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hidePivotFieldList="1" defaultThemeVersion="166925"/>
  <mc:AlternateContent xmlns:mc="http://schemas.openxmlformats.org/markup-compatibility/2006">
    <mc:Choice Requires="x15">
      <x15ac:absPath xmlns:x15ac="http://schemas.microsoft.com/office/spreadsheetml/2010/11/ac" url="C:\Charging\Charging\A_A1 October 2025 Charge Setting\5. Model Publication\"/>
    </mc:Choice>
  </mc:AlternateContent>
  <xr:revisionPtr revIDLastSave="0" documentId="13_ncr:1_{26001752-E439-4EC3-A419-D6A38E9AC5C1}" xr6:coauthVersionLast="47" xr6:coauthVersionMax="47" xr10:uidLastSave="{00000000-0000-0000-0000-000000000000}"/>
  <bookViews>
    <workbookView xWindow="-28920" yWindow="-120" windowWidth="29040" windowHeight="16440" tabRatio="871" xr2:uid="{00000000-000D-0000-FFFF-FFFF00000000}"/>
  </bookViews>
  <sheets>
    <sheet name="Front Sheet" sheetId="19" r:id="rId1"/>
    <sheet name="GNonTx Charges" sheetId="1" r:id="rId2"/>
    <sheet name="Revenue Calculations" sheetId="4" r:id="rId3"/>
  </sheets>
  <calcPr calcId="19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7" i="1" l="1"/>
  <c r="G7" i="1"/>
  <c r="F7" i="1"/>
  <c r="E7" i="1"/>
  <c r="D7" i="1"/>
  <c r="H8" i="1" l="1"/>
  <c r="G8" i="1"/>
  <c r="F8" i="1"/>
  <c r="E8" i="1"/>
  <c r="D8" i="1"/>
  <c r="C6" i="4" l="1"/>
  <c r="D6" i="4" l="1"/>
  <c r="E6" i="4"/>
  <c r="F6" i="4"/>
  <c r="G6" i="4" l="1"/>
  <c r="E10" i="4" l="1"/>
  <c r="G15" i="4" s="1"/>
  <c r="D10" i="4"/>
  <c r="E15" i="4" s="1"/>
  <c r="C10" i="4"/>
  <c r="C15" i="4" l="1"/>
  <c r="G10" i="4" l="1"/>
  <c r="K15" i="4" s="1"/>
  <c r="M15" i="4" s="1"/>
  <c r="F10" i="4"/>
  <c r="I15" i="4" s="1"/>
  <c r="H13" i="1" l="1"/>
  <c r="G13" i="1"/>
  <c r="F13" i="1"/>
  <c r="E13" i="1"/>
  <c r="D13" i="1" l="1"/>
  <c r="D18" i="4" l="1"/>
  <c r="D14" i="4" l="1"/>
  <c r="E14" i="4"/>
  <c r="F14" i="4"/>
  <c r="G14" i="4"/>
  <c r="H14" i="4"/>
  <c r="I14" i="4"/>
  <c r="J14" i="4"/>
  <c r="L14" i="4" s="1"/>
  <c r="K14" i="4"/>
  <c r="M14" i="4"/>
  <c r="D5" i="1"/>
  <c r="E5" i="1"/>
  <c r="F5" i="1"/>
  <c r="G5" i="1"/>
  <c r="H5" i="1"/>
  <c r="D9" i="1"/>
  <c r="E9" i="1"/>
  <c r="F9" i="1"/>
  <c r="G9" i="1"/>
  <c r="H9" i="1"/>
  <c r="D15" i="1"/>
  <c r="E15" i="1"/>
  <c r="F15" i="1"/>
  <c r="G15" i="1"/>
  <c r="H15" i="1"/>
  <c r="E16" i="4"/>
  <c r="G16" i="4"/>
  <c r="I16" i="4"/>
  <c r="K16" i="4"/>
  <c r="M16" i="4"/>
  <c r="E17" i="4"/>
  <c r="G17" i="4"/>
  <c r="I17" i="4"/>
  <c r="K17" i="4"/>
  <c r="M17" i="4"/>
  <c r="E18" i="4"/>
  <c r="F18" i="4"/>
  <c r="G18" i="4"/>
  <c r="H18" i="4"/>
  <c r="I18" i="4"/>
  <c r="J18" i="4"/>
  <c r="K18" i="4"/>
  <c r="L18" i="4"/>
  <c r="M18" i="4"/>
  <c r="D19" i="4"/>
  <c r="F19" i="4"/>
  <c r="H19" i="4"/>
  <c r="J19" i="4"/>
  <c r="L19" i="4"/>
  <c r="D20" i="4"/>
  <c r="E20" i="4"/>
  <c r="F20" i="4"/>
  <c r="G20" i="4"/>
  <c r="H20" i="4"/>
  <c r="I20" i="4"/>
  <c r="J20" i="4"/>
  <c r="K20" i="4"/>
  <c r="L20" i="4"/>
  <c r="C21" i="4"/>
  <c r="E21" i="4"/>
  <c r="G21" i="4"/>
  <c r="I21" i="4"/>
  <c r="K21" i="4"/>
  <c r="C22" i="4"/>
  <c r="E22" i="4"/>
  <c r="G22" i="4"/>
  <c r="I22" i="4"/>
  <c r="K22" i="4"/>
</calcChain>
</file>

<file path=xl/sharedStrings.xml><?xml version="1.0" encoding="utf-8"?>
<sst xmlns="http://schemas.openxmlformats.org/spreadsheetml/2006/main" count="90" uniqueCount="61">
  <si>
    <t>G-Non TX Charges</t>
  </si>
  <si>
    <t>Future Year Indicatives</t>
  </si>
  <si>
    <t xml:space="preserve"> </t>
  </si>
  <si>
    <t>DN Pension Adjust</t>
  </si>
  <si>
    <t>SO Capacity Adjust</t>
  </si>
  <si>
    <t>Non Transmission Services Target Revenue</t>
  </si>
  <si>
    <t>Non Transmission Services Entry &amp; Exit Revenue</t>
  </si>
  <si>
    <t>Total</t>
  </si>
  <si>
    <t>Non Transmission Unit Cost</t>
  </si>
  <si>
    <t>24/25</t>
  </si>
  <si>
    <t>25/26</t>
  </si>
  <si>
    <t>SO MAR</t>
  </si>
  <si>
    <t>Meter Maint. Adjust</t>
  </si>
  <si>
    <t>Non Tx Service Rev</t>
  </si>
  <si>
    <t>Apr-Sep</t>
  </si>
  <si>
    <t>Oct - Mar</t>
  </si>
  <si>
    <t>Forecast Revenue</t>
  </si>
  <si>
    <t>Y+1</t>
  </si>
  <si>
    <t>Y+2</t>
  </si>
  <si>
    <t>Y+3</t>
  </si>
  <si>
    <t>Y+4</t>
  </si>
  <si>
    <t>OCTOBER (Y)</t>
  </si>
  <si>
    <t>26/27</t>
  </si>
  <si>
    <t>Apr - Sep</t>
  </si>
  <si>
    <t>Y</t>
  </si>
  <si>
    <t>SOK &amp; SLK</t>
  </si>
  <si>
    <t>Derived K</t>
  </si>
  <si>
    <t>27/28</t>
  </si>
  <si>
    <t>28/29</t>
  </si>
  <si>
    <t>St Fergus Compression Revenue (Annual)</t>
  </si>
  <si>
    <t>NTS Metering Revenue Expected (Annual)</t>
  </si>
  <si>
    <t>DN Pensions Deficit Revenue (Annual)</t>
  </si>
  <si>
    <t>Sum of Entry (GY Annual)</t>
  </si>
  <si>
    <t>Sum of Exit (GY Annual)</t>
  </si>
  <si>
    <t>Revised 6 monthly Target</t>
  </si>
  <si>
    <t>Forecast Revenue (FY)</t>
  </si>
  <si>
    <t>Revenue Variance (FY)</t>
  </si>
  <si>
    <t>GnonTx Allowed Revenue (FY)</t>
  </si>
  <si>
    <t>Revised GnonTx Target</t>
  </si>
  <si>
    <t>Seasonal Allocaton Factor</t>
  </si>
  <si>
    <t>Revised Target Revenue (GY)</t>
  </si>
  <si>
    <t>FRY</t>
  </si>
  <si>
    <t xml:space="preserve">Y+1   </t>
  </si>
  <si>
    <t>Y+5</t>
  </si>
  <si>
    <t>Seasonal Allocation Factor Rev. Calc.</t>
  </si>
  <si>
    <t>Gnon Tx GY Target Revenue</t>
  </si>
  <si>
    <t>29/30</t>
  </si>
  <si>
    <t>National Gas</t>
  </si>
  <si>
    <t>Non-Transmission Services Charges - calculation model</t>
  </si>
  <si>
    <t>Contact for any questions: box.NTSGasCharges@nationalgas.com</t>
  </si>
  <si>
    <t>Comments</t>
  </si>
  <si>
    <t>Model Software Change History</t>
  </si>
  <si>
    <t>Version</t>
  </si>
  <si>
    <t>Date</t>
  </si>
  <si>
    <t>Produced by</t>
  </si>
  <si>
    <t>Description</t>
  </si>
  <si>
    <t>1.0</t>
  </si>
  <si>
    <t>August 2025</t>
  </si>
  <si>
    <t>Version created in connection with the October 2025 Charge Setting.</t>
  </si>
  <si>
    <t>Gas Year GnTx Annual Charge Model</t>
  </si>
  <si>
    <r>
      <rPr>
        <b/>
        <sz val="11"/>
        <color theme="1"/>
        <rFont val="Calibri"/>
        <family val="2"/>
        <scheme val="minor"/>
      </rPr>
      <t>NOTE:</t>
    </r>
    <r>
      <rPr>
        <sz val="11"/>
        <color theme="1"/>
        <rFont val="Calibri"/>
        <family val="2"/>
        <scheme val="minor"/>
      </rPr>
      <t xml:space="preserve">
This model uses iterative calculations in deriving the 'Revenue Variance (FY)' and 'Derived K' values. In order for this to work on the spreadsheet please ensure that you have set your worksheet to enable iterative calculatons.
This can be done by selecting: 
 - File
 - Options
 - Formulas
and ensuring the tick box is fiilled for
 - Enable Iterative Calculation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</si>
</sst>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0.00_-;\-&quot;£&quot;* #,##0.00_-;_-&quot;£&quot;* &quot;-&quot;??_-;_-@_-"/>
    <numFmt numFmtId="43" formatCode="_-* #,##0.00_-;\-* #,##0.00_-;_-* &quot;-&quot;??_-;_-@_-"/>
    <numFmt numFmtId="164" formatCode="0.0000"/>
    <numFmt numFmtId="165" formatCode="_-* #,##0_-;\-* #,##0_-;_-* &quot;-&quot;??_-;_-@_-"/>
    <numFmt numFmtId="166" formatCode="_-* #,##0.000_-;\-* #,##0.000_-;_-* &quot;-&quot;??_-;_-@_-"/>
    <numFmt numFmtId="167" formatCode="0.000"/>
    <numFmt numFmtId="168" formatCode="[$-F800]dddd\,\ mmmm\ dd\,\ yyyy"/>
  </numFmts>
  <fonts count="28"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sz val="10"/>
      <name val="Arial"/>
      <family val="2"/>
    </font>
    <font>
      <sz val="10"/>
      <color theme="1"/>
      <name val="Calibri"/>
      <family val="2"/>
      <scheme val="minor"/>
    </font>
    <font>
      <b/>
      <sz val="10"/>
      <color theme="1"/>
      <name val="Calibri"/>
      <family val="2"/>
      <scheme val="minor"/>
    </font>
    <font>
      <i/>
      <sz val="8"/>
      <color theme="1"/>
      <name val="Calibri"/>
      <family val="2"/>
      <scheme val="minor"/>
    </font>
    <font>
      <sz val="11"/>
      <color indexed="8"/>
      <name val="Calibri"/>
      <family val="2"/>
      <scheme val="minor"/>
    </font>
    <font>
      <b/>
      <sz val="10"/>
      <color theme="0"/>
      <name val="Calibri"/>
      <family val="2"/>
      <scheme val="minor"/>
    </font>
    <font>
      <sz val="8"/>
      <name val="Calibri"/>
      <family val="2"/>
      <scheme val="minor"/>
    </font>
    <font>
      <b/>
      <sz val="11"/>
      <name val="Calibri"/>
      <family val="2"/>
      <scheme val="minor"/>
    </font>
    <font>
      <b/>
      <sz val="11"/>
      <color theme="4"/>
      <name val="Calibri"/>
      <family val="2"/>
      <scheme val="minor"/>
    </font>
    <font>
      <sz val="11"/>
      <color theme="4"/>
      <name val="Calibri"/>
      <family val="2"/>
      <scheme val="minor"/>
    </font>
    <font>
      <b/>
      <sz val="20"/>
      <color indexed="48"/>
      <name val="Arial"/>
      <family val="2"/>
    </font>
    <font>
      <sz val="10"/>
      <color indexed="9"/>
      <name val="Arial"/>
      <family val="2"/>
    </font>
    <font>
      <b/>
      <sz val="14"/>
      <color indexed="48"/>
      <name val="Arial"/>
      <family val="2"/>
    </font>
    <font>
      <b/>
      <sz val="24"/>
      <color indexed="9"/>
      <name val="Arial"/>
      <family val="2"/>
    </font>
    <font>
      <b/>
      <sz val="14"/>
      <color indexed="9"/>
      <name val="Arial"/>
      <family val="2"/>
    </font>
    <font>
      <b/>
      <sz val="18"/>
      <color indexed="9"/>
      <name val="Arial"/>
      <family val="2"/>
    </font>
    <font>
      <sz val="18"/>
      <name val="Arial"/>
      <family val="2"/>
    </font>
    <font>
      <sz val="12"/>
      <color indexed="9"/>
      <name val="Arial"/>
      <family val="2"/>
    </font>
    <font>
      <b/>
      <i/>
      <sz val="12"/>
      <color indexed="9"/>
      <name val="Arial"/>
      <family val="2"/>
    </font>
    <font>
      <b/>
      <sz val="12"/>
      <color indexed="9"/>
      <name val="Arial"/>
      <family val="2"/>
    </font>
    <font>
      <sz val="10"/>
      <color rgb="FFFF0000"/>
      <name val="Arial"/>
      <family val="2"/>
    </font>
    <font>
      <b/>
      <sz val="12"/>
      <color rgb="FFFF0000"/>
      <name val="Arial"/>
      <family val="2"/>
    </font>
    <font>
      <b/>
      <i/>
      <sz val="12"/>
      <color rgb="FFFF0000"/>
      <name val="Arial"/>
      <family val="2"/>
    </font>
  </fonts>
  <fills count="8">
    <fill>
      <patternFill patternType="none"/>
    </fill>
    <fill>
      <patternFill patternType="gray125"/>
    </fill>
    <fill>
      <patternFill patternType="solid">
        <fgColor theme="3"/>
        <bgColor indexed="64"/>
      </patternFill>
    </fill>
    <fill>
      <patternFill patternType="solid">
        <fgColor theme="9"/>
        <bgColor indexed="64"/>
      </patternFill>
    </fill>
    <fill>
      <patternFill patternType="solid">
        <fgColor theme="0" tint="-0.249977111117893"/>
        <bgColor indexed="64"/>
      </patternFill>
    </fill>
    <fill>
      <patternFill patternType="solid">
        <fgColor theme="7" tint="0.79998168889431442"/>
        <bgColor indexed="64"/>
      </patternFill>
    </fill>
    <fill>
      <patternFill patternType="solid">
        <fgColor rgb="FF00B2A1"/>
        <bgColor indexed="64"/>
      </patternFill>
    </fill>
    <fill>
      <patternFill patternType="solid">
        <fgColor rgb="FF70AD47"/>
        <bgColor indexed="64"/>
      </patternFill>
    </fill>
  </fills>
  <borders count="39">
    <border>
      <left/>
      <right/>
      <top/>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double">
        <color indexed="64"/>
      </top>
      <bottom style="double">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thin">
        <color indexed="9"/>
      </left>
      <right/>
      <top style="thin">
        <color indexed="9"/>
      </top>
      <bottom/>
      <diagonal/>
    </border>
    <border>
      <left/>
      <right/>
      <top style="thin">
        <color indexed="9"/>
      </top>
      <bottom/>
      <diagonal/>
    </border>
    <border>
      <left/>
      <right style="thin">
        <color indexed="9"/>
      </right>
      <top style="thin">
        <color indexed="9"/>
      </top>
      <bottom/>
      <diagonal/>
    </border>
    <border>
      <left style="thin">
        <color indexed="9"/>
      </left>
      <right/>
      <top/>
      <bottom/>
      <diagonal/>
    </border>
    <border>
      <left/>
      <right style="thin">
        <color indexed="9"/>
      </right>
      <top/>
      <bottom/>
      <diagonal/>
    </border>
    <border>
      <left style="thin">
        <color indexed="9"/>
      </left>
      <right/>
      <top/>
      <bottom style="thin">
        <color indexed="9"/>
      </bottom>
      <diagonal/>
    </border>
    <border>
      <left/>
      <right/>
      <top/>
      <bottom style="thin">
        <color indexed="9"/>
      </bottom>
      <diagonal/>
    </border>
    <border>
      <left/>
      <right style="thin">
        <color indexed="9"/>
      </right>
      <top/>
      <bottom style="thin">
        <color indexed="9"/>
      </bottom>
      <diagonal/>
    </border>
    <border>
      <left/>
      <right style="medium">
        <color indexed="64"/>
      </right>
      <top/>
      <bottom style="medium">
        <color indexed="64"/>
      </bottom>
      <diagonal/>
    </border>
    <border>
      <left style="thin">
        <color indexed="9"/>
      </left>
      <right style="thin">
        <color indexed="9"/>
      </right>
      <top style="thin">
        <color indexed="9"/>
      </top>
      <bottom style="thin">
        <color indexed="9"/>
      </bottom>
      <diagonal/>
    </border>
    <border>
      <left style="thin">
        <color indexed="9"/>
      </left>
      <right/>
      <top style="thin">
        <color indexed="9"/>
      </top>
      <bottom style="thin">
        <color indexed="9"/>
      </bottom>
      <diagonal/>
    </border>
    <border>
      <left/>
      <right/>
      <top style="thin">
        <color indexed="9"/>
      </top>
      <bottom style="thin">
        <color indexed="9"/>
      </bottom>
      <diagonal/>
    </border>
    <border>
      <left/>
      <right style="thin">
        <color indexed="9"/>
      </right>
      <top style="thin">
        <color indexed="9"/>
      </top>
      <bottom style="thin">
        <color indexed="9"/>
      </bottom>
      <diagonal/>
    </border>
  </borders>
  <cellStyleXfs count="4">
    <xf numFmtId="0" fontId="0" fillId="0" borderId="0"/>
    <xf numFmtId="43" fontId="1" fillId="0" borderId="0" applyFont="0" applyFill="0" applyBorder="0" applyAlignment="0" applyProtection="0"/>
    <xf numFmtId="0" fontId="5" fillId="0" borderId="0" applyFont="0" applyFill="0" applyBorder="0" applyAlignment="0" applyProtection="0"/>
    <xf numFmtId="44" fontId="5" fillId="0" borderId="0" applyFont="0" applyFill="0" applyBorder="0" applyAlignment="0" applyProtection="0"/>
  </cellStyleXfs>
  <cellXfs count="182">
    <xf numFmtId="0" fontId="0" fillId="0" borderId="0" xfId="0"/>
    <xf numFmtId="0" fontId="0" fillId="0" borderId="0" xfId="0" applyAlignment="1">
      <alignment horizontal="center" vertical="center"/>
    </xf>
    <xf numFmtId="0" fontId="0" fillId="0" borderId="6" xfId="0" applyBorder="1" applyAlignment="1">
      <alignment horizontal="center" vertical="center"/>
    </xf>
    <xf numFmtId="0" fontId="3" fillId="0" borderId="6" xfId="0" applyFont="1" applyBorder="1" applyAlignment="1">
      <alignment horizontal="center" vertical="center"/>
    </xf>
    <xf numFmtId="0" fontId="3" fillId="0" borderId="0" xfId="0" applyFont="1" applyAlignment="1">
      <alignment horizontal="center" vertical="center"/>
    </xf>
    <xf numFmtId="165" fontId="0" fillId="0" borderId="0" xfId="0" applyNumberFormat="1" applyAlignment="1">
      <alignment horizontal="center" vertical="center"/>
    </xf>
    <xf numFmtId="164" fontId="2" fillId="2" borderId="6" xfId="0" applyNumberFormat="1" applyFont="1" applyFill="1" applyBorder="1" applyAlignment="1">
      <alignment horizontal="center" vertical="center"/>
    </xf>
    <xf numFmtId="164" fontId="3" fillId="3" borderId="6" xfId="0" applyNumberFormat="1" applyFont="1" applyFill="1" applyBorder="1" applyAlignment="1">
      <alignment horizontal="center" vertical="center"/>
    </xf>
    <xf numFmtId="0" fontId="2" fillId="2" borderId="6" xfId="0" applyFont="1" applyFill="1" applyBorder="1" applyAlignment="1">
      <alignment horizontal="center" vertical="center" wrapText="1"/>
    </xf>
    <xf numFmtId="0" fontId="3" fillId="3" borderId="6" xfId="0" applyFont="1" applyFill="1" applyBorder="1" applyAlignment="1">
      <alignment horizontal="center" vertical="center" wrapText="1"/>
    </xf>
    <xf numFmtId="0" fontId="6" fillId="0" borderId="0" xfId="0" applyFont="1" applyAlignment="1">
      <alignment horizontal="center" vertical="center"/>
    </xf>
    <xf numFmtId="0" fontId="7" fillId="0" borderId="0" xfId="0" applyFont="1" applyAlignment="1">
      <alignment horizontal="center" vertical="center"/>
    </xf>
    <xf numFmtId="0" fontId="6" fillId="0" borderId="6" xfId="0" applyFont="1" applyBorder="1" applyAlignment="1">
      <alignment horizontal="right" vertical="center"/>
    </xf>
    <xf numFmtId="0" fontId="7" fillId="0" borderId="6" xfId="0" applyFont="1" applyBorder="1" applyAlignment="1">
      <alignment horizontal="right" vertical="center"/>
    </xf>
    <xf numFmtId="0" fontId="3" fillId="0" borderId="0" xfId="0" applyFont="1" applyAlignment="1">
      <alignment horizontal="center" vertical="center" wrapText="1"/>
    </xf>
    <xf numFmtId="166" fontId="0" fillId="0" borderId="0" xfId="1" applyNumberFormat="1" applyFont="1" applyFill="1" applyBorder="1" applyAlignment="1">
      <alignment horizontal="center" vertical="center"/>
    </xf>
    <xf numFmtId="166" fontId="3" fillId="0" borderId="0" xfId="1" applyNumberFormat="1" applyFont="1" applyFill="1" applyBorder="1" applyAlignment="1">
      <alignment horizontal="center" vertical="center"/>
    </xf>
    <xf numFmtId="165" fontId="0" fillId="0" borderId="0" xfId="1" applyNumberFormat="1" applyFont="1" applyFill="1" applyBorder="1" applyAlignment="1">
      <alignment horizontal="center" vertical="center"/>
    </xf>
    <xf numFmtId="165" fontId="3" fillId="0" borderId="0" xfId="1" applyNumberFormat="1" applyFont="1" applyFill="1" applyBorder="1" applyAlignment="1">
      <alignment horizontal="center" vertical="center"/>
    </xf>
    <xf numFmtId="164" fontId="3" fillId="0" borderId="0" xfId="0" applyNumberFormat="1" applyFont="1" applyAlignment="1">
      <alignment horizontal="center" vertical="center"/>
    </xf>
    <xf numFmtId="0" fontId="2" fillId="2" borderId="6" xfId="0" applyFont="1" applyFill="1" applyBorder="1" applyAlignment="1">
      <alignment horizontal="center" vertical="center"/>
    </xf>
    <xf numFmtId="0" fontId="3" fillId="3" borderId="6" xfId="0" applyFont="1" applyFill="1" applyBorder="1" applyAlignment="1">
      <alignment horizontal="center" vertical="center"/>
    </xf>
    <xf numFmtId="0" fontId="3" fillId="3" borderId="1" xfId="0" applyFont="1" applyFill="1" applyBorder="1" applyAlignment="1">
      <alignment horizontal="center" vertical="center"/>
    </xf>
    <xf numFmtId="0" fontId="0" fillId="0" borderId="0" xfId="0" applyAlignment="1">
      <alignment vertical="center"/>
    </xf>
    <xf numFmtId="43" fontId="0" fillId="0" borderId="0" xfId="0" applyNumberFormat="1" applyAlignment="1">
      <alignment horizontal="center" vertical="center"/>
    </xf>
    <xf numFmtId="167" fontId="0" fillId="0" borderId="0" xfId="0" applyNumberFormat="1" applyAlignment="1">
      <alignment horizontal="center" vertical="center"/>
    </xf>
    <xf numFmtId="167" fontId="0" fillId="0" borderId="0" xfId="0" applyNumberFormat="1"/>
    <xf numFmtId="167" fontId="2" fillId="2" borderId="6" xfId="1" applyNumberFormat="1" applyFont="1" applyFill="1" applyBorder="1" applyAlignment="1">
      <alignment horizontal="center" vertical="center"/>
    </xf>
    <xf numFmtId="167" fontId="3" fillId="3" borderId="6" xfId="1" applyNumberFormat="1" applyFont="1" applyFill="1" applyBorder="1" applyAlignment="1">
      <alignment horizontal="center" vertical="center"/>
    </xf>
    <xf numFmtId="167" fontId="4" fillId="2" borderId="6" xfId="1" applyNumberFormat="1" applyFont="1" applyFill="1" applyBorder="1" applyAlignment="1">
      <alignment horizontal="center" vertical="center"/>
    </xf>
    <xf numFmtId="167" fontId="0" fillId="3" borderId="6" xfId="1" applyNumberFormat="1" applyFont="1" applyFill="1" applyBorder="1" applyAlignment="1">
      <alignment horizontal="center" vertical="center"/>
    </xf>
    <xf numFmtId="3" fontId="4" fillId="2" borderId="6" xfId="1" applyNumberFormat="1" applyFont="1" applyFill="1" applyBorder="1" applyAlignment="1">
      <alignment horizontal="center" vertical="center"/>
    </xf>
    <xf numFmtId="3" fontId="0" fillId="3" borderId="6" xfId="1" applyNumberFormat="1" applyFont="1" applyFill="1" applyBorder="1" applyAlignment="1">
      <alignment horizontal="center" vertical="center"/>
    </xf>
    <xf numFmtId="3" fontId="2" fillId="2" borderId="6" xfId="1" applyNumberFormat="1" applyFont="1" applyFill="1" applyBorder="1" applyAlignment="1">
      <alignment horizontal="center" vertical="center"/>
    </xf>
    <xf numFmtId="3" fontId="3" fillId="3" borderId="6" xfId="1" applyNumberFormat="1" applyFont="1" applyFill="1" applyBorder="1" applyAlignment="1">
      <alignment horizontal="center" vertical="center"/>
    </xf>
    <xf numFmtId="167" fontId="0" fillId="0" borderId="6" xfId="0" applyNumberFormat="1" applyBorder="1" applyAlignment="1">
      <alignment horizontal="center" vertical="center"/>
    </xf>
    <xf numFmtId="17" fontId="2" fillId="2" borderId="6" xfId="0" applyNumberFormat="1" applyFont="1" applyFill="1" applyBorder="1" applyAlignment="1">
      <alignment horizontal="center" vertical="center"/>
    </xf>
    <xf numFmtId="167" fontId="0" fillId="0" borderId="0" xfId="0" applyNumberFormat="1" applyAlignment="1">
      <alignment horizontal="left" vertical="center" wrapText="1"/>
    </xf>
    <xf numFmtId="167" fontId="0" fillId="4" borderId="6" xfId="0" applyNumberFormat="1" applyFill="1" applyBorder="1" applyAlignment="1">
      <alignment horizontal="center" vertical="center"/>
    </xf>
    <xf numFmtId="167" fontId="0" fillId="0" borderId="0" xfId="0" applyNumberFormat="1" applyAlignment="1">
      <alignment vertical="center"/>
    </xf>
    <xf numFmtId="0" fontId="0" fillId="0" borderId="0" xfId="0" applyAlignment="1">
      <alignment horizontal="left" vertical="center"/>
    </xf>
    <xf numFmtId="0" fontId="0" fillId="0" borderId="17" xfId="0" applyBorder="1" applyAlignment="1">
      <alignment horizontal="center" vertical="center"/>
    </xf>
    <xf numFmtId="167" fontId="9" fillId="0" borderId="16" xfId="0" applyNumberFormat="1" applyFont="1" applyBorder="1" applyAlignment="1">
      <alignment horizontal="center" vertical="center"/>
    </xf>
    <xf numFmtId="167" fontId="0" fillId="0" borderId="12" xfId="0" applyNumberFormat="1" applyBorder="1" applyAlignment="1">
      <alignment horizontal="center" vertical="center"/>
    </xf>
    <xf numFmtId="167" fontId="3" fillId="0" borderId="22" xfId="0" applyNumberFormat="1" applyFont="1" applyBorder="1" applyAlignment="1">
      <alignment horizontal="center" vertical="center"/>
    </xf>
    <xf numFmtId="167" fontId="0" fillId="0" borderId="17" xfId="0" applyNumberFormat="1" applyBorder="1" applyAlignment="1">
      <alignment horizontal="center" vertical="center"/>
    </xf>
    <xf numFmtId="167" fontId="12" fillId="0" borderId="22" xfId="0" applyNumberFormat="1" applyFont="1" applyBorder="1" applyAlignment="1">
      <alignment horizontal="center" vertical="center"/>
    </xf>
    <xf numFmtId="0" fontId="0" fillId="0" borderId="6" xfId="0" applyBorder="1" applyAlignment="1">
      <alignment horizontal="center" vertical="center" wrapText="1"/>
    </xf>
    <xf numFmtId="0" fontId="0" fillId="0" borderId="12" xfId="0" applyBorder="1" applyAlignment="1">
      <alignment horizontal="center" vertical="center" wrapText="1"/>
    </xf>
    <xf numFmtId="167" fontId="0" fillId="0" borderId="8" xfId="0" applyNumberFormat="1" applyBorder="1" applyAlignment="1">
      <alignment horizontal="center" vertical="center"/>
    </xf>
    <xf numFmtId="0" fontId="7" fillId="0" borderId="6" xfId="0" applyFont="1" applyBorder="1" applyAlignment="1">
      <alignment horizontal="center" vertical="center"/>
    </xf>
    <xf numFmtId="0" fontId="8" fillId="0" borderId="6" xfId="0" applyFont="1" applyBorder="1" applyAlignment="1">
      <alignment horizontal="center" vertical="center" wrapText="1"/>
    </xf>
    <xf numFmtId="0" fontId="8" fillId="0" borderId="6" xfId="0" applyFont="1" applyBorder="1" applyAlignment="1">
      <alignment horizontal="center" vertical="center"/>
    </xf>
    <xf numFmtId="0" fontId="8" fillId="0" borderId="17" xfId="0" applyFont="1" applyBorder="1" applyAlignment="1">
      <alignment horizontal="center" vertical="center"/>
    </xf>
    <xf numFmtId="0" fontId="3" fillId="0" borderId="22" xfId="0" applyFont="1" applyBorder="1" applyAlignment="1">
      <alignment horizontal="center" vertical="center"/>
    </xf>
    <xf numFmtId="0" fontId="4" fillId="2" borderId="6" xfId="0" applyFont="1" applyFill="1" applyBorder="1" applyAlignment="1">
      <alignment horizontal="center" vertical="center" wrapText="1"/>
    </xf>
    <xf numFmtId="167" fontId="4" fillId="0" borderId="9" xfId="1" applyNumberFormat="1" applyFont="1" applyFill="1" applyBorder="1" applyAlignment="1">
      <alignment horizontal="center" vertical="center"/>
    </xf>
    <xf numFmtId="0" fontId="12" fillId="0" borderId="6" xfId="0" applyFont="1" applyBorder="1" applyAlignment="1">
      <alignment horizontal="center" vertical="center"/>
    </xf>
    <xf numFmtId="0" fontId="12" fillId="5" borderId="6" xfId="0" applyFont="1" applyFill="1" applyBorder="1" applyAlignment="1">
      <alignment horizontal="center" vertical="center"/>
    </xf>
    <xf numFmtId="0" fontId="0" fillId="4" borderId="6" xfId="0" applyFill="1" applyBorder="1" applyAlignment="1">
      <alignment vertical="center"/>
    </xf>
    <xf numFmtId="0" fontId="0" fillId="4" borderId="12" xfId="0" applyFill="1" applyBorder="1" applyAlignment="1">
      <alignment horizontal="center" vertical="center" wrapText="1"/>
    </xf>
    <xf numFmtId="0" fontId="6" fillId="0" borderId="0" xfId="0" applyFont="1" applyAlignment="1">
      <alignment horizontal="right" vertical="center"/>
    </xf>
    <xf numFmtId="0" fontId="3" fillId="0" borderId="1" xfId="0" applyFont="1" applyBorder="1" applyAlignment="1">
      <alignment horizontal="center" vertical="center"/>
    </xf>
    <xf numFmtId="0" fontId="0" fillId="0" borderId="4" xfId="0" applyBorder="1" applyAlignment="1">
      <alignment horizontal="center" vertical="center"/>
    </xf>
    <xf numFmtId="0" fontId="3" fillId="0" borderId="12" xfId="0" applyFont="1" applyBorder="1" applyAlignment="1">
      <alignment horizontal="center" vertical="center"/>
    </xf>
    <xf numFmtId="0" fontId="0" fillId="0" borderId="1" xfId="0" applyBorder="1" applyAlignment="1">
      <alignment horizontal="center" vertical="center"/>
    </xf>
    <xf numFmtId="167" fontId="13" fillId="5" borderId="6" xfId="0" applyNumberFormat="1" applyFont="1" applyFill="1" applyBorder="1" applyAlignment="1">
      <alignment horizontal="center" vertical="center"/>
    </xf>
    <xf numFmtId="167" fontId="14" fillId="5" borderId="17" xfId="0" applyNumberFormat="1" applyFont="1" applyFill="1" applyBorder="1" applyAlignment="1">
      <alignment horizontal="center" vertical="center"/>
    </xf>
    <xf numFmtId="167" fontId="13" fillId="5" borderId="8" xfId="0" applyNumberFormat="1" applyFont="1" applyFill="1" applyBorder="1" applyAlignment="1">
      <alignment horizontal="center" vertical="center"/>
    </xf>
    <xf numFmtId="49" fontId="0" fillId="0" borderId="0" xfId="0" applyNumberFormat="1"/>
    <xf numFmtId="49" fontId="15" fillId="0" borderId="0" xfId="0" applyNumberFormat="1" applyFont="1" applyAlignment="1">
      <alignment horizontal="left"/>
    </xf>
    <xf numFmtId="49" fontId="0" fillId="0" borderId="0" xfId="0" applyNumberFormat="1" applyAlignment="1">
      <alignment horizontal="left"/>
    </xf>
    <xf numFmtId="49" fontId="16" fillId="6" borderId="19" xfId="0" applyNumberFormat="1" applyFont="1" applyFill="1" applyBorder="1"/>
    <xf numFmtId="49" fontId="16" fillId="6" borderId="23" xfId="0" applyNumberFormat="1" applyFont="1" applyFill="1" applyBorder="1"/>
    <xf numFmtId="49" fontId="16" fillId="6" borderId="23" xfId="0" applyNumberFormat="1" applyFont="1" applyFill="1" applyBorder="1" applyAlignment="1">
      <alignment horizontal="left"/>
    </xf>
    <xf numFmtId="49" fontId="0" fillId="6" borderId="23" xfId="0" applyNumberFormat="1" applyFill="1" applyBorder="1"/>
    <xf numFmtId="49" fontId="0" fillId="6" borderId="24" xfId="0" applyNumberFormat="1" applyFill="1" applyBorder="1"/>
    <xf numFmtId="49" fontId="17" fillId="0" borderId="0" xfId="0" applyNumberFormat="1" applyFont="1"/>
    <xf numFmtId="49" fontId="17" fillId="0" borderId="0" xfId="0" applyNumberFormat="1" applyFont="1" applyAlignment="1">
      <alignment horizontal="left"/>
    </xf>
    <xf numFmtId="49" fontId="16" fillId="6" borderId="20" xfId="0" applyNumberFormat="1" applyFont="1" applyFill="1" applyBorder="1" applyAlignment="1">
      <alignment horizontal="left"/>
    </xf>
    <xf numFmtId="49" fontId="16" fillId="6" borderId="0" xfId="0" applyNumberFormat="1" applyFont="1" applyFill="1" applyAlignment="1">
      <alignment horizontal="left"/>
    </xf>
    <xf numFmtId="49" fontId="19" fillId="6" borderId="0" xfId="0" applyNumberFormat="1" applyFont="1" applyFill="1" applyAlignment="1">
      <alignment horizontal="left"/>
    </xf>
    <xf numFmtId="49" fontId="17" fillId="6" borderId="0" xfId="0" applyNumberFormat="1" applyFont="1" applyFill="1" applyAlignment="1">
      <alignment horizontal="center"/>
    </xf>
    <xf numFmtId="49" fontId="0" fillId="6" borderId="0" xfId="0" applyNumberFormat="1" applyFill="1"/>
    <xf numFmtId="49" fontId="0" fillId="6" borderId="25" xfId="0" applyNumberFormat="1" applyFill="1" applyBorder="1"/>
    <xf numFmtId="49" fontId="16" fillId="6" borderId="20" xfId="0" applyNumberFormat="1" applyFont="1" applyFill="1" applyBorder="1"/>
    <xf numFmtId="49" fontId="16" fillId="6" borderId="0" xfId="0" applyNumberFormat="1" applyFont="1" applyFill="1"/>
    <xf numFmtId="49" fontId="16" fillId="6" borderId="21" xfId="0" applyNumberFormat="1" applyFont="1" applyFill="1" applyBorder="1"/>
    <xf numFmtId="49" fontId="24" fillId="6" borderId="18" xfId="0" applyNumberFormat="1" applyFont="1" applyFill="1" applyBorder="1" applyAlignment="1">
      <alignment horizontal="left"/>
    </xf>
    <xf numFmtId="49" fontId="23" fillId="6" borderId="18" xfId="0" applyNumberFormat="1" applyFont="1" applyFill="1" applyBorder="1" applyAlignment="1">
      <alignment horizontal="left" vertical="center"/>
    </xf>
    <xf numFmtId="49" fontId="16" fillId="6" borderId="18" xfId="0" applyNumberFormat="1" applyFont="1" applyFill="1" applyBorder="1"/>
    <xf numFmtId="49" fontId="0" fillId="6" borderId="18" xfId="0" applyNumberFormat="1" applyFill="1" applyBorder="1"/>
    <xf numFmtId="49" fontId="0" fillId="6" borderId="34" xfId="0" applyNumberFormat="1" applyFill="1" applyBorder="1"/>
    <xf numFmtId="49" fontId="16" fillId="0" borderId="0" xfId="0" applyNumberFormat="1" applyFont="1"/>
    <xf numFmtId="49" fontId="24" fillId="0" borderId="0" xfId="0" applyNumberFormat="1" applyFont="1" applyAlignment="1">
      <alignment horizontal="left"/>
    </xf>
    <xf numFmtId="49" fontId="23" fillId="0" borderId="0" xfId="0" applyNumberFormat="1" applyFont="1" applyAlignment="1">
      <alignment horizontal="left" vertical="center"/>
    </xf>
    <xf numFmtId="49" fontId="24" fillId="6" borderId="23" xfId="0" applyNumberFormat="1" applyFont="1" applyFill="1" applyBorder="1" applyAlignment="1">
      <alignment horizontal="left"/>
    </xf>
    <xf numFmtId="49" fontId="23" fillId="6" borderId="23" xfId="0" applyNumberFormat="1" applyFont="1" applyFill="1" applyBorder="1" applyAlignment="1">
      <alignment horizontal="left" vertical="center"/>
    </xf>
    <xf numFmtId="49" fontId="25" fillId="0" borderId="0" xfId="0" applyNumberFormat="1" applyFont="1"/>
    <xf numFmtId="49" fontId="26" fillId="0" borderId="0" xfId="0" applyNumberFormat="1" applyFont="1" applyAlignment="1">
      <alignment horizontal="left"/>
    </xf>
    <xf numFmtId="49" fontId="27" fillId="0" borderId="0" xfId="0" applyNumberFormat="1" applyFont="1" applyAlignment="1">
      <alignment horizontal="left" vertical="center"/>
    </xf>
    <xf numFmtId="49" fontId="16" fillId="6" borderId="24" xfId="0" applyNumberFormat="1" applyFont="1" applyFill="1" applyBorder="1"/>
    <xf numFmtId="49" fontId="19" fillId="6" borderId="20" xfId="0" applyNumberFormat="1" applyFont="1" applyFill="1" applyBorder="1" applyAlignment="1">
      <alignment horizontal="center" wrapText="1"/>
    </xf>
    <xf numFmtId="49" fontId="19" fillId="6" borderId="0" xfId="0" applyNumberFormat="1" applyFont="1" applyFill="1" applyAlignment="1">
      <alignment horizontal="center" wrapText="1"/>
    </xf>
    <xf numFmtId="49" fontId="19" fillId="6" borderId="25" xfId="0" applyNumberFormat="1" applyFont="1" applyFill="1" applyBorder="1" applyAlignment="1">
      <alignment horizontal="center" wrapText="1"/>
    </xf>
    <xf numFmtId="49" fontId="23" fillId="6" borderId="35" xfId="0" applyNumberFormat="1" applyFont="1" applyFill="1" applyBorder="1" applyAlignment="1">
      <alignment horizontal="left" vertical="center"/>
    </xf>
    <xf numFmtId="49" fontId="16" fillId="6" borderId="25" xfId="0" applyNumberFormat="1" applyFont="1" applyFill="1" applyBorder="1"/>
    <xf numFmtId="49" fontId="22" fillId="6" borderId="35" xfId="0" applyNumberFormat="1" applyFont="1" applyFill="1" applyBorder="1" applyAlignment="1">
      <alignment vertical="center"/>
    </xf>
    <xf numFmtId="49" fontId="22" fillId="6" borderId="0" xfId="0" applyNumberFormat="1" applyFont="1" applyFill="1" applyAlignment="1">
      <alignment vertical="center"/>
    </xf>
    <xf numFmtId="168" fontId="22" fillId="6" borderId="0" xfId="0" applyNumberFormat="1" applyFont="1" applyFill="1" applyAlignment="1">
      <alignment horizontal="left" vertical="center"/>
    </xf>
    <xf numFmtId="0" fontId="16" fillId="6" borderId="0" xfId="0" applyFont="1" applyFill="1"/>
    <xf numFmtId="49" fontId="22" fillId="6" borderId="0" xfId="0" applyNumberFormat="1" applyFont="1" applyFill="1" applyAlignment="1">
      <alignment horizontal="left" vertical="center"/>
    </xf>
    <xf numFmtId="49" fontId="22" fillId="6" borderId="0" xfId="0" applyNumberFormat="1" applyFont="1" applyFill="1" applyAlignment="1">
      <alignment horizontal="left" vertical="center" wrapText="1"/>
    </xf>
    <xf numFmtId="0" fontId="16" fillId="6" borderId="0" xfId="0" applyFont="1" applyFill="1" applyAlignment="1">
      <alignment wrapText="1"/>
    </xf>
    <xf numFmtId="49" fontId="22" fillId="6" borderId="18" xfId="0" applyNumberFormat="1" applyFont="1" applyFill="1" applyBorder="1"/>
    <xf numFmtId="49" fontId="16" fillId="6" borderId="34" xfId="0" applyNumberFormat="1" applyFont="1" applyFill="1" applyBorder="1"/>
    <xf numFmtId="0" fontId="3" fillId="0" borderId="17" xfId="0" applyFont="1" applyBorder="1" applyAlignment="1">
      <alignment horizontal="center" vertical="center" wrapText="1"/>
    </xf>
    <xf numFmtId="168" fontId="22" fillId="6" borderId="35" xfId="0" applyNumberFormat="1" applyFont="1" applyFill="1" applyBorder="1" applyAlignment="1">
      <alignment horizontal="left" vertical="center"/>
    </xf>
    <xf numFmtId="0" fontId="16" fillId="6" borderId="35" xfId="0" applyFont="1" applyFill="1" applyBorder="1"/>
    <xf numFmtId="49" fontId="22" fillId="6" borderId="35" xfId="0" applyNumberFormat="1" applyFont="1" applyFill="1" applyBorder="1" applyAlignment="1">
      <alignment horizontal="left" vertical="center"/>
    </xf>
    <xf numFmtId="49" fontId="22" fillId="6" borderId="36" xfId="0" applyNumberFormat="1" applyFont="1" applyFill="1" applyBorder="1" applyAlignment="1">
      <alignment horizontal="left" vertical="center" wrapText="1"/>
    </xf>
    <xf numFmtId="0" fontId="16" fillId="6" borderId="37" xfId="0" applyFont="1" applyFill="1" applyBorder="1" applyAlignment="1">
      <alignment wrapText="1"/>
    </xf>
    <xf numFmtId="0" fontId="16" fillId="6" borderId="38" xfId="0" applyFont="1" applyFill="1" applyBorder="1" applyAlignment="1">
      <alignment wrapText="1"/>
    </xf>
    <xf numFmtId="49" fontId="19" fillId="6" borderId="20" xfId="0" applyNumberFormat="1" applyFont="1" applyFill="1" applyBorder="1" applyAlignment="1">
      <alignment horizontal="center" wrapText="1"/>
    </xf>
    <xf numFmtId="49" fontId="19" fillId="6" borderId="0" xfId="0" applyNumberFormat="1" applyFont="1" applyFill="1" applyAlignment="1">
      <alignment horizontal="center" wrapText="1"/>
    </xf>
    <xf numFmtId="49" fontId="19" fillId="6" borderId="25" xfId="0" applyNumberFormat="1" applyFont="1" applyFill="1" applyBorder="1" applyAlignment="1">
      <alignment horizontal="center" wrapText="1"/>
    </xf>
    <xf numFmtId="49" fontId="23" fillId="6" borderId="35" xfId="0" applyNumberFormat="1" applyFont="1" applyFill="1" applyBorder="1" applyAlignment="1">
      <alignment horizontal="left" vertical="center"/>
    </xf>
    <xf numFmtId="49" fontId="16" fillId="6" borderId="35" xfId="0" applyNumberFormat="1" applyFont="1" applyFill="1" applyBorder="1"/>
    <xf numFmtId="49" fontId="18" fillId="6" borderId="20" xfId="0" applyNumberFormat="1" applyFont="1" applyFill="1" applyBorder="1" applyAlignment="1">
      <alignment horizontal="center"/>
    </xf>
    <xf numFmtId="0" fontId="0" fillId="6" borderId="0" xfId="0" applyFill="1"/>
    <xf numFmtId="0" fontId="0" fillId="6" borderId="25" xfId="0" applyFill="1" applyBorder="1"/>
    <xf numFmtId="49" fontId="20" fillId="6" borderId="20" xfId="0" applyNumberFormat="1" applyFont="1" applyFill="1" applyBorder="1" applyAlignment="1">
      <alignment horizontal="center"/>
    </xf>
    <xf numFmtId="49" fontId="20" fillId="6" borderId="0" xfId="0" applyNumberFormat="1" applyFont="1" applyFill="1" applyAlignment="1">
      <alignment horizontal="center"/>
    </xf>
    <xf numFmtId="0" fontId="21" fillId="6" borderId="0" xfId="0" applyFont="1" applyFill="1"/>
    <xf numFmtId="0" fontId="21" fillId="6" borderId="25" xfId="0" applyFont="1" applyFill="1" applyBorder="1"/>
    <xf numFmtId="49" fontId="22" fillId="6" borderId="20" xfId="0" applyNumberFormat="1" applyFont="1" applyFill="1" applyBorder="1" applyAlignment="1">
      <alignment horizontal="center"/>
    </xf>
    <xf numFmtId="49" fontId="22" fillId="6" borderId="0" xfId="0" applyNumberFormat="1" applyFont="1" applyFill="1" applyAlignment="1">
      <alignment horizontal="center"/>
    </xf>
    <xf numFmtId="49" fontId="23" fillId="6" borderId="26" xfId="0" applyNumberFormat="1" applyFont="1" applyFill="1" applyBorder="1" applyAlignment="1">
      <alignment vertical="center" wrapText="1"/>
    </xf>
    <xf numFmtId="0" fontId="0" fillId="6" borderId="27" xfId="0" applyFill="1" applyBorder="1" applyAlignment="1">
      <alignment vertical="center" wrapText="1"/>
    </xf>
    <xf numFmtId="0" fontId="0" fillId="6" borderId="28" xfId="0" applyFill="1" applyBorder="1" applyAlignment="1">
      <alignment vertical="center" wrapText="1"/>
    </xf>
    <xf numFmtId="0" fontId="0" fillId="6" borderId="29" xfId="0" applyFill="1" applyBorder="1" applyAlignment="1">
      <alignment vertical="center" wrapText="1"/>
    </xf>
    <xf numFmtId="0" fontId="0" fillId="6" borderId="0" xfId="0" applyFill="1" applyAlignment="1">
      <alignment vertical="center" wrapText="1"/>
    </xf>
    <xf numFmtId="0" fontId="0" fillId="6" borderId="30" xfId="0" applyFill="1" applyBorder="1" applyAlignment="1">
      <alignment vertical="center" wrapText="1"/>
    </xf>
    <xf numFmtId="0" fontId="0" fillId="6" borderId="31" xfId="0" applyFill="1" applyBorder="1" applyAlignment="1">
      <alignment vertical="center" wrapText="1"/>
    </xf>
    <xf numFmtId="0" fontId="0" fillId="6" borderId="32" xfId="0" applyFill="1" applyBorder="1" applyAlignment="1">
      <alignment vertical="center" wrapText="1"/>
    </xf>
    <xf numFmtId="0" fontId="0" fillId="6" borderId="33" xfId="0" applyFill="1" applyBorder="1" applyAlignment="1">
      <alignment vertical="center" wrapText="1"/>
    </xf>
    <xf numFmtId="49" fontId="22" fillId="6" borderId="26" xfId="0" applyNumberFormat="1" applyFont="1" applyFill="1" applyBorder="1" applyAlignment="1">
      <alignment horizontal="left" vertical="center" wrapText="1"/>
    </xf>
    <xf numFmtId="49" fontId="16" fillId="6" borderId="27" xfId="0" applyNumberFormat="1" applyFont="1" applyFill="1" applyBorder="1" applyAlignment="1">
      <alignment wrapText="1"/>
    </xf>
    <xf numFmtId="49" fontId="0" fillId="6" borderId="27" xfId="0" applyNumberFormat="1" applyFill="1" applyBorder="1" applyAlignment="1">
      <alignment wrapText="1"/>
    </xf>
    <xf numFmtId="49" fontId="0" fillId="6" borderId="28" xfId="0" applyNumberFormat="1" applyFill="1" applyBorder="1" applyAlignment="1">
      <alignment wrapText="1"/>
    </xf>
    <xf numFmtId="49" fontId="0" fillId="6" borderId="29" xfId="0" applyNumberFormat="1" applyFill="1" applyBorder="1" applyAlignment="1">
      <alignment wrapText="1"/>
    </xf>
    <xf numFmtId="49" fontId="0" fillId="6" borderId="0" xfId="0" applyNumberFormat="1" applyFill="1" applyAlignment="1">
      <alignment wrapText="1"/>
    </xf>
    <xf numFmtId="49" fontId="0" fillId="6" borderId="30" xfId="0" applyNumberFormat="1" applyFill="1" applyBorder="1" applyAlignment="1">
      <alignment wrapText="1"/>
    </xf>
    <xf numFmtId="49" fontId="0" fillId="6" borderId="31" xfId="0" applyNumberFormat="1" applyFill="1" applyBorder="1" applyAlignment="1">
      <alignment wrapText="1"/>
    </xf>
    <xf numFmtId="49" fontId="0" fillId="6" borderId="32" xfId="0" applyNumberFormat="1" applyFill="1" applyBorder="1" applyAlignment="1">
      <alignment wrapText="1"/>
    </xf>
    <xf numFmtId="49" fontId="0" fillId="6" borderId="33" xfId="0" applyNumberFormat="1" applyFill="1" applyBorder="1" applyAlignment="1">
      <alignment wrapText="1"/>
    </xf>
    <xf numFmtId="49" fontId="22" fillId="6" borderId="26" xfId="3" applyNumberFormat="1" applyFont="1" applyFill="1" applyBorder="1" applyAlignment="1">
      <alignment wrapText="1"/>
    </xf>
    <xf numFmtId="0" fontId="3" fillId="3" borderId="8" xfId="0" applyFont="1" applyFill="1" applyBorder="1" applyAlignment="1">
      <alignment horizontal="center" vertical="center"/>
    </xf>
    <xf numFmtId="0" fontId="3" fillId="3" borderId="7" xfId="0" applyFont="1" applyFill="1" applyBorder="1" applyAlignment="1">
      <alignment horizontal="center" vertical="center"/>
    </xf>
    <xf numFmtId="0" fontId="3" fillId="3" borderId="9" xfId="0" applyFont="1" applyFill="1" applyBorder="1" applyAlignment="1">
      <alignment horizontal="center" vertical="center"/>
    </xf>
    <xf numFmtId="0" fontId="7" fillId="0" borderId="8" xfId="0" applyFont="1" applyBorder="1" applyAlignment="1">
      <alignment horizontal="center" vertical="center"/>
    </xf>
    <xf numFmtId="0" fontId="7" fillId="0" borderId="9" xfId="0" applyFont="1" applyBorder="1" applyAlignment="1">
      <alignment horizontal="center" vertical="center"/>
    </xf>
    <xf numFmtId="0" fontId="10" fillId="2" borderId="6" xfId="0" applyFont="1" applyFill="1" applyBorder="1" applyAlignment="1">
      <alignment horizontal="center" vertical="center"/>
    </xf>
    <xf numFmtId="0" fontId="7" fillId="3" borderId="6" xfId="0" applyFont="1" applyFill="1" applyBorder="1" applyAlignment="1">
      <alignment horizontal="center" vertical="center"/>
    </xf>
    <xf numFmtId="167" fontId="0" fillId="4" borderId="8" xfId="0" applyNumberFormat="1" applyFill="1" applyBorder="1" applyAlignment="1">
      <alignment horizontal="center" vertical="center"/>
    </xf>
    <xf numFmtId="167" fontId="0" fillId="4" borderId="9" xfId="0" applyNumberFormat="1" applyFill="1" applyBorder="1" applyAlignment="1">
      <alignment horizontal="center" vertical="center"/>
    </xf>
    <xf numFmtId="167" fontId="0" fillId="0" borderId="8" xfId="0" applyNumberFormat="1" applyBorder="1" applyAlignment="1">
      <alignment horizontal="center" vertical="center"/>
    </xf>
    <xf numFmtId="167" fontId="0" fillId="0" borderId="9" xfId="0" applyNumberFormat="1" applyBorder="1" applyAlignment="1">
      <alignment horizontal="center" vertical="center"/>
    </xf>
    <xf numFmtId="167" fontId="4" fillId="2" borderId="8" xfId="0" applyNumberFormat="1" applyFont="1" applyFill="1" applyBorder="1" applyAlignment="1">
      <alignment horizontal="center" vertical="center"/>
    </xf>
    <xf numFmtId="0" fontId="4" fillId="2" borderId="9" xfId="0" applyFont="1" applyFill="1" applyBorder="1" applyAlignment="1">
      <alignment horizontal="center" vertical="center"/>
    </xf>
    <xf numFmtId="167" fontId="0" fillId="3" borderId="8" xfId="0" applyNumberFormat="1" applyFill="1" applyBorder="1" applyAlignment="1">
      <alignment horizontal="center" vertical="center"/>
    </xf>
    <xf numFmtId="0" fontId="0" fillId="3" borderId="9" xfId="0" applyFill="1" applyBorder="1" applyAlignment="1">
      <alignment horizontal="center" vertical="center"/>
    </xf>
    <xf numFmtId="167" fontId="0" fillId="3" borderId="9" xfId="0" applyNumberFormat="1" applyFill="1" applyBorder="1" applyAlignment="1">
      <alignment horizontal="center" vertical="center"/>
    </xf>
    <xf numFmtId="0" fontId="0" fillId="7" borderId="10" xfId="0" applyFill="1" applyBorder="1" applyAlignment="1">
      <alignment horizontal="left" vertical="top" wrapText="1"/>
    </xf>
    <xf numFmtId="0" fontId="0" fillId="7" borderId="2" xfId="0" applyFill="1" applyBorder="1" applyAlignment="1">
      <alignment horizontal="left" vertical="top"/>
    </xf>
    <xf numFmtId="0" fontId="0" fillId="7" borderId="3" xfId="0" applyFill="1" applyBorder="1" applyAlignment="1">
      <alignment horizontal="left" vertical="top"/>
    </xf>
    <xf numFmtId="0" fontId="0" fillId="7" borderId="11" xfId="0" applyFill="1" applyBorder="1" applyAlignment="1">
      <alignment horizontal="left" vertical="top"/>
    </xf>
    <xf numFmtId="0" fontId="0" fillId="7" borderId="0" xfId="0" applyFill="1" applyAlignment="1">
      <alignment horizontal="left" vertical="top"/>
    </xf>
    <xf numFmtId="0" fontId="0" fillId="7" borderId="5" xfId="0" applyFill="1" applyBorder="1" applyAlignment="1">
      <alignment horizontal="left" vertical="top"/>
    </xf>
    <xf numFmtId="0" fontId="0" fillId="7" borderId="15" xfId="0" applyFill="1" applyBorder="1" applyAlignment="1">
      <alignment horizontal="left" vertical="top"/>
    </xf>
    <xf numFmtId="0" fontId="0" fillId="7" borderId="13" xfId="0" applyFill="1" applyBorder="1" applyAlignment="1">
      <alignment horizontal="left" vertical="top"/>
    </xf>
    <xf numFmtId="0" fontId="0" fillId="7" borderId="14" xfId="0" applyFill="1" applyBorder="1" applyAlignment="1">
      <alignment horizontal="left" vertical="top"/>
    </xf>
  </cellXfs>
  <cellStyles count="4">
    <cellStyle name="Comma" xfId="1" builtinId="3"/>
    <cellStyle name="Currency 10 2 2" xfId="3" xr:uid="{36B75881-B92B-466A-91E1-9558F9E785FB}"/>
    <cellStyle name="Normal" xfId="0" builtinId="0"/>
    <cellStyle name="Style 1 2 2 2" xfId="2" xr:uid="{00000000-0005-0000-0000-00000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editAs="oneCell">
    <xdr:from>
      <xdr:col>3</xdr:col>
      <xdr:colOff>276225</xdr:colOff>
      <xdr:row>15</xdr:row>
      <xdr:rowOff>228600</xdr:rowOff>
    </xdr:from>
    <xdr:to>
      <xdr:col>3</xdr:col>
      <xdr:colOff>364490</xdr:colOff>
      <xdr:row>17</xdr:row>
      <xdr:rowOff>19050</xdr:rowOff>
    </xdr:to>
    <xdr:sp macro="" textlink="">
      <xdr:nvSpPr>
        <xdr:cNvPr id="2" name="Text Box 1">
          <a:extLst>
            <a:ext uri="{FF2B5EF4-FFF2-40B4-BE49-F238E27FC236}">
              <a16:creationId xmlns:a16="http://schemas.microsoft.com/office/drawing/2014/main" id="{601A3F90-E000-489C-B4A8-95AF148471CB}"/>
            </a:ext>
          </a:extLst>
        </xdr:cNvPr>
        <xdr:cNvSpPr txBox="1">
          <a:spLocks noChangeArrowheads="1"/>
        </xdr:cNvSpPr>
      </xdr:nvSpPr>
      <xdr:spPr bwMode="auto">
        <a:xfrm>
          <a:off x="1998345" y="3543300"/>
          <a:ext cx="92075" cy="19240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xdr:col>
      <xdr:colOff>282575</xdr:colOff>
      <xdr:row>14</xdr:row>
      <xdr:rowOff>114300</xdr:rowOff>
    </xdr:from>
    <xdr:to>
      <xdr:col>16</xdr:col>
      <xdr:colOff>546100</xdr:colOff>
      <xdr:row>20</xdr:row>
      <xdr:rowOff>127000</xdr:rowOff>
    </xdr:to>
    <xdr:sp macro="" textlink="">
      <xdr:nvSpPr>
        <xdr:cNvPr id="3" name="Text Box 2">
          <a:extLst>
            <a:ext uri="{FF2B5EF4-FFF2-40B4-BE49-F238E27FC236}">
              <a16:creationId xmlns:a16="http://schemas.microsoft.com/office/drawing/2014/main" id="{3EF6C57F-0A90-4323-89CB-F91F8ABD2306}"/>
            </a:ext>
          </a:extLst>
        </xdr:cNvPr>
        <xdr:cNvSpPr txBox="1">
          <a:spLocks noChangeArrowheads="1"/>
        </xdr:cNvSpPr>
      </xdr:nvSpPr>
      <xdr:spPr bwMode="auto">
        <a:xfrm>
          <a:off x="465455" y="3276600"/>
          <a:ext cx="12737465" cy="1125220"/>
        </a:xfrm>
        <a:prstGeom prst="rect">
          <a:avLst/>
        </a:prstGeom>
        <a:solidFill>
          <a:srgbClr val="00B2A1"/>
        </a:solidFill>
        <a:ln w="9525">
          <a:solidFill>
            <a:srgbClr xmlns:mc="http://schemas.openxmlformats.org/markup-compatibility/2006" xmlns:a14="http://schemas.microsoft.com/office/drawing/2010/main" val="FFFFFF" mc:Ignorable="a14" a14:legacySpreadsheetColorIndex="9"/>
          </a:solidFill>
          <a:miter lim="800000"/>
          <a:headEnd/>
          <a:tailEnd/>
        </a:ln>
      </xdr:spPr>
      <xdr:txBody>
        <a:bodyPr vertOverflow="clip" wrap="square" lIns="36576" tIns="27432" rIns="0" bIns="0" anchor="t" upright="1"/>
        <a:lstStyle/>
        <a:p>
          <a:pPr algn="l" rtl="0">
            <a:defRPr sz="1000"/>
          </a:pPr>
          <a:r>
            <a:rPr lang="en-GB" sz="1200" b="1" i="0" u="none" strike="noStrike" baseline="0">
              <a:solidFill>
                <a:srgbClr val="FFFFFF"/>
              </a:solidFill>
              <a:latin typeface="Arial"/>
              <a:cs typeface="Arial"/>
            </a:rPr>
            <a:t>Disclaimer: </a:t>
          </a:r>
          <a:r>
            <a:rPr lang="en-GB" sz="1200" b="1" i="0" u="none" strike="noStrike" baseline="0">
              <a:solidFill>
                <a:srgbClr val="FFFFFF"/>
              </a:solidFill>
              <a:latin typeface="Arial"/>
              <a:ea typeface="+mn-ea"/>
              <a:cs typeface="Arial"/>
            </a:rPr>
            <a:t>This NTS  Non-Tranmission Services Model  is </a:t>
          </a:r>
          <a:r>
            <a:rPr lang="en-GB" sz="1200" b="1" i="0" u="none" strike="noStrike" baseline="0">
              <a:solidFill>
                <a:srgbClr val="FFFFFF"/>
              </a:solidFill>
              <a:latin typeface="Arial"/>
              <a:cs typeface="Arial"/>
            </a:rPr>
            <a:t>provided to you by National Gas solely for the purposes of study in connection with the Charge Setting process and is not to be used for any commercial purpose.  The information that it contains is for guidance purposes only and is given in good faith.  However, no warranty or representation or other obligation or commitment of any kind is given by National Gas, its employees or advisors as to the accuracy or completeness of any such information. Neither  National Gas nor its employees or advisors shall be under any liability for any error or misstatement in the information provided.  While certain precautions have been taken to detect computer viruses, we cannot guarantee that the Tariff Model is virus-free and National Gas shall not be liable for any loss or damage which occurs as a result of any virus.  Your use of the Tariff Model shall constitute your acceptance of the above.</a:t>
          </a:r>
        </a:p>
      </xdr:txBody>
    </xdr:sp>
    <xdr:clientData/>
  </xdr:twoCellAnchor>
  <xdr:twoCellAnchor editAs="oneCell">
    <xdr:from>
      <xdr:col>5</xdr:col>
      <xdr:colOff>1</xdr:colOff>
      <xdr:row>7</xdr:row>
      <xdr:rowOff>0</xdr:rowOff>
    </xdr:from>
    <xdr:to>
      <xdr:col>14</xdr:col>
      <xdr:colOff>1666875</xdr:colOff>
      <xdr:row>12</xdr:row>
      <xdr:rowOff>19050</xdr:rowOff>
    </xdr:to>
    <xdr:sp macro="" textlink="">
      <xdr:nvSpPr>
        <xdr:cNvPr id="4" name="Text Box 4">
          <a:extLst>
            <a:ext uri="{FF2B5EF4-FFF2-40B4-BE49-F238E27FC236}">
              <a16:creationId xmlns:a16="http://schemas.microsoft.com/office/drawing/2014/main" id="{2FF8CA98-870F-4737-BD3A-8F71DDEF4DA5}"/>
            </a:ext>
          </a:extLst>
        </xdr:cNvPr>
        <xdr:cNvSpPr txBox="1">
          <a:spLocks noChangeArrowheads="1"/>
        </xdr:cNvSpPr>
      </xdr:nvSpPr>
      <xdr:spPr bwMode="auto">
        <a:xfrm>
          <a:off x="3267076" y="1828800"/>
          <a:ext cx="8610599" cy="9239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just" rtl="0">
            <a:defRPr sz="1000"/>
          </a:pPr>
          <a:r>
            <a:rPr lang="en-GB" sz="1200" b="0" i="0" u="none" strike="noStrike" baseline="0">
              <a:solidFill>
                <a:srgbClr val="FFFFFF"/>
              </a:solidFill>
              <a:latin typeface="Arial"/>
              <a:cs typeface="Arial"/>
            </a:rPr>
            <a:t>This NTS Non-Tranmission Services Model can be used to calculate the General Non-Transmission Services charges in alignment with Section Y of the UNC and code modification 0857. This version is published to provide Users with the information used to set the charges for October 2025 and to test sentivities of various combinations of potential changes. This model should not be used as any indication of actual charges. </a:t>
          </a:r>
        </a:p>
      </xdr:txBody>
    </xdr:sp>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F1BF22-C217-4D5B-96CA-AEF6D3357B9C}">
  <dimension ref="A1:R33"/>
  <sheetViews>
    <sheetView tabSelected="1" workbookViewId="0">
      <selection activeCell="W15" sqref="W15"/>
    </sheetView>
  </sheetViews>
  <sheetFormatPr defaultColWidth="11.21875" defaultRowHeight="14.4" x14ac:dyDescent="0.3"/>
  <cols>
    <col min="1" max="1" width="2.6640625" style="69" customWidth="1"/>
    <col min="2" max="14" width="11.21875" style="69"/>
    <col min="15" max="15" width="24.77734375" style="69" customWidth="1"/>
    <col min="16" max="18" width="11.21875" style="69"/>
  </cols>
  <sheetData>
    <row r="1" spans="1:17" ht="25.2" thickBot="1" x14ac:dyDescent="0.45">
      <c r="F1" s="70"/>
      <c r="G1" s="70"/>
    </row>
    <row r="2" spans="1:17" x14ac:dyDescent="0.3">
      <c r="A2" s="71"/>
      <c r="B2" s="72"/>
      <c r="C2" s="73"/>
      <c r="D2" s="73"/>
      <c r="E2" s="73"/>
      <c r="F2" s="74"/>
      <c r="G2" s="74"/>
      <c r="H2" s="75"/>
      <c r="I2" s="75"/>
      <c r="J2" s="75"/>
      <c r="K2" s="75"/>
      <c r="L2" s="75"/>
      <c r="M2" s="75"/>
      <c r="N2" s="75"/>
      <c r="O2" s="75"/>
      <c r="P2" s="75"/>
      <c r="Q2" s="76"/>
    </row>
    <row r="3" spans="1:17" ht="30" x14ac:dyDescent="0.5">
      <c r="A3" s="77"/>
      <c r="B3" s="128" t="s">
        <v>47</v>
      </c>
      <c r="C3" s="129"/>
      <c r="D3" s="129"/>
      <c r="E3" s="129"/>
      <c r="F3" s="129"/>
      <c r="G3" s="129"/>
      <c r="H3" s="129"/>
      <c r="I3" s="129"/>
      <c r="J3" s="129"/>
      <c r="K3" s="129"/>
      <c r="L3" s="129"/>
      <c r="M3" s="129"/>
      <c r="N3" s="129"/>
      <c r="O3" s="129"/>
      <c r="P3" s="129"/>
      <c r="Q3" s="130"/>
    </row>
    <row r="4" spans="1:17" ht="17.399999999999999" x14ac:dyDescent="0.3">
      <c r="A4" s="78"/>
      <c r="B4" s="79"/>
      <c r="C4" s="80"/>
      <c r="D4" s="80"/>
      <c r="E4" s="80"/>
      <c r="F4" s="81"/>
      <c r="G4" s="81"/>
      <c r="H4" s="82"/>
      <c r="I4" s="83"/>
      <c r="J4" s="83"/>
      <c r="K4" s="83"/>
      <c r="L4" s="83"/>
      <c r="M4" s="83"/>
      <c r="N4" s="83"/>
      <c r="O4" s="83"/>
      <c r="P4" s="83"/>
      <c r="Q4" s="84"/>
    </row>
    <row r="5" spans="1:17" ht="22.8" x14ac:dyDescent="0.4">
      <c r="A5" s="78"/>
      <c r="B5" s="131" t="s">
        <v>48</v>
      </c>
      <c r="C5" s="132"/>
      <c r="D5" s="132"/>
      <c r="E5" s="132"/>
      <c r="F5" s="132"/>
      <c r="G5" s="132"/>
      <c r="H5" s="132"/>
      <c r="I5" s="132"/>
      <c r="J5" s="132"/>
      <c r="K5" s="132"/>
      <c r="L5" s="132"/>
      <c r="M5" s="132"/>
      <c r="N5" s="133"/>
      <c r="O5" s="133"/>
      <c r="P5" s="133"/>
      <c r="Q5" s="134"/>
    </row>
    <row r="6" spans="1:17" ht="17.399999999999999" x14ac:dyDescent="0.3">
      <c r="A6" s="78"/>
      <c r="B6" s="135" t="s">
        <v>49</v>
      </c>
      <c r="C6" s="136"/>
      <c r="D6" s="136"/>
      <c r="E6" s="136"/>
      <c r="F6" s="136"/>
      <c r="G6" s="129"/>
      <c r="H6" s="129"/>
      <c r="I6" s="129"/>
      <c r="J6" s="129"/>
      <c r="K6" s="129"/>
      <c r="L6" s="129"/>
      <c r="M6" s="129"/>
      <c r="N6" s="129"/>
      <c r="O6" s="129"/>
      <c r="P6" s="129"/>
      <c r="Q6" s="130"/>
    </row>
    <row r="7" spans="1:17" ht="17.399999999999999" x14ac:dyDescent="0.3">
      <c r="A7" s="78"/>
      <c r="B7" s="85"/>
      <c r="C7" s="86"/>
      <c r="D7" s="86"/>
      <c r="E7" s="86"/>
      <c r="F7" s="80"/>
      <c r="G7" s="81"/>
      <c r="H7" s="82"/>
      <c r="I7" s="83"/>
      <c r="J7" s="83"/>
      <c r="K7" s="83"/>
      <c r="L7" s="83"/>
      <c r="M7" s="83"/>
      <c r="N7" s="83"/>
      <c r="O7" s="83"/>
      <c r="P7" s="83"/>
      <c r="Q7" s="84"/>
    </row>
    <row r="8" spans="1:17" x14ac:dyDescent="0.3">
      <c r="B8" s="79"/>
      <c r="C8" s="137" t="s">
        <v>50</v>
      </c>
      <c r="D8" s="138"/>
      <c r="E8" s="139"/>
      <c r="F8" s="146"/>
      <c r="G8" s="147"/>
      <c r="H8" s="147"/>
      <c r="I8" s="147"/>
      <c r="J8" s="147"/>
      <c r="K8" s="148"/>
      <c r="L8" s="148"/>
      <c r="M8" s="148"/>
      <c r="N8" s="148"/>
      <c r="O8" s="149"/>
      <c r="P8" s="83"/>
      <c r="Q8" s="84"/>
    </row>
    <row r="9" spans="1:17" x14ac:dyDescent="0.3">
      <c r="B9" s="79"/>
      <c r="C9" s="140"/>
      <c r="D9" s="141"/>
      <c r="E9" s="142"/>
      <c r="F9" s="150"/>
      <c r="G9" s="151"/>
      <c r="H9" s="151"/>
      <c r="I9" s="151"/>
      <c r="J9" s="151"/>
      <c r="K9" s="151"/>
      <c r="L9" s="151"/>
      <c r="M9" s="151"/>
      <c r="N9" s="151"/>
      <c r="O9" s="152"/>
      <c r="P9" s="83"/>
      <c r="Q9" s="84"/>
    </row>
    <row r="10" spans="1:17" x14ac:dyDescent="0.3">
      <c r="B10" s="85"/>
      <c r="C10" s="140"/>
      <c r="D10" s="141"/>
      <c r="E10" s="142"/>
      <c r="F10" s="150"/>
      <c r="G10" s="151"/>
      <c r="H10" s="151"/>
      <c r="I10" s="151"/>
      <c r="J10" s="151"/>
      <c r="K10" s="151"/>
      <c r="L10" s="151"/>
      <c r="M10" s="151"/>
      <c r="N10" s="151"/>
      <c r="O10" s="152"/>
      <c r="P10" s="83"/>
      <c r="Q10" s="84"/>
    </row>
    <row r="11" spans="1:17" x14ac:dyDescent="0.3">
      <c r="B11" s="85"/>
      <c r="C11" s="140"/>
      <c r="D11" s="141"/>
      <c r="E11" s="142"/>
      <c r="F11" s="150"/>
      <c r="G11" s="151"/>
      <c r="H11" s="151"/>
      <c r="I11" s="151"/>
      <c r="J11" s="151"/>
      <c r="K11" s="151"/>
      <c r="L11" s="151"/>
      <c r="M11" s="151"/>
      <c r="N11" s="151"/>
      <c r="O11" s="152"/>
      <c r="P11" s="83"/>
      <c r="Q11" s="84"/>
    </row>
    <row r="12" spans="1:17" x14ac:dyDescent="0.3">
      <c r="B12" s="85"/>
      <c r="C12" s="143"/>
      <c r="D12" s="144"/>
      <c r="E12" s="145"/>
      <c r="F12" s="153"/>
      <c r="G12" s="154"/>
      <c r="H12" s="154"/>
      <c r="I12" s="154"/>
      <c r="J12" s="154"/>
      <c r="K12" s="154"/>
      <c r="L12" s="154"/>
      <c r="M12" s="154"/>
      <c r="N12" s="154"/>
      <c r="O12" s="155"/>
      <c r="P12" s="83"/>
      <c r="Q12" s="84"/>
    </row>
    <row r="13" spans="1:17" ht="16.2" thickBot="1" x14ac:dyDescent="0.35">
      <c r="B13" s="87"/>
      <c r="C13" s="88"/>
      <c r="D13" s="89"/>
      <c r="E13" s="89"/>
      <c r="F13" s="90"/>
      <c r="G13" s="90"/>
      <c r="H13" s="91"/>
      <c r="I13" s="91"/>
      <c r="J13" s="91"/>
      <c r="K13" s="91"/>
      <c r="L13" s="91"/>
      <c r="M13" s="91"/>
      <c r="N13" s="91"/>
      <c r="O13" s="91"/>
      <c r="P13" s="91"/>
      <c r="Q13" s="92"/>
    </row>
    <row r="14" spans="1:17" ht="16.2" thickBot="1" x14ac:dyDescent="0.35">
      <c r="B14" s="93"/>
      <c r="C14" s="94"/>
      <c r="D14" s="95"/>
      <c r="E14" s="95"/>
      <c r="F14" s="93"/>
      <c r="G14" s="93"/>
    </row>
    <row r="15" spans="1:17" ht="15.6" x14ac:dyDescent="0.3">
      <c r="B15" s="72"/>
      <c r="C15" s="96"/>
      <c r="D15" s="97"/>
      <c r="E15" s="97"/>
      <c r="F15" s="73"/>
      <c r="G15" s="73"/>
      <c r="H15" s="75"/>
      <c r="I15" s="75"/>
      <c r="J15" s="75"/>
      <c r="K15" s="75"/>
      <c r="L15" s="75"/>
      <c r="M15" s="75"/>
      <c r="N15" s="75"/>
      <c r="O15" s="75"/>
      <c r="P15" s="75"/>
      <c r="Q15" s="76"/>
    </row>
    <row r="16" spans="1:17" x14ac:dyDescent="0.3">
      <c r="B16" s="85"/>
      <c r="C16" s="156"/>
      <c r="D16" s="148"/>
      <c r="E16" s="148"/>
      <c r="F16" s="148"/>
      <c r="G16" s="148"/>
      <c r="H16" s="148"/>
      <c r="I16" s="148"/>
      <c r="J16" s="148"/>
      <c r="K16" s="148"/>
      <c r="L16" s="148"/>
      <c r="M16" s="148"/>
      <c r="N16" s="148"/>
      <c r="O16" s="148"/>
      <c r="P16" s="148"/>
      <c r="Q16" s="84"/>
    </row>
    <row r="17" spans="1:18" x14ac:dyDescent="0.3">
      <c r="B17" s="85"/>
      <c r="C17" s="150"/>
      <c r="D17" s="151"/>
      <c r="E17" s="151"/>
      <c r="F17" s="151"/>
      <c r="G17" s="151"/>
      <c r="H17" s="151"/>
      <c r="I17" s="151"/>
      <c r="J17" s="151"/>
      <c r="K17" s="151"/>
      <c r="L17" s="151"/>
      <c r="M17" s="151"/>
      <c r="N17" s="151"/>
      <c r="O17" s="151"/>
      <c r="P17" s="151"/>
      <c r="Q17" s="84"/>
    </row>
    <row r="18" spans="1:18" x14ac:dyDescent="0.3">
      <c r="B18" s="85"/>
      <c r="C18" s="150"/>
      <c r="D18" s="151"/>
      <c r="E18" s="151"/>
      <c r="F18" s="151"/>
      <c r="G18" s="151"/>
      <c r="H18" s="151"/>
      <c r="I18" s="151"/>
      <c r="J18" s="151"/>
      <c r="K18" s="151"/>
      <c r="L18" s="151"/>
      <c r="M18" s="151"/>
      <c r="N18" s="151"/>
      <c r="O18" s="151"/>
      <c r="P18" s="151"/>
      <c r="Q18" s="84"/>
    </row>
    <row r="19" spans="1:18" x14ac:dyDescent="0.3">
      <c r="B19" s="85"/>
      <c r="C19" s="150"/>
      <c r="D19" s="151"/>
      <c r="E19" s="151"/>
      <c r="F19" s="151"/>
      <c r="G19" s="151"/>
      <c r="H19" s="151"/>
      <c r="I19" s="151"/>
      <c r="J19" s="151"/>
      <c r="K19" s="151"/>
      <c r="L19" s="151"/>
      <c r="M19" s="151"/>
      <c r="N19" s="151"/>
      <c r="O19" s="151"/>
      <c r="P19" s="151"/>
      <c r="Q19" s="84"/>
    </row>
    <row r="20" spans="1:18" x14ac:dyDescent="0.3">
      <c r="B20" s="85"/>
      <c r="C20" s="153"/>
      <c r="D20" s="154"/>
      <c r="E20" s="154"/>
      <c r="F20" s="154"/>
      <c r="G20" s="154"/>
      <c r="H20" s="154"/>
      <c r="I20" s="154"/>
      <c r="J20" s="154"/>
      <c r="K20" s="154"/>
      <c r="L20" s="154"/>
      <c r="M20" s="154"/>
      <c r="N20" s="154"/>
      <c r="O20" s="154"/>
      <c r="P20" s="154"/>
      <c r="Q20" s="84"/>
    </row>
    <row r="21" spans="1:18" ht="16.2" thickBot="1" x14ac:dyDescent="0.35">
      <c r="B21" s="87"/>
      <c r="C21" s="88"/>
      <c r="D21" s="89"/>
      <c r="E21" s="89"/>
      <c r="F21" s="90"/>
      <c r="G21" s="90"/>
      <c r="H21" s="91"/>
      <c r="I21" s="91"/>
      <c r="J21" s="91"/>
      <c r="K21" s="91"/>
      <c r="L21" s="91"/>
      <c r="M21" s="91"/>
      <c r="N21" s="91"/>
      <c r="O21" s="91"/>
      <c r="P21" s="91"/>
      <c r="Q21" s="92"/>
    </row>
    <row r="22" spans="1:18" ht="16.2" thickBot="1" x14ac:dyDescent="0.35">
      <c r="A22" s="98"/>
      <c r="B22" s="98"/>
      <c r="C22" s="99"/>
      <c r="D22" s="100"/>
      <c r="E22" s="100"/>
      <c r="F22" s="98"/>
      <c r="G22" s="98"/>
      <c r="H22" s="98"/>
      <c r="I22" s="98"/>
      <c r="J22" s="98"/>
      <c r="K22" s="98"/>
      <c r="L22" s="98"/>
      <c r="M22" s="98"/>
      <c r="N22" s="98"/>
      <c r="O22" s="98"/>
      <c r="P22" s="98"/>
      <c r="Q22" s="98"/>
      <c r="R22" s="98"/>
    </row>
    <row r="23" spans="1:18" ht="15.6" x14ac:dyDescent="0.3">
      <c r="B23" s="72"/>
      <c r="C23" s="96"/>
      <c r="D23" s="97"/>
      <c r="E23" s="97"/>
      <c r="F23" s="73"/>
      <c r="G23" s="73"/>
      <c r="H23" s="73"/>
      <c r="I23" s="73"/>
      <c r="J23" s="73"/>
      <c r="K23" s="73"/>
      <c r="L23" s="73"/>
      <c r="M23" s="73"/>
      <c r="N23" s="73"/>
      <c r="O23" s="73"/>
      <c r="P23" s="73"/>
      <c r="Q23" s="101"/>
    </row>
    <row r="24" spans="1:18" x14ac:dyDescent="0.3">
      <c r="B24" s="123" t="s">
        <v>51</v>
      </c>
      <c r="C24" s="124"/>
      <c r="D24" s="124"/>
      <c r="E24" s="124"/>
      <c r="F24" s="124"/>
      <c r="G24" s="124"/>
      <c r="H24" s="124"/>
      <c r="I24" s="124"/>
      <c r="J24" s="124"/>
      <c r="K24" s="124"/>
      <c r="L24" s="124"/>
      <c r="M24" s="124"/>
      <c r="N24" s="124"/>
      <c r="O24" s="124"/>
      <c r="P24" s="124"/>
      <c r="Q24" s="125"/>
    </row>
    <row r="25" spans="1:18" x14ac:dyDescent="0.3">
      <c r="B25" s="123"/>
      <c r="C25" s="124"/>
      <c r="D25" s="124"/>
      <c r="E25" s="124"/>
      <c r="F25" s="124"/>
      <c r="G25" s="124"/>
      <c r="H25" s="124"/>
      <c r="I25" s="124"/>
      <c r="J25" s="124"/>
      <c r="K25" s="124"/>
      <c r="L25" s="124"/>
      <c r="M25" s="124"/>
      <c r="N25" s="124"/>
      <c r="O25" s="124"/>
      <c r="P25" s="124"/>
      <c r="Q25" s="125"/>
    </row>
    <row r="26" spans="1:18" ht="17.399999999999999" x14ac:dyDescent="0.3">
      <c r="B26" s="102"/>
      <c r="C26" s="103"/>
      <c r="D26" s="103"/>
      <c r="E26" s="103"/>
      <c r="F26" s="103"/>
      <c r="G26" s="103"/>
      <c r="H26" s="103"/>
      <c r="I26" s="103"/>
      <c r="J26" s="103"/>
      <c r="K26" s="103"/>
      <c r="L26" s="103"/>
      <c r="M26" s="103"/>
      <c r="N26" s="103"/>
      <c r="O26" s="103"/>
      <c r="P26" s="103"/>
      <c r="Q26" s="104"/>
    </row>
    <row r="27" spans="1:18" ht="15.6" x14ac:dyDescent="0.3">
      <c r="B27" s="85"/>
      <c r="C27" s="86"/>
      <c r="D27" s="86"/>
      <c r="E27" s="105" t="s">
        <v>52</v>
      </c>
      <c r="F27" s="126" t="s">
        <v>53</v>
      </c>
      <c r="G27" s="118"/>
      <c r="H27" s="118"/>
      <c r="I27" s="126" t="s">
        <v>54</v>
      </c>
      <c r="J27" s="118"/>
      <c r="K27" s="126" t="s">
        <v>55</v>
      </c>
      <c r="L27" s="118"/>
      <c r="M27" s="118"/>
      <c r="N27" s="118"/>
      <c r="O27" s="118"/>
      <c r="P27" s="86"/>
      <c r="Q27" s="106"/>
    </row>
    <row r="28" spans="1:18" ht="15" x14ac:dyDescent="0.3">
      <c r="B28" s="85"/>
      <c r="C28" s="86"/>
      <c r="D28" s="86"/>
      <c r="E28" s="107" t="s">
        <v>56</v>
      </c>
      <c r="F28" s="119" t="s">
        <v>57</v>
      </c>
      <c r="G28" s="127"/>
      <c r="H28" s="127"/>
      <c r="I28" s="119" t="s">
        <v>47</v>
      </c>
      <c r="J28" s="118"/>
      <c r="K28" s="120" t="s">
        <v>58</v>
      </c>
      <c r="L28" s="121"/>
      <c r="M28" s="121"/>
      <c r="N28" s="121"/>
      <c r="O28" s="122"/>
      <c r="P28" s="86"/>
      <c r="Q28" s="106"/>
    </row>
    <row r="29" spans="1:18" ht="15" x14ac:dyDescent="0.3">
      <c r="B29" s="85"/>
      <c r="C29" s="86"/>
      <c r="D29" s="86"/>
      <c r="E29" s="107"/>
      <c r="F29" s="117"/>
      <c r="G29" s="118"/>
      <c r="H29" s="118"/>
      <c r="I29" s="119"/>
      <c r="J29" s="118"/>
      <c r="K29" s="120"/>
      <c r="L29" s="121"/>
      <c r="M29" s="121"/>
      <c r="N29" s="121"/>
      <c r="O29" s="122"/>
      <c r="P29" s="86"/>
      <c r="Q29" s="106"/>
    </row>
    <row r="30" spans="1:18" ht="15" x14ac:dyDescent="0.3">
      <c r="B30" s="85"/>
      <c r="C30" s="86"/>
      <c r="D30" s="86"/>
      <c r="E30" s="107"/>
      <c r="F30" s="117"/>
      <c r="G30" s="118"/>
      <c r="H30" s="118"/>
      <c r="I30" s="119"/>
      <c r="J30" s="118"/>
      <c r="K30" s="120"/>
      <c r="L30" s="121"/>
      <c r="M30" s="121"/>
      <c r="N30" s="121"/>
      <c r="O30" s="122"/>
      <c r="P30" s="86"/>
      <c r="Q30" s="106"/>
    </row>
    <row r="31" spans="1:18" ht="15" x14ac:dyDescent="0.3">
      <c r="B31" s="85"/>
      <c r="C31" s="86"/>
      <c r="D31" s="86"/>
      <c r="E31" s="107"/>
      <c r="F31" s="117"/>
      <c r="G31" s="118"/>
      <c r="H31" s="118"/>
      <c r="I31" s="119"/>
      <c r="J31" s="118"/>
      <c r="K31" s="120"/>
      <c r="L31" s="121"/>
      <c r="M31" s="121"/>
      <c r="N31" s="121"/>
      <c r="O31" s="122"/>
      <c r="P31" s="86"/>
      <c r="Q31" s="106"/>
    </row>
    <row r="32" spans="1:18" ht="15" x14ac:dyDescent="0.3">
      <c r="B32" s="85"/>
      <c r="C32" s="86"/>
      <c r="D32" s="86"/>
      <c r="E32" s="108"/>
      <c r="F32" s="109"/>
      <c r="G32" s="110"/>
      <c r="H32" s="110"/>
      <c r="I32" s="111"/>
      <c r="J32" s="110"/>
      <c r="K32" s="112"/>
      <c r="L32" s="113"/>
      <c r="M32" s="113"/>
      <c r="N32" s="113"/>
      <c r="O32" s="113"/>
      <c r="P32" s="86"/>
      <c r="Q32" s="106"/>
    </row>
    <row r="33" spans="2:17" ht="16.2" thickBot="1" x14ac:dyDescent="0.35">
      <c r="B33" s="87"/>
      <c r="C33" s="114"/>
      <c r="D33" s="114"/>
      <c r="E33" s="114"/>
      <c r="F33" s="114"/>
      <c r="G33" s="114"/>
      <c r="H33" s="114"/>
      <c r="I33" s="114"/>
      <c r="J33" s="114"/>
      <c r="K33" s="114"/>
      <c r="L33" s="114"/>
      <c r="M33" s="114"/>
      <c r="N33" s="90"/>
      <c r="O33" s="90"/>
      <c r="P33" s="90"/>
      <c r="Q33" s="115"/>
    </row>
  </sheetData>
  <mergeCells count="22">
    <mergeCell ref="C16:P20"/>
    <mergeCell ref="B3:Q3"/>
    <mergeCell ref="B5:Q5"/>
    <mergeCell ref="B6:Q6"/>
    <mergeCell ref="C8:E12"/>
    <mergeCell ref="F8:O12"/>
    <mergeCell ref="B24:Q25"/>
    <mergeCell ref="F27:H27"/>
    <mergeCell ref="I27:J27"/>
    <mergeCell ref="K27:O27"/>
    <mergeCell ref="F28:H28"/>
    <mergeCell ref="I28:J28"/>
    <mergeCell ref="K28:O28"/>
    <mergeCell ref="F31:H31"/>
    <mergeCell ref="I31:J31"/>
    <mergeCell ref="K31:O31"/>
    <mergeCell ref="F29:H29"/>
    <mergeCell ref="I29:J29"/>
    <mergeCell ref="K29:O29"/>
    <mergeCell ref="F30:H30"/>
    <mergeCell ref="I30:J30"/>
    <mergeCell ref="K30:O30"/>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sheetPr>
  <dimension ref="B1:N17"/>
  <sheetViews>
    <sheetView zoomScaleNormal="100" workbookViewId="0">
      <selection activeCell="E21" sqref="E21"/>
    </sheetView>
  </sheetViews>
  <sheetFormatPr defaultColWidth="9.21875" defaultRowHeight="24" customHeight="1" x14ac:dyDescent="0.3"/>
  <cols>
    <col min="1" max="1" width="1.77734375" style="1" customWidth="1"/>
    <col min="2" max="2" width="44.21875" style="10" customWidth="1"/>
    <col min="3" max="3" width="12.6640625" style="1" customWidth="1"/>
    <col min="4" max="8" width="18.6640625" style="1" customWidth="1"/>
    <col min="9" max="11" width="12.77734375" style="1" customWidth="1"/>
    <col min="12" max="12" width="13.21875" style="1" bestFit="1" customWidth="1"/>
    <col min="13" max="14" width="12.77734375" style="1" customWidth="1"/>
    <col min="15" max="16384" width="9.21875" style="1"/>
  </cols>
  <sheetData>
    <row r="1" spans="2:14" ht="6" customHeight="1" x14ac:dyDescent="0.3"/>
    <row r="2" spans="2:14" ht="24" customHeight="1" x14ac:dyDescent="0.3">
      <c r="B2" s="50" t="s">
        <v>59</v>
      </c>
      <c r="D2" s="20" t="s">
        <v>0</v>
      </c>
      <c r="E2" s="157" t="s">
        <v>1</v>
      </c>
      <c r="F2" s="158"/>
      <c r="G2" s="158"/>
      <c r="H2" s="159"/>
      <c r="I2" s="4"/>
    </row>
    <row r="3" spans="2:14" ht="24" customHeight="1" x14ac:dyDescent="0.3">
      <c r="B3" s="10" t="s">
        <v>2</v>
      </c>
      <c r="D3" s="36" t="s">
        <v>21</v>
      </c>
      <c r="E3" s="21" t="s">
        <v>17</v>
      </c>
      <c r="F3" s="21" t="s">
        <v>18</v>
      </c>
      <c r="G3" s="21" t="s">
        <v>19</v>
      </c>
      <c r="H3" s="21" t="s">
        <v>20</v>
      </c>
    </row>
    <row r="4" spans="2:14" s="4" customFormat="1" ht="24" customHeight="1" x14ac:dyDescent="0.3">
      <c r="B4" s="11"/>
      <c r="C4" s="57" t="s">
        <v>9</v>
      </c>
      <c r="D4" s="8" t="s">
        <v>10</v>
      </c>
      <c r="E4" s="9" t="s">
        <v>22</v>
      </c>
      <c r="F4" s="9" t="s">
        <v>27</v>
      </c>
      <c r="G4" s="9" t="s">
        <v>28</v>
      </c>
      <c r="H4" s="9" t="s">
        <v>46</v>
      </c>
      <c r="I4" s="14"/>
    </row>
    <row r="5" spans="2:14" s="4" customFormat="1" ht="24" customHeight="1" x14ac:dyDescent="0.3">
      <c r="B5" s="13" t="s">
        <v>5</v>
      </c>
      <c r="C5" s="62"/>
      <c r="D5" s="27">
        <f ca="1">'Revenue Calculations'!D19</f>
        <v>324.73344489557041</v>
      </c>
      <c r="E5" s="28">
        <f ca="1">'Revenue Calculations'!F19</f>
        <v>320.0515845052563</v>
      </c>
      <c r="F5" s="28">
        <f ca="1">'Revenue Calculations'!H19</f>
        <v>341.75348074104915</v>
      </c>
      <c r="G5" s="28">
        <f ca="1">'Revenue Calculations'!J19</f>
        <v>338.62809352557213</v>
      </c>
      <c r="H5" s="28">
        <f ca="1">'Revenue Calculations'!L19</f>
        <v>338.09099396616875</v>
      </c>
      <c r="I5" s="16"/>
    </row>
    <row r="6" spans="2:14" ht="24" customHeight="1" x14ac:dyDescent="0.3">
      <c r="B6" s="12" t="s">
        <v>29</v>
      </c>
      <c r="C6" s="63"/>
      <c r="D6" s="29">
        <v>-11.833939858083886</v>
      </c>
      <c r="E6" s="30">
        <v>-11.833939858083886</v>
      </c>
      <c r="F6" s="30">
        <v>-11.833939858083886</v>
      </c>
      <c r="G6" s="30">
        <v>-11.833939858083886</v>
      </c>
      <c r="H6" s="30">
        <v>-11.833939858083886</v>
      </c>
      <c r="I6" s="15"/>
      <c r="J6" s="1" t="s">
        <v>2</v>
      </c>
    </row>
    <row r="7" spans="2:14" ht="24" customHeight="1" x14ac:dyDescent="0.3">
      <c r="B7" s="12" t="s">
        <v>30</v>
      </c>
      <c r="C7" s="63"/>
      <c r="D7" s="29">
        <f>'Revenue Calculations'!C8*-1</f>
        <v>-1.9429487333517577</v>
      </c>
      <c r="E7" s="30">
        <f>'Revenue Calculations'!D8*-1</f>
        <v>-2.00123719535231</v>
      </c>
      <c r="F7" s="30">
        <f>'Revenue Calculations'!E8*-1</f>
        <v>-2.0612743112128795</v>
      </c>
      <c r="G7" s="30">
        <f>'Revenue Calculations'!F8*-1</f>
        <v>-2.1231125405492661</v>
      </c>
      <c r="H7" s="30">
        <f>'Revenue Calculations'!G8*-1</f>
        <v>-2.1231125405492661</v>
      </c>
      <c r="I7" s="15"/>
      <c r="K7" s="24"/>
    </row>
    <row r="8" spans="2:14" ht="24" customHeight="1" x14ac:dyDescent="0.3">
      <c r="B8" s="12" t="s">
        <v>31</v>
      </c>
      <c r="C8" s="63"/>
      <c r="D8" s="29">
        <f>'Revenue Calculations'!C7</f>
        <v>0</v>
      </c>
      <c r="E8" s="30">
        <f>'Revenue Calculations'!D7</f>
        <v>0</v>
      </c>
      <c r="F8" s="30">
        <f>'Revenue Calculations'!E7</f>
        <v>0</v>
      </c>
      <c r="G8" s="30">
        <f>'Revenue Calculations'!F7</f>
        <v>0</v>
      </c>
      <c r="H8" s="30">
        <f>'Revenue Calculations'!G7</f>
        <v>0</v>
      </c>
      <c r="I8" s="15"/>
      <c r="J8" s="1" t="s">
        <v>2</v>
      </c>
    </row>
    <row r="9" spans="2:14" ht="24" customHeight="1" x14ac:dyDescent="0.3">
      <c r="B9" s="13" t="s">
        <v>6</v>
      </c>
      <c r="C9" s="64"/>
      <c r="D9" s="27">
        <f ca="1">SUM(D5+D6+D7+D8)</f>
        <v>310.95655630413472</v>
      </c>
      <c r="E9" s="28">
        <f ca="1">SUM(E5+E6+E7+E8)</f>
        <v>306.21640745182009</v>
      </c>
      <c r="F9" s="28">
        <f ca="1">SUM(F5+F6+F7+F8)</f>
        <v>327.85826657175238</v>
      </c>
      <c r="G9" s="28">
        <f ca="1">SUM(G5+G6+G7+G8)</f>
        <v>324.67104112693897</v>
      </c>
      <c r="H9" s="28">
        <f ca="1">SUM(H5+H6+H7+H8)</f>
        <v>324.1339415675356</v>
      </c>
      <c r="I9" s="16"/>
      <c r="J9" s="1" t="s">
        <v>2</v>
      </c>
      <c r="K9" s="24"/>
    </row>
    <row r="10" spans="2:14" ht="6" customHeight="1" x14ac:dyDescent="0.3">
      <c r="B10" s="61"/>
      <c r="D10" s="56"/>
      <c r="E10" s="35"/>
      <c r="F10" s="35"/>
      <c r="G10" s="35"/>
      <c r="H10" s="49"/>
    </row>
    <row r="11" spans="2:14" ht="24" customHeight="1" x14ac:dyDescent="0.3">
      <c r="B11" s="12" t="s">
        <v>32</v>
      </c>
      <c r="C11" s="65"/>
      <c r="D11" s="31">
        <v>758020.45424438408</v>
      </c>
      <c r="E11" s="32">
        <v>755324.03150538006</v>
      </c>
      <c r="F11" s="32">
        <v>764542.98564506101</v>
      </c>
      <c r="G11" s="32">
        <v>753219.83337239397</v>
      </c>
      <c r="H11" s="32">
        <v>747070.08413347392</v>
      </c>
      <c r="I11" s="17"/>
      <c r="J11" s="1" t="s">
        <v>2</v>
      </c>
    </row>
    <row r="12" spans="2:14" ht="24" customHeight="1" x14ac:dyDescent="0.3">
      <c r="B12" s="12" t="s">
        <v>33</v>
      </c>
      <c r="C12" s="63"/>
      <c r="D12" s="31">
        <v>754050.38609979406</v>
      </c>
      <c r="E12" s="32">
        <v>751317.73145395005</v>
      </c>
      <c r="F12" s="32">
        <v>760425.48724511103</v>
      </c>
      <c r="G12" s="32">
        <v>749114.64613905398</v>
      </c>
      <c r="H12" s="32">
        <v>742995.88686288404</v>
      </c>
      <c r="I12" s="17"/>
    </row>
    <row r="13" spans="2:14" ht="24" customHeight="1" x14ac:dyDescent="0.3">
      <c r="B13" s="13" t="s">
        <v>7</v>
      </c>
      <c r="C13" s="64"/>
      <c r="D13" s="33">
        <f>SUM(D11:D12)</f>
        <v>1512070.840344178</v>
      </c>
      <c r="E13" s="34">
        <f t="shared" ref="E13:H13" si="0">SUM(E11:E12)</f>
        <v>1506641.7629593301</v>
      </c>
      <c r="F13" s="34">
        <f t="shared" si="0"/>
        <v>1524968.4728901722</v>
      </c>
      <c r="G13" s="34">
        <f t="shared" si="0"/>
        <v>1502334.4795114479</v>
      </c>
      <c r="H13" s="34">
        <f t="shared" si="0"/>
        <v>1490065.970996358</v>
      </c>
      <c r="I13" s="18"/>
      <c r="M13" s="18"/>
      <c r="N13" s="5"/>
    </row>
    <row r="14" spans="2:14" ht="6" customHeight="1" x14ac:dyDescent="0.3">
      <c r="B14" s="61"/>
      <c r="D14" s="56"/>
      <c r="E14" s="35"/>
      <c r="F14" s="35"/>
      <c r="G14" s="35"/>
      <c r="H14" s="49"/>
    </row>
    <row r="15" spans="2:14" s="4" customFormat="1" ht="24" customHeight="1" x14ac:dyDescent="0.3">
      <c r="B15" s="13" t="s">
        <v>8</v>
      </c>
      <c r="C15" s="58">
        <v>7.4999999999999997E-3</v>
      </c>
      <c r="D15" s="6">
        <f ca="1">ROUND(D9/D13*100,4)</f>
        <v>2.06E-2</v>
      </c>
      <c r="E15" s="7">
        <f t="shared" ref="E15:H15" ca="1" si="1">ROUND(E9/E13*100,4)</f>
        <v>2.0299999999999999E-2</v>
      </c>
      <c r="F15" s="7">
        <f t="shared" ca="1" si="1"/>
        <v>2.1499999999999998E-2</v>
      </c>
      <c r="G15" s="7">
        <f t="shared" ca="1" si="1"/>
        <v>2.1600000000000001E-2</v>
      </c>
      <c r="H15" s="7">
        <f t="shared" ca="1" si="1"/>
        <v>2.18E-2</v>
      </c>
      <c r="I15" s="19"/>
      <c r="L15" s="19"/>
    </row>
    <row r="16" spans="2:14" ht="6" customHeight="1" x14ac:dyDescent="0.3"/>
    <row r="17" spans="4:12" ht="18" customHeight="1" x14ac:dyDescent="0.3">
      <c r="D17" s="1" t="s">
        <v>2</v>
      </c>
      <c r="G17" s="40"/>
      <c r="L17" s="5"/>
    </row>
  </sheetData>
  <mergeCells count="1">
    <mergeCell ref="E2:H2"/>
  </mergeCells>
  <pageMargins left="0.7" right="0.7" top="0.75" bottom="0.75" header="0.3" footer="0.3"/>
  <pageSetup paperSize="9" orientation="portrait" horizontalDpi="90" verticalDpi="9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sheetPr>
  <dimension ref="B1:P31"/>
  <sheetViews>
    <sheetView topLeftCell="A7" workbookViewId="0">
      <selection activeCell="J7" sqref="J7"/>
    </sheetView>
  </sheetViews>
  <sheetFormatPr defaultRowHeight="24" customHeight="1" x14ac:dyDescent="0.3"/>
  <cols>
    <col min="2" max="2" width="26.44140625" bestFit="1" customWidth="1"/>
    <col min="3" max="14" width="15.6640625" customWidth="1"/>
    <col min="16" max="16" width="25.77734375" customWidth="1"/>
  </cols>
  <sheetData>
    <row r="1" spans="2:16" ht="6" customHeight="1" x14ac:dyDescent="0.3"/>
    <row r="2" spans="2:16" ht="24" customHeight="1" x14ac:dyDescent="0.3">
      <c r="C2" s="20" t="s">
        <v>24</v>
      </c>
      <c r="D2" s="21" t="s">
        <v>42</v>
      </c>
      <c r="E2" s="21" t="s">
        <v>18</v>
      </c>
      <c r="F2" s="22" t="s">
        <v>19</v>
      </c>
      <c r="G2" s="22" t="s">
        <v>20</v>
      </c>
    </row>
    <row r="3" spans="2:16" ht="24" customHeight="1" x14ac:dyDescent="0.3">
      <c r="C3" s="20" t="s">
        <v>10</v>
      </c>
      <c r="D3" s="21" t="s">
        <v>22</v>
      </c>
      <c r="E3" s="21" t="s">
        <v>27</v>
      </c>
      <c r="F3" s="22" t="s">
        <v>28</v>
      </c>
      <c r="G3" s="22" t="s">
        <v>46</v>
      </c>
    </row>
    <row r="4" spans="2:16" ht="24" customHeight="1" x14ac:dyDescent="0.3">
      <c r="B4" s="3" t="s">
        <v>11</v>
      </c>
      <c r="C4" s="66">
        <v>324.04090650357921</v>
      </c>
      <c r="D4" s="66">
        <v>325.55730020380003</v>
      </c>
      <c r="E4" s="68">
        <v>353.59145368642623</v>
      </c>
      <c r="F4" s="68">
        <v>352.8782066529597</v>
      </c>
      <c r="G4" s="66">
        <v>348.44764297285121</v>
      </c>
    </row>
    <row r="5" spans="2:16" ht="24" customHeight="1" thickBot="1" x14ac:dyDescent="0.35">
      <c r="B5" s="51" t="s">
        <v>25</v>
      </c>
      <c r="C5" s="67">
        <v>63.172098236002299</v>
      </c>
      <c r="D5" s="67">
        <v>0</v>
      </c>
      <c r="E5" s="42"/>
      <c r="F5" s="42"/>
      <c r="G5" s="42"/>
    </row>
    <row r="6" spans="2:16" ht="24" customHeight="1" thickTop="1" thickBot="1" x14ac:dyDescent="0.35">
      <c r="B6" s="4"/>
      <c r="C6" s="46">
        <f>SUM(C4-C5)</f>
        <v>260.86880826757692</v>
      </c>
      <c r="D6" s="44">
        <f>SUM(D4-D5)</f>
        <v>325.55730020380003</v>
      </c>
      <c r="E6" s="44">
        <f>SUM(E4-E5)</f>
        <v>353.59145368642623</v>
      </c>
      <c r="F6" s="44">
        <f>SUM(F4-F5)</f>
        <v>352.8782066529597</v>
      </c>
      <c r="G6" s="44">
        <f>SUM(G4-G5)</f>
        <v>348.44764297285121</v>
      </c>
    </row>
    <row r="7" spans="2:16" ht="24" customHeight="1" thickTop="1" x14ac:dyDescent="0.3">
      <c r="B7" s="52" t="s">
        <v>3</v>
      </c>
      <c r="C7" s="43">
        <v>0</v>
      </c>
      <c r="D7" s="43">
        <v>0</v>
      </c>
      <c r="E7" s="43">
        <v>0</v>
      </c>
      <c r="F7" s="43">
        <v>0</v>
      </c>
      <c r="G7" s="43">
        <v>0</v>
      </c>
      <c r="J7" s="25"/>
    </row>
    <row r="8" spans="2:16" ht="24" customHeight="1" x14ac:dyDescent="0.3">
      <c r="B8" s="52" t="s">
        <v>12</v>
      </c>
      <c r="C8" s="35">
        <v>1.9429487333517577</v>
      </c>
      <c r="D8" s="35">
        <v>2.00123719535231</v>
      </c>
      <c r="E8" s="35">
        <v>2.0612743112128795</v>
      </c>
      <c r="F8" s="35">
        <v>2.1231125405492661</v>
      </c>
      <c r="G8" s="35">
        <v>2.1231125405492661</v>
      </c>
      <c r="I8" t="s">
        <v>2</v>
      </c>
    </row>
    <row r="9" spans="2:16" ht="24" customHeight="1" thickBot="1" x14ac:dyDescent="0.35">
      <c r="B9" s="53" t="s">
        <v>4</v>
      </c>
      <c r="C9" s="45">
        <v>-15.157465498535636</v>
      </c>
      <c r="D9" s="45">
        <v>-15.157465498535636</v>
      </c>
      <c r="E9" s="45">
        <v>-15.157465498535636</v>
      </c>
      <c r="F9" s="45">
        <v>-15.157465498535636</v>
      </c>
      <c r="G9" s="45">
        <v>-15.157465498535636</v>
      </c>
      <c r="J9" s="26"/>
    </row>
    <row r="10" spans="2:16" ht="24" customHeight="1" thickTop="1" thickBot="1" x14ac:dyDescent="0.35">
      <c r="B10" s="54" t="s">
        <v>13</v>
      </c>
      <c r="C10" s="46">
        <f>SUM(C6+C7+C8+C9)</f>
        <v>247.65429150239308</v>
      </c>
      <c r="D10" s="46">
        <f>SUM(D6+D7+D8+D9)</f>
        <v>312.40107190061667</v>
      </c>
      <c r="E10" s="46">
        <f>SUM(E6+E7+E8+E9)</f>
        <v>340.49526249910343</v>
      </c>
      <c r="F10" s="46">
        <f>SUM(F6+F7+F8+F9)</f>
        <v>339.84385369497329</v>
      </c>
      <c r="G10" s="46">
        <f>SUM(G6+G7+G8+G9)</f>
        <v>335.4132900148648</v>
      </c>
    </row>
    <row r="11" spans="2:16" ht="18" customHeight="1" thickTop="1" x14ac:dyDescent="0.3"/>
    <row r="12" spans="2:16" s="23" customFormat="1" ht="24" customHeight="1" x14ac:dyDescent="0.3">
      <c r="B12" s="3" t="s">
        <v>45</v>
      </c>
      <c r="C12" s="162" t="s">
        <v>24</v>
      </c>
      <c r="D12" s="162"/>
      <c r="E12" s="163" t="s">
        <v>17</v>
      </c>
      <c r="F12" s="163"/>
      <c r="G12" s="163" t="s">
        <v>18</v>
      </c>
      <c r="H12" s="163"/>
      <c r="I12" s="163" t="s">
        <v>19</v>
      </c>
      <c r="J12" s="163"/>
      <c r="K12" s="163" t="s">
        <v>20</v>
      </c>
      <c r="L12" s="163"/>
      <c r="M12" s="160" t="s">
        <v>43</v>
      </c>
      <c r="N12" s="161"/>
      <c r="O12" s="10"/>
    </row>
    <row r="13" spans="2:16" s="23" customFormat="1" ht="24" customHeight="1" x14ac:dyDescent="0.3">
      <c r="B13" s="37"/>
      <c r="C13" s="47" t="s">
        <v>14</v>
      </c>
      <c r="D13" s="48" t="s">
        <v>15</v>
      </c>
      <c r="E13" s="48" t="s">
        <v>23</v>
      </c>
      <c r="F13" s="48" t="s">
        <v>15</v>
      </c>
      <c r="G13" s="48" t="s">
        <v>23</v>
      </c>
      <c r="H13" s="48" t="s">
        <v>15</v>
      </c>
      <c r="I13" s="47" t="s">
        <v>14</v>
      </c>
      <c r="J13" s="48" t="s">
        <v>15</v>
      </c>
      <c r="K13" s="47" t="s">
        <v>14</v>
      </c>
      <c r="L13" s="48" t="s">
        <v>15</v>
      </c>
      <c r="M13" s="47" t="s">
        <v>14</v>
      </c>
      <c r="N13" s="60"/>
    </row>
    <row r="14" spans="2:16" s="23" customFormat="1" ht="24" customHeight="1" x14ac:dyDescent="0.3">
      <c r="B14" s="47" t="s">
        <v>39</v>
      </c>
      <c r="C14" s="59"/>
      <c r="D14" s="35">
        <f>D24</f>
        <v>0.62741752703519182</v>
      </c>
      <c r="E14" s="35">
        <f t="shared" ref="E14:K14" si="0">E24</f>
        <v>0.37258247296480829</v>
      </c>
      <c r="F14" s="35">
        <f t="shared" si="0"/>
        <v>0.62591264172390948</v>
      </c>
      <c r="G14" s="35">
        <f t="shared" si="0"/>
        <v>0.37408735827609063</v>
      </c>
      <c r="H14" s="35">
        <f t="shared" si="0"/>
        <v>0.62818600996925111</v>
      </c>
      <c r="I14" s="35">
        <f t="shared" si="0"/>
        <v>0.37181399003074894</v>
      </c>
      <c r="J14" s="35">
        <f t="shared" si="0"/>
        <v>0.62729542992462262</v>
      </c>
      <c r="K14" s="35">
        <f t="shared" si="0"/>
        <v>0.37270457007537744</v>
      </c>
      <c r="L14" s="35">
        <f>J14</f>
        <v>0.62729542992462262</v>
      </c>
      <c r="M14" s="35">
        <f>K14</f>
        <v>0.37270457007537744</v>
      </c>
      <c r="N14" s="38"/>
    </row>
    <row r="15" spans="2:16" s="23" customFormat="1" ht="24" customHeight="1" x14ac:dyDescent="0.3">
      <c r="B15" s="48" t="s">
        <v>37</v>
      </c>
      <c r="C15" s="166">
        <f>C10</f>
        <v>247.65429150239308</v>
      </c>
      <c r="D15" s="167"/>
      <c r="E15" s="166">
        <f>D10</f>
        <v>312.40107190061667</v>
      </c>
      <c r="F15" s="167"/>
      <c r="G15" s="166">
        <f>E10</f>
        <v>340.49526249910343</v>
      </c>
      <c r="H15" s="167"/>
      <c r="I15" s="166">
        <f>F10</f>
        <v>339.84385369497329</v>
      </c>
      <c r="J15" s="167"/>
      <c r="K15" s="166">
        <f>G10</f>
        <v>335.4132900148648</v>
      </c>
      <c r="L15" s="167"/>
      <c r="M15" s="166">
        <f>K15*1.03</f>
        <v>345.47568871531075</v>
      </c>
      <c r="N15" s="167"/>
      <c r="P15" s="39"/>
    </row>
    <row r="16" spans="2:16" s="23" customFormat="1" ht="24" customHeight="1" x14ac:dyDescent="0.3">
      <c r="B16" s="48" t="s">
        <v>26</v>
      </c>
      <c r="C16" s="164"/>
      <c r="D16" s="165"/>
      <c r="E16" s="166">
        <f ca="1">C22</f>
        <v>-3.3475773721420126</v>
      </c>
      <c r="F16" s="167"/>
      <c r="G16" s="166">
        <f ca="1">E22</f>
        <v>5.5656734261847305</v>
      </c>
      <c r="H16" s="167"/>
      <c r="I16" s="166">
        <f ca="1">G22</f>
        <v>-0.5175818558727201</v>
      </c>
      <c r="J16" s="167"/>
      <c r="K16" s="166">
        <f ca="1">I22</f>
        <v>-0.87285480703934581</v>
      </c>
      <c r="L16" s="167"/>
      <c r="M16" s="166">
        <f ca="1">K22</f>
        <v>2.0050282197935303</v>
      </c>
      <c r="N16" s="167"/>
    </row>
    <row r="17" spans="2:16" s="23" customFormat="1" ht="24" customHeight="1" x14ac:dyDescent="0.3">
      <c r="B17" s="48" t="s">
        <v>38</v>
      </c>
      <c r="C17" s="164"/>
      <c r="D17" s="165"/>
      <c r="E17" s="166">
        <f ca="1">E15-E16</f>
        <v>315.74864927275871</v>
      </c>
      <c r="F17" s="167"/>
      <c r="G17" s="166">
        <f ca="1">G15-G16</f>
        <v>334.9295890729187</v>
      </c>
      <c r="H17" s="167"/>
      <c r="I17" s="166">
        <f ca="1">I15-I16</f>
        <v>340.36143555084601</v>
      </c>
      <c r="J17" s="167"/>
      <c r="K17" s="166">
        <f ca="1">K15-K16</f>
        <v>336.28614482190414</v>
      </c>
      <c r="L17" s="167"/>
      <c r="M17" s="166">
        <f ca="1">M15-M16</f>
        <v>343.47066049551722</v>
      </c>
      <c r="N17" s="167"/>
    </row>
    <row r="18" spans="2:16" s="23" customFormat="1" ht="24" customHeight="1" x14ac:dyDescent="0.3">
      <c r="B18" s="2" t="s">
        <v>34</v>
      </c>
      <c r="C18" s="59"/>
      <c r="D18" s="35">
        <f>C15-C20</f>
        <v>207.09103231413954</v>
      </c>
      <c r="E18" s="35">
        <f ca="1">E17*E14</f>
        <v>117.64241258134236</v>
      </c>
      <c r="F18" s="35">
        <f ca="1">E17-E20</f>
        <v>194.75865931918577</v>
      </c>
      <c r="G18" s="35">
        <f ca="1">G17*G14</f>
        <v>125.29292518478475</v>
      </c>
      <c r="H18" s="35">
        <f ca="1">G17-G20</f>
        <v>215.20233731327039</v>
      </c>
      <c r="I18" s="35">
        <f ca="1">I17*I14</f>
        <v>126.55114340475366</v>
      </c>
      <c r="J18" s="35">
        <f ca="1">I17-I20</f>
        <v>213.29271026961982</v>
      </c>
      <c r="K18" s="35">
        <f ca="1">K17*K14</f>
        <v>125.3353830281539</v>
      </c>
      <c r="L18" s="35">
        <f ca="1">K17-K20</f>
        <v>210.0779068090111</v>
      </c>
      <c r="M18" s="35">
        <f ca="1">M17*M14</f>
        <v>128.01308485348767</v>
      </c>
      <c r="N18" s="38"/>
    </row>
    <row r="19" spans="2:16" s="23" customFormat="1" ht="24" customHeight="1" x14ac:dyDescent="0.3">
      <c r="B19" s="55" t="s">
        <v>40</v>
      </c>
      <c r="C19" s="59"/>
      <c r="D19" s="168">
        <f ca="1">D18+E18</f>
        <v>324.73344489548191</v>
      </c>
      <c r="E19" s="169"/>
      <c r="F19" s="170">
        <f ca="1">F18+G18</f>
        <v>320.0515845039705</v>
      </c>
      <c r="G19" s="171"/>
      <c r="H19" s="170">
        <f ca="1">H18+I18</f>
        <v>341.75348071802404</v>
      </c>
      <c r="I19" s="171"/>
      <c r="J19" s="170">
        <f ca="1">J18+K18</f>
        <v>338.62809329777372</v>
      </c>
      <c r="K19" s="171"/>
      <c r="L19" s="170">
        <f ca="1">L18+M18</f>
        <v>338.09099166249877</v>
      </c>
      <c r="M19" s="172"/>
      <c r="N19" s="59"/>
    </row>
    <row r="20" spans="2:16" s="23" customFormat="1" ht="24" customHeight="1" x14ac:dyDescent="0.3">
      <c r="B20" s="48" t="s">
        <v>16</v>
      </c>
      <c r="C20" s="35">
        <v>40.563259188253546</v>
      </c>
      <c r="D20" s="35">
        <f ca="1">D19*D14</f>
        <v>203.74345494194199</v>
      </c>
      <c r="E20" s="35">
        <f ca="1">D19*E14</f>
        <v>120.98998995353995</v>
      </c>
      <c r="F20" s="35">
        <f ca="1">F19*F14</f>
        <v>200.32433274480323</v>
      </c>
      <c r="G20" s="35">
        <f ca="1">F19*G14</f>
        <v>119.72725175916732</v>
      </c>
      <c r="H20" s="35">
        <f ca="1">H19*H14</f>
        <v>214.68475544535892</v>
      </c>
      <c r="I20" s="35">
        <f ca="1">H19*I14</f>
        <v>127.06872527266513</v>
      </c>
      <c r="J20" s="35">
        <f ca="1">J19*J14</f>
        <v>212.41985536978217</v>
      </c>
      <c r="K20" s="35">
        <f ca="1">J19*K14</f>
        <v>126.20823792799155</v>
      </c>
      <c r="L20" s="35">
        <f ca="1">L19*L14</f>
        <v>212.08293396856917</v>
      </c>
      <c r="M20" s="164"/>
      <c r="N20" s="165"/>
    </row>
    <row r="21" spans="2:16" s="23" customFormat="1" ht="24" customHeight="1" x14ac:dyDescent="0.3">
      <c r="B21" s="48" t="s">
        <v>35</v>
      </c>
      <c r="C21" s="166">
        <f ca="1">C20+D20</f>
        <v>244.30671413019553</v>
      </c>
      <c r="D21" s="167"/>
      <c r="E21" s="166">
        <f ca="1">E20+F20</f>
        <v>321.31432269834318</v>
      </c>
      <c r="F21" s="167"/>
      <c r="G21" s="166">
        <f ca="1">G20+H20</f>
        <v>334.41200720452622</v>
      </c>
      <c r="H21" s="167"/>
      <c r="I21" s="166">
        <f ca="1">I20+J20</f>
        <v>339.48858064244729</v>
      </c>
      <c r="J21" s="167"/>
      <c r="K21" s="166">
        <f ca="1">K20+L20</f>
        <v>338.29117189656074</v>
      </c>
      <c r="L21" s="167"/>
      <c r="M21" s="164"/>
      <c r="N21" s="165"/>
      <c r="P21" s="39"/>
    </row>
    <row r="22" spans="2:16" s="23" customFormat="1" ht="24" customHeight="1" x14ac:dyDescent="0.3">
      <c r="B22" s="48" t="s">
        <v>36</v>
      </c>
      <c r="C22" s="166">
        <f ca="1">C21-C15</f>
        <v>-3.3475773721975486</v>
      </c>
      <c r="D22" s="167"/>
      <c r="E22" s="166">
        <f ca="1">E21-E17</f>
        <v>5.565673425584464</v>
      </c>
      <c r="F22" s="167"/>
      <c r="G22" s="166">
        <f ca="1">G21-G17</f>
        <v>-0.5175818683924831</v>
      </c>
      <c r="H22" s="167"/>
      <c r="I22" s="166">
        <f ca="1">I21-I17</f>
        <v>-0.87285490839872182</v>
      </c>
      <c r="J22" s="167"/>
      <c r="K22" s="166">
        <f ca="1">K21-K17</f>
        <v>2.0050270746565957</v>
      </c>
      <c r="L22" s="167"/>
      <c r="M22" s="164"/>
      <c r="N22" s="165"/>
      <c r="P22" s="39"/>
    </row>
    <row r="24" spans="2:16" s="23" customFormat="1" ht="24" customHeight="1" thickBot="1" x14ac:dyDescent="0.35">
      <c r="B24" s="116" t="s">
        <v>44</v>
      </c>
      <c r="C24" s="41" t="s">
        <v>41</v>
      </c>
      <c r="D24" s="45">
        <v>0.62741752703519182</v>
      </c>
      <c r="E24" s="45">
        <v>0.37258247296480829</v>
      </c>
      <c r="F24" s="45">
        <v>0.62591264172390948</v>
      </c>
      <c r="G24" s="45">
        <v>0.37408735827609063</v>
      </c>
      <c r="H24" s="45">
        <v>0.62818600996925111</v>
      </c>
      <c r="I24" s="45">
        <v>0.37181399003074894</v>
      </c>
      <c r="J24" s="45">
        <v>0.62729542992462262</v>
      </c>
      <c r="K24" s="45">
        <v>0.37270457007537744</v>
      </c>
    </row>
    <row r="25" spans="2:16" ht="24" customHeight="1" thickTop="1" x14ac:dyDescent="0.3">
      <c r="E25" t="s">
        <v>2</v>
      </c>
    </row>
    <row r="26" spans="2:16" ht="24" customHeight="1" x14ac:dyDescent="0.3">
      <c r="B26" s="173" t="s">
        <v>60</v>
      </c>
      <c r="C26" s="174"/>
      <c r="D26" s="174"/>
      <c r="E26" s="174"/>
      <c r="F26" s="174"/>
      <c r="G26" s="174"/>
      <c r="H26" s="174"/>
      <c r="I26" s="174"/>
      <c r="J26" s="174"/>
      <c r="K26" s="174"/>
      <c r="L26" s="174"/>
      <c r="M26" s="174"/>
      <c r="N26" s="175"/>
    </row>
    <row r="27" spans="2:16" ht="24" customHeight="1" x14ac:dyDescent="0.3">
      <c r="B27" s="176"/>
      <c r="C27" s="177"/>
      <c r="D27" s="177"/>
      <c r="E27" s="177"/>
      <c r="F27" s="177"/>
      <c r="G27" s="177"/>
      <c r="H27" s="177"/>
      <c r="I27" s="177"/>
      <c r="J27" s="177"/>
      <c r="K27" s="177"/>
      <c r="L27" s="177"/>
      <c r="M27" s="177"/>
      <c r="N27" s="178"/>
    </row>
    <row r="28" spans="2:16" ht="24" customHeight="1" x14ac:dyDescent="0.3">
      <c r="B28" s="176"/>
      <c r="C28" s="177"/>
      <c r="D28" s="177"/>
      <c r="E28" s="177"/>
      <c r="F28" s="177"/>
      <c r="G28" s="177"/>
      <c r="H28" s="177"/>
      <c r="I28" s="177"/>
      <c r="J28" s="177"/>
      <c r="K28" s="177"/>
      <c r="L28" s="177"/>
      <c r="M28" s="177"/>
      <c r="N28" s="178"/>
    </row>
    <row r="29" spans="2:16" ht="24" customHeight="1" x14ac:dyDescent="0.3">
      <c r="B29" s="176"/>
      <c r="C29" s="177"/>
      <c r="D29" s="177"/>
      <c r="E29" s="177"/>
      <c r="F29" s="177"/>
      <c r="G29" s="177"/>
      <c r="H29" s="177"/>
      <c r="I29" s="177"/>
      <c r="J29" s="177"/>
      <c r="K29" s="177"/>
      <c r="L29" s="177"/>
      <c r="M29" s="177"/>
      <c r="N29" s="178"/>
    </row>
    <row r="30" spans="2:16" ht="24" customHeight="1" x14ac:dyDescent="0.3">
      <c r="B30" s="176"/>
      <c r="C30" s="177"/>
      <c r="D30" s="177"/>
      <c r="E30" s="177"/>
      <c r="F30" s="177"/>
      <c r="G30" s="177"/>
      <c r="H30" s="177"/>
      <c r="I30" s="177"/>
      <c r="J30" s="177"/>
      <c r="K30" s="177"/>
      <c r="L30" s="177"/>
      <c r="M30" s="177"/>
      <c r="N30" s="178"/>
    </row>
    <row r="31" spans="2:16" ht="24" customHeight="1" x14ac:dyDescent="0.3">
      <c r="B31" s="179"/>
      <c r="C31" s="180"/>
      <c r="D31" s="180"/>
      <c r="E31" s="180"/>
      <c r="F31" s="180"/>
      <c r="G31" s="180"/>
      <c r="H31" s="180"/>
      <c r="I31" s="180"/>
      <c r="J31" s="180"/>
      <c r="K31" s="180"/>
      <c r="L31" s="180"/>
      <c r="M31" s="180"/>
      <c r="N31" s="181"/>
    </row>
  </sheetData>
  <mergeCells count="43">
    <mergeCell ref="B26:N31"/>
    <mergeCell ref="I16:J16"/>
    <mergeCell ref="K16:L16"/>
    <mergeCell ref="M16:N16"/>
    <mergeCell ref="C17:D17"/>
    <mergeCell ref="E17:F17"/>
    <mergeCell ref="G17:H17"/>
    <mergeCell ref="I17:J17"/>
    <mergeCell ref="K17:L17"/>
    <mergeCell ref="M22:N22"/>
    <mergeCell ref="C21:D21"/>
    <mergeCell ref="E21:F21"/>
    <mergeCell ref="G21:H21"/>
    <mergeCell ref="I21:J21"/>
    <mergeCell ref="K21:L21"/>
    <mergeCell ref="M21:N21"/>
    <mergeCell ref="C22:D22"/>
    <mergeCell ref="E22:F22"/>
    <mergeCell ref="G22:H22"/>
    <mergeCell ref="I22:J22"/>
    <mergeCell ref="K22:L22"/>
    <mergeCell ref="M20:N20"/>
    <mergeCell ref="C15:D15"/>
    <mergeCell ref="E15:F15"/>
    <mergeCell ref="G15:H15"/>
    <mergeCell ref="I15:J15"/>
    <mergeCell ref="K15:L15"/>
    <mergeCell ref="M15:N15"/>
    <mergeCell ref="D19:E19"/>
    <mergeCell ref="F19:G19"/>
    <mergeCell ref="H19:I19"/>
    <mergeCell ref="J19:K19"/>
    <mergeCell ref="L19:M19"/>
    <mergeCell ref="M17:N17"/>
    <mergeCell ref="C16:D16"/>
    <mergeCell ref="E16:F16"/>
    <mergeCell ref="G16:H16"/>
    <mergeCell ref="M12:N12"/>
    <mergeCell ref="C12:D12"/>
    <mergeCell ref="E12:F12"/>
    <mergeCell ref="G12:H12"/>
    <mergeCell ref="I12:J12"/>
    <mergeCell ref="K12:L12"/>
  </mergeCells>
  <phoneticPr fontId="11" type="noConversion"/>
  <pageMargins left="0.7" right="0.7" top="0.75" bottom="0.75" header="0.3" footer="0.3"/>
  <pageSetup orientation="portrait" r:id="rId1"/>
  <ignoredErrors>
    <ignoredError sqref="E20:L20 F18:L18" 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84901058D149C14987EE7CC6CABD9357" ma:contentTypeVersion="10" ma:contentTypeDescription="Create a new document." ma:contentTypeScope="" ma:versionID="815a6f34eaea5f04cb36348ebecfb0b9">
  <xsd:schema xmlns:xsd="http://www.w3.org/2001/XMLSchema" xmlns:xs="http://www.w3.org/2001/XMLSchema" xmlns:p="http://schemas.microsoft.com/office/2006/metadata/properties" xmlns:ns2="2da05d4c-d30b-4835-9c25-258ad1854f35" targetNamespace="http://schemas.microsoft.com/office/2006/metadata/properties" ma:root="true" ma:fieldsID="3fb1fed4290e4de127fd4c833ea0b88e" ns2:_="">
    <xsd:import namespace="2da05d4c-d30b-4835-9c25-258ad1854f35"/>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2:MediaServiceDateTaken" minOccurs="0"/>
                <xsd:element ref="ns2:MediaServiceLocation"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da05d4c-d30b-4835-9c25-258ad1854f3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C0CBBD4-573A-4039-A6AE-27E9D6D64DB6}">
  <ds:schemaRefs>
    <ds:schemaRef ds:uri="http://purl.org/dc/elements/1.1/"/>
    <ds:schemaRef ds:uri="http://schemas.microsoft.com/office/2006/metadata/properties"/>
    <ds:schemaRef ds:uri="2da05d4c-d30b-4835-9c25-258ad1854f35"/>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http://purl.org/dc/dcmitype/"/>
  </ds:schemaRefs>
</ds:datastoreItem>
</file>

<file path=customXml/itemProps2.xml><?xml version="1.0" encoding="utf-8"?>
<ds:datastoreItem xmlns:ds="http://schemas.openxmlformats.org/officeDocument/2006/customXml" ds:itemID="{FC112148-2497-40DC-97BA-3935E3FFB252}">
  <ds:schemaRefs>
    <ds:schemaRef ds:uri="http://schemas.microsoft.com/sharepoint/v3/contenttype/forms"/>
  </ds:schemaRefs>
</ds:datastoreItem>
</file>

<file path=customXml/itemProps3.xml><?xml version="1.0" encoding="utf-8"?>
<ds:datastoreItem xmlns:ds="http://schemas.openxmlformats.org/officeDocument/2006/customXml" ds:itemID="{088FBC7C-39C8-45B9-ABB0-1AF1145F121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da05d4c-d30b-4835-9c25-258ad1854f3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Front Sheet</vt:lpstr>
      <vt:lpstr>GNonTx Charges</vt:lpstr>
      <vt:lpstr>Revenue Calculations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Bayliss, Dave A</dc:creator>
  <cp:keywords/>
  <dc:description/>
  <cp:lastModifiedBy>David Bayliss</cp:lastModifiedBy>
  <cp:revision/>
  <dcterms:created xsi:type="dcterms:W3CDTF">2020-05-26T14:48:24Z</dcterms:created>
  <dcterms:modified xsi:type="dcterms:W3CDTF">2025-07-28T13:15:42Z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0x01010084901058D149C14987EE7CC6CABD9357</vt:lpwstr>
  </property>
  <property fmtid="{D5CDD505-2E9C-101B-9397-08002B2CF9AE}" pid="3" name="MSIP_Label_6b4219f1-4f00-48e0-b310-032f85269d6d_Enabled">
    <vt:lpwstr>true</vt:lpwstr>
  </property>
  <property fmtid="{D5CDD505-2E9C-101B-9397-08002B2CF9AE}" pid="4" name="MSIP_Label_6b4219f1-4f00-48e0-b310-032f85269d6d_SetDate">
    <vt:lpwstr>2025-05-12T08:17:15Z</vt:lpwstr>
  </property>
  <property fmtid="{D5CDD505-2E9C-101B-9397-08002B2CF9AE}" pid="5" name="MSIP_Label_6b4219f1-4f00-48e0-b310-032f85269d6d_Method">
    <vt:lpwstr>Standard</vt:lpwstr>
  </property>
  <property fmtid="{D5CDD505-2E9C-101B-9397-08002B2CF9AE}" pid="6" name="MSIP_Label_6b4219f1-4f00-48e0-b310-032f85269d6d_Name">
    <vt:lpwstr>Official</vt:lpwstr>
  </property>
  <property fmtid="{D5CDD505-2E9C-101B-9397-08002B2CF9AE}" pid="7" name="MSIP_Label_6b4219f1-4f00-48e0-b310-032f85269d6d_SiteId">
    <vt:lpwstr>b5d83618-97ea-48ec-b0be-8d4a7d678322</vt:lpwstr>
  </property>
  <property fmtid="{D5CDD505-2E9C-101B-9397-08002B2CF9AE}" pid="8" name="MSIP_Label_6b4219f1-4f00-48e0-b310-032f85269d6d_ActionId">
    <vt:lpwstr>e2f0fada-f9ef-4a2f-93f1-33cf4e6b1451</vt:lpwstr>
  </property>
  <property fmtid="{D5CDD505-2E9C-101B-9397-08002B2CF9AE}" pid="9" name="MSIP_Label_6b4219f1-4f00-48e0-b310-032f85269d6d_ContentBits">
    <vt:lpwstr>0</vt:lpwstr>
  </property>
  <property fmtid="{D5CDD505-2E9C-101B-9397-08002B2CF9AE}" pid="10" name="MSIP_Label_6b4219f1-4f00-48e0-b310-032f85269d6d_Tag">
    <vt:lpwstr>10, 3, 0, 1</vt:lpwstr>
  </property>
</Properties>
</file>