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FOP/Shared Documents/05. Summer Outlook/01. Summer Outlook 2025/Published/"/>
    </mc:Choice>
  </mc:AlternateContent>
  <xr:revisionPtr revIDLastSave="0" documentId="8_{193B2166-2C86-48B9-BE47-2A85512B28DC}" xr6:coauthVersionLast="47" xr6:coauthVersionMax="47" xr10:uidLastSave="{00000000-0000-0000-0000-000000000000}"/>
  <bookViews>
    <workbookView xWindow="-110" yWindow="-110" windowWidth="19420" windowHeight="10300" xr2:uid="{3AAAF27D-8B14-4BEE-9AEC-2759881114C4}"/>
  </bookViews>
  <sheets>
    <sheet name="Contents" sheetId="1" r:id="rId1"/>
    <sheet name="Key stats" sheetId="3" r:id="rId2"/>
    <sheet name="Table 1 " sheetId="2" r:id="rId3"/>
    <sheet name="Table 2" sheetId="4" r:id="rId4"/>
    <sheet name="Figure 1" sheetId="18" r:id="rId5"/>
    <sheet name="Figure 2" sheetId="21" r:id="rId6"/>
    <sheet name="Figure 3" sheetId="8" r:id="rId7"/>
    <sheet name="Figure 4" sheetId="9" r:id="rId8"/>
    <sheet name="Figure 5" sheetId="19" r:id="rId9"/>
    <sheet name="Figure 6" sheetId="13" r:id="rId10"/>
    <sheet name="Figure 7" sheetId="14" r:id="rId11"/>
    <sheet name="Figure 8" sheetId="20" r:id="rId12"/>
    <sheet name="Figure 9" sheetId="16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'Figure 3'!$B$4:$M$1895</definedName>
    <definedName name="_xlnm._FilterDatabase" localSheetId="11" hidden="1">'Figure 8'!$E$2:$G$13</definedName>
    <definedName name="forecast_start">[1]Index!$D$4</definedName>
    <definedName name="forecast_start_q" localSheetId="11">IF(OR(MONTH(forecast_start)=1,MONTH(forecast_start)=2,MONTH(forecast_start)=3),"Q1",IF(OR(MONTH(forecast_start)=4,MONTH(forecast_start)=5,MONTH(forecast_start)=6),"Q2",IF(OR(MONTH(forecast_start)=7,MONTH(forecast_start)=8,MONTH(forecast_start)=9),"Q3","Q4")))</definedName>
    <definedName name="forecast_start_q">IF(OR(MONTH(forecast_start)=1,MONTH(forecast_start)=2,MONTH(forecast_start)=3),"Q1",IF(OR(MONTH(forecast_start)=4,MONTH(forecast_start)=5,MONTH(forecast_start)=6),"Q2",IF(OR(MONTH(forecast_start)=7,MONTH(forecast_start)=8,MONTH(forecast_start)=9),"Q3","Q4")))</definedName>
    <definedName name="forecast_start_y" localSheetId="11">YEAR(forecast_start)</definedName>
    <definedName name="forecast_start_y">YEAR(forecast_start)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/>
  <c r="G10" i="20"/>
  <c r="G11" i="20"/>
  <c r="F4" i="20"/>
  <c r="F5" i="20"/>
  <c r="F6" i="20"/>
  <c r="F7" i="20"/>
  <c r="F8" i="20"/>
  <c r="F9" i="20"/>
  <c r="F10" i="20"/>
  <c r="F11" i="20"/>
  <c r="C5" i="3" l="1"/>
  <c r="D5" i="3" s="1"/>
  <c r="B5" i="3"/>
  <c r="N4" i="4"/>
  <c r="N3" i="4"/>
  <c r="H3" i="21" l="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C37" i="21"/>
  <c r="H37" i="21"/>
  <c r="C38" i="21"/>
  <c r="H38" i="21"/>
  <c r="C39" i="21"/>
  <c r="H39" i="21"/>
  <c r="C40" i="21"/>
  <c r="H40" i="21"/>
  <c r="C41" i="21"/>
  <c r="H41" i="21"/>
  <c r="C42" i="21"/>
  <c r="H42" i="21"/>
  <c r="C43" i="21"/>
  <c r="H43" i="21"/>
  <c r="C44" i="21"/>
  <c r="H44" i="21"/>
  <c r="C45" i="21"/>
  <c r="H45" i="21"/>
  <c r="C46" i="21"/>
  <c r="H46" i="21"/>
  <c r="C47" i="21"/>
  <c r="H47" i="21"/>
  <c r="C48" i="21"/>
  <c r="H48" i="21"/>
  <c r="C49" i="21"/>
  <c r="H49" i="21"/>
  <c r="C50" i="21"/>
  <c r="H50" i="21"/>
  <c r="C51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B64" i="21"/>
  <c r="D64" i="21"/>
  <c r="H64" i="21"/>
  <c r="D65" i="21"/>
  <c r="H65" i="21"/>
  <c r="D66" i="21"/>
  <c r="H66" i="21"/>
  <c r="D67" i="21"/>
  <c r="H67" i="21"/>
  <c r="D68" i="21"/>
  <c r="H68" i="21"/>
  <c r="D69" i="21"/>
  <c r="H69" i="21"/>
  <c r="D70" i="21"/>
  <c r="H70" i="21"/>
  <c r="D71" i="21"/>
  <c r="H71" i="21"/>
  <c r="B72" i="21"/>
  <c r="D72" i="21"/>
  <c r="H72" i="21"/>
  <c r="B73" i="21"/>
  <c r="D73" i="21"/>
  <c r="H73" i="21"/>
  <c r="B74" i="21"/>
  <c r="D74" i="21"/>
  <c r="H74" i="21"/>
  <c r="B75" i="21"/>
  <c r="C75" i="21"/>
  <c r="D75" i="21"/>
  <c r="H75" i="21"/>
  <c r="C76" i="21"/>
  <c r="D76" i="21"/>
  <c r="H76" i="21"/>
  <c r="C77" i="21"/>
  <c r="D77" i="21"/>
  <c r="H77" i="21"/>
  <c r="B78" i="21"/>
  <c r="C78" i="21"/>
  <c r="D78" i="21"/>
  <c r="H78" i="21"/>
  <c r="B79" i="21"/>
  <c r="C79" i="21"/>
  <c r="D79" i="21"/>
  <c r="H79" i="21"/>
  <c r="B80" i="21"/>
  <c r="C80" i="21"/>
  <c r="D80" i="21"/>
  <c r="H80" i="21"/>
  <c r="B81" i="21"/>
  <c r="C81" i="21"/>
  <c r="D81" i="21"/>
  <c r="H81" i="21"/>
  <c r="B82" i="21"/>
  <c r="C82" i="21"/>
  <c r="D82" i="21"/>
  <c r="H82" i="21"/>
  <c r="B83" i="21"/>
  <c r="C83" i="21"/>
  <c r="D83" i="21"/>
  <c r="H83" i="21"/>
  <c r="B84" i="21"/>
  <c r="C84" i="21"/>
  <c r="D84" i="21"/>
  <c r="H84" i="21"/>
  <c r="B85" i="21"/>
  <c r="D85" i="21"/>
  <c r="H85" i="21"/>
  <c r="B86" i="21"/>
  <c r="D86" i="21"/>
  <c r="H86" i="21"/>
  <c r="B87" i="21"/>
  <c r="D87" i="21"/>
  <c r="H87" i="21"/>
  <c r="B88" i="21"/>
  <c r="D88" i="21"/>
  <c r="H88" i="21"/>
  <c r="B89" i="21"/>
  <c r="D89" i="21"/>
  <c r="H89" i="21"/>
  <c r="B90" i="21"/>
  <c r="D90" i="21"/>
  <c r="H90" i="21"/>
  <c r="B91" i="21"/>
  <c r="D91" i="21"/>
  <c r="H91" i="21"/>
  <c r="B92" i="21"/>
  <c r="D92" i="21"/>
  <c r="H92" i="21"/>
  <c r="D93" i="21"/>
  <c r="H93" i="21"/>
  <c r="B94" i="21"/>
  <c r="D94" i="21"/>
  <c r="H94" i="21"/>
  <c r="B95" i="21"/>
  <c r="D95" i="21"/>
  <c r="H95" i="21"/>
  <c r="B96" i="21"/>
  <c r="D96" i="21"/>
  <c r="H96" i="21"/>
  <c r="B97" i="21"/>
  <c r="D97" i="21"/>
  <c r="H97" i="21"/>
  <c r="B98" i="21"/>
  <c r="D98" i="21"/>
  <c r="H98" i="21"/>
  <c r="B99" i="21"/>
  <c r="D99" i="21"/>
  <c r="H99" i="21"/>
  <c r="B100" i="21"/>
  <c r="D100" i="21"/>
  <c r="H100" i="21"/>
  <c r="B101" i="21"/>
  <c r="D101" i="21"/>
  <c r="H101" i="21"/>
  <c r="B102" i="21"/>
  <c r="H102" i="21"/>
  <c r="B103" i="21"/>
  <c r="H103" i="21"/>
  <c r="B104" i="21"/>
  <c r="H104" i="21"/>
  <c r="B105" i="21"/>
  <c r="H105" i="21"/>
  <c r="B106" i="21"/>
  <c r="H106" i="21"/>
  <c r="B107" i="21"/>
  <c r="H107" i="21"/>
  <c r="B108" i="21"/>
  <c r="H108" i="21"/>
  <c r="B109" i="21"/>
  <c r="H109" i="21"/>
  <c r="B110" i="21"/>
  <c r="H110" i="21"/>
  <c r="B111" i="21"/>
  <c r="H111" i="21"/>
  <c r="B112" i="21"/>
  <c r="H112" i="21"/>
  <c r="B113" i="21"/>
  <c r="H113" i="21"/>
  <c r="B114" i="21"/>
  <c r="H114" i="21"/>
  <c r="B115" i="21"/>
  <c r="H115" i="21"/>
  <c r="B116" i="21"/>
  <c r="H116" i="21"/>
  <c r="B117" i="21"/>
  <c r="H117" i="21"/>
  <c r="B118" i="21"/>
  <c r="E118" i="21"/>
  <c r="H118" i="21"/>
  <c r="B119" i="21"/>
  <c r="E119" i="21"/>
  <c r="H119" i="21"/>
  <c r="B120" i="21"/>
  <c r="E120" i="21"/>
  <c r="H120" i="21"/>
  <c r="B121" i="21"/>
  <c r="E121" i="21"/>
  <c r="H121" i="21"/>
  <c r="B122" i="21"/>
  <c r="E122" i="21"/>
  <c r="H122" i="21"/>
  <c r="B123" i="21"/>
  <c r="H123" i="21"/>
  <c r="B124" i="21"/>
  <c r="D124" i="21"/>
  <c r="H124" i="21"/>
  <c r="B125" i="21"/>
  <c r="D125" i="21"/>
  <c r="E125" i="21"/>
  <c r="H125" i="21"/>
  <c r="B126" i="21"/>
  <c r="D126" i="21"/>
  <c r="E126" i="21"/>
  <c r="H126" i="21"/>
  <c r="B127" i="21"/>
  <c r="D127" i="21"/>
  <c r="E127" i="21"/>
  <c r="H127" i="21"/>
  <c r="B128" i="21"/>
  <c r="D128" i="21"/>
  <c r="E128" i="21"/>
  <c r="H128" i="21"/>
  <c r="B129" i="21"/>
  <c r="D129" i="21"/>
  <c r="E129" i="21"/>
  <c r="H129" i="21"/>
  <c r="B130" i="21"/>
  <c r="D130" i="21"/>
  <c r="E130" i="21"/>
  <c r="H130" i="21"/>
  <c r="B131" i="21"/>
  <c r="D131" i="21"/>
  <c r="E131" i="21"/>
  <c r="H131" i="21"/>
  <c r="B132" i="21"/>
  <c r="E132" i="21"/>
  <c r="H132" i="21"/>
  <c r="B133" i="21"/>
  <c r="E133" i="21"/>
  <c r="H133" i="21"/>
  <c r="B134" i="21"/>
  <c r="E134" i="21"/>
  <c r="H134" i="21"/>
  <c r="B135" i="21"/>
  <c r="E135" i="21"/>
  <c r="H135" i="21"/>
  <c r="B136" i="21"/>
  <c r="E136" i="21"/>
  <c r="H136" i="21"/>
  <c r="B137" i="21"/>
  <c r="E137" i="21"/>
  <c r="H137" i="21"/>
  <c r="B138" i="21"/>
  <c r="E138" i="21"/>
  <c r="H138" i="21"/>
  <c r="B139" i="21"/>
  <c r="E139" i="21"/>
  <c r="H139" i="21"/>
  <c r="B140" i="21"/>
  <c r="E140" i="21"/>
  <c r="H140" i="21"/>
  <c r="B141" i="21"/>
  <c r="E141" i="21"/>
  <c r="H141" i="21"/>
  <c r="B142" i="21"/>
  <c r="E142" i="21"/>
  <c r="H142" i="21"/>
  <c r="B143" i="21"/>
  <c r="E143" i="21"/>
  <c r="H143" i="21"/>
  <c r="B144" i="21"/>
  <c r="E144" i="21"/>
  <c r="H144" i="21"/>
  <c r="B145" i="21"/>
  <c r="E145" i="21"/>
  <c r="H145" i="21"/>
  <c r="E146" i="21"/>
  <c r="H146" i="21"/>
  <c r="B147" i="21"/>
  <c r="E147" i="21"/>
  <c r="H147" i="21"/>
  <c r="B148" i="21"/>
  <c r="E148" i="21"/>
  <c r="H148" i="21"/>
  <c r="B149" i="21"/>
  <c r="E149" i="21"/>
  <c r="H149" i="21"/>
  <c r="B150" i="21"/>
  <c r="E150" i="21"/>
  <c r="H150" i="21"/>
  <c r="B151" i="21"/>
  <c r="C151" i="21"/>
  <c r="E151" i="21"/>
  <c r="H151" i="21"/>
  <c r="B152" i="21"/>
  <c r="E152" i="21"/>
  <c r="H152" i="21"/>
  <c r="B153" i="21"/>
  <c r="C153" i="21"/>
  <c r="E153" i="21"/>
  <c r="H153" i="21"/>
  <c r="B154" i="21"/>
  <c r="C154" i="21"/>
  <c r="E154" i="21"/>
  <c r="H154" i="21"/>
  <c r="B155" i="21"/>
  <c r="C155" i="21"/>
  <c r="E155" i="21"/>
  <c r="H155" i="21"/>
  <c r="B156" i="21"/>
  <c r="C156" i="21"/>
  <c r="H156" i="21"/>
  <c r="B157" i="21"/>
  <c r="C157" i="21"/>
  <c r="H157" i="21"/>
  <c r="B158" i="21"/>
  <c r="C158" i="21"/>
  <c r="H158" i="21"/>
  <c r="B159" i="21"/>
  <c r="C159" i="21"/>
  <c r="H159" i="21"/>
  <c r="B160" i="21"/>
  <c r="C160" i="21"/>
  <c r="H160" i="21"/>
  <c r="B161" i="21"/>
  <c r="C161" i="21"/>
  <c r="H161" i="21"/>
  <c r="B162" i="21"/>
  <c r="C162" i="21"/>
  <c r="H162" i="21"/>
  <c r="B163" i="21"/>
  <c r="C163" i="21"/>
  <c r="H163" i="21"/>
  <c r="B164" i="21"/>
  <c r="C164" i="21"/>
  <c r="H164" i="21"/>
  <c r="B165" i="21"/>
  <c r="C165" i="21"/>
  <c r="H165" i="21"/>
  <c r="B166" i="21"/>
  <c r="C166" i="21"/>
  <c r="H166" i="21"/>
  <c r="B167" i="21"/>
  <c r="C167" i="21"/>
  <c r="H167" i="21"/>
  <c r="B168" i="21"/>
  <c r="C168" i="21"/>
  <c r="H168" i="21"/>
  <c r="B169" i="21"/>
  <c r="C169" i="21"/>
  <c r="H169" i="21"/>
  <c r="B170" i="21"/>
  <c r="C170" i="21"/>
  <c r="H170" i="21"/>
  <c r="B171" i="21"/>
  <c r="C171" i="21"/>
  <c r="H171" i="21"/>
  <c r="B172" i="21"/>
  <c r="H172" i="21"/>
  <c r="B173" i="21"/>
  <c r="H173" i="21"/>
  <c r="B174" i="21"/>
  <c r="H174" i="21"/>
  <c r="B175" i="21"/>
  <c r="H175" i="21"/>
  <c r="B176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B222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B13" i="3" l="1"/>
  <c r="C13" i="3"/>
  <c r="D13" i="3" s="1"/>
  <c r="B14" i="3"/>
  <c r="C14" i="3"/>
  <c r="C12" i="3"/>
  <c r="B12" i="3"/>
  <c r="C3" i="3"/>
  <c r="B3" i="3"/>
  <c r="C6" i="3"/>
  <c r="B6" i="3"/>
  <c r="C4" i="3"/>
  <c r="B4" i="3"/>
  <c r="G3" i="20"/>
  <c r="F3" i="20"/>
  <c r="J4" i="4"/>
  <c r="J6" i="4"/>
  <c r="J3" i="4"/>
  <c r="J4" i="2"/>
  <c r="J5" i="2"/>
  <c r="J6" i="2"/>
  <c r="J7" i="2"/>
  <c r="J8" i="2"/>
  <c r="J9" i="2"/>
  <c r="J3" i="2"/>
  <c r="C2259" i="8"/>
  <c r="D2259" i="8"/>
  <c r="E2259" i="8"/>
  <c r="C2260" i="8"/>
  <c r="D2260" i="8"/>
  <c r="E2260" i="8"/>
  <c r="C2261" i="8"/>
  <c r="D2261" i="8"/>
  <c r="E2261" i="8"/>
  <c r="C2262" i="8"/>
  <c r="D2262" i="8"/>
  <c r="E2262" i="8"/>
  <c r="C2263" i="8"/>
  <c r="D2263" i="8"/>
  <c r="E2263" i="8"/>
  <c r="C2264" i="8"/>
  <c r="D2264" i="8"/>
  <c r="E2264" i="8"/>
  <c r="C2265" i="8"/>
  <c r="D2265" i="8"/>
  <c r="E2265" i="8"/>
  <c r="C2266" i="8"/>
  <c r="D2266" i="8"/>
  <c r="E2266" i="8"/>
  <c r="C2267" i="8"/>
  <c r="D2267" i="8"/>
  <c r="E2267" i="8"/>
  <c r="C2268" i="8"/>
  <c r="D2268" i="8"/>
  <c r="E2268" i="8"/>
  <c r="C2269" i="8"/>
  <c r="D2269" i="8"/>
  <c r="E2269" i="8"/>
  <c r="C2270" i="8"/>
  <c r="D2270" i="8"/>
  <c r="E2270" i="8"/>
  <c r="C2271" i="8"/>
  <c r="D2271" i="8"/>
  <c r="E2271" i="8"/>
  <c r="C2272" i="8"/>
  <c r="D2272" i="8"/>
  <c r="E2272" i="8"/>
  <c r="C2273" i="8"/>
  <c r="D2273" i="8"/>
  <c r="E2273" i="8"/>
  <c r="C2274" i="8"/>
  <c r="D2274" i="8"/>
  <c r="E2274" i="8"/>
  <c r="C2275" i="8"/>
  <c r="D2275" i="8"/>
  <c r="E2275" i="8"/>
  <c r="C2276" i="8"/>
  <c r="D2276" i="8"/>
  <c r="E2276" i="8"/>
  <c r="D4" i="3" l="1"/>
  <c r="D6" i="3"/>
  <c r="D3" i="3"/>
  <c r="D12" i="3"/>
  <c r="D14" i="3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B15" i="2"/>
  <c r="B16" i="2"/>
  <c r="B17" i="2"/>
  <c r="B18" i="2"/>
  <c r="B19" i="2"/>
  <c r="B20" i="2"/>
  <c r="B14" i="2"/>
  <c r="F9" i="19" l="1"/>
  <c r="F11" i="19" s="1"/>
  <c r="E9" i="19"/>
  <c r="E11" i="19" s="1"/>
  <c r="D9" i="19"/>
  <c r="D11" i="19" s="1"/>
  <c r="C9" i="19"/>
  <c r="C10" i="19" s="1"/>
  <c r="B9" i="19"/>
  <c r="B10" i="19" s="1"/>
  <c r="C5" i="19"/>
  <c r="B5" i="19"/>
  <c r="B11" i="19" l="1"/>
  <c r="C11" i="19"/>
  <c r="F10" i="19"/>
  <c r="D5" i="19"/>
  <c r="E10" i="19"/>
  <c r="D10" i="19"/>
  <c r="E5" i="19"/>
  <c r="E3" i="16" l="1"/>
  <c r="D3" i="16"/>
  <c r="C3" i="16"/>
  <c r="B3" i="16"/>
  <c r="G2952" i="13" l="1"/>
  <c r="D2952" i="13"/>
  <c r="C2952" i="13"/>
  <c r="B2952" i="13"/>
  <c r="G2951" i="13"/>
  <c r="D2951" i="13"/>
  <c r="C2951" i="13"/>
  <c r="B2951" i="13"/>
  <c r="G2950" i="13"/>
  <c r="D2950" i="13"/>
  <c r="C2950" i="13"/>
  <c r="B2950" i="13"/>
  <c r="G2949" i="13"/>
  <c r="D2949" i="13"/>
  <c r="C2949" i="13"/>
  <c r="B2949" i="13"/>
  <c r="G2948" i="13"/>
  <c r="D2948" i="13"/>
  <c r="C2948" i="13"/>
  <c r="B2948" i="13"/>
  <c r="G2947" i="13"/>
  <c r="D2947" i="13"/>
  <c r="C2947" i="13"/>
  <c r="B2947" i="13"/>
  <c r="G2946" i="13"/>
  <c r="D2946" i="13"/>
  <c r="C2946" i="13"/>
  <c r="B2946" i="13"/>
  <c r="G2945" i="13"/>
  <c r="D2945" i="13"/>
  <c r="C2945" i="13"/>
  <c r="B2945" i="13"/>
  <c r="G2944" i="13"/>
  <c r="D2944" i="13"/>
  <c r="C2944" i="13"/>
  <c r="B2944" i="13"/>
  <c r="G2943" i="13"/>
  <c r="D2943" i="13"/>
  <c r="C2943" i="13"/>
  <c r="B2943" i="13"/>
  <c r="G2942" i="13"/>
  <c r="D2942" i="13"/>
  <c r="C2942" i="13"/>
  <c r="B2942" i="13"/>
  <c r="G2941" i="13"/>
  <c r="D2941" i="13"/>
  <c r="C2941" i="13"/>
  <c r="B2941" i="13"/>
  <c r="G2940" i="13"/>
  <c r="D2940" i="13"/>
  <c r="C2940" i="13"/>
  <c r="B2940" i="13"/>
  <c r="G2939" i="13"/>
  <c r="D2939" i="13"/>
  <c r="C2939" i="13"/>
  <c r="B2939" i="13"/>
  <c r="G2938" i="13"/>
  <c r="D2938" i="13"/>
  <c r="C2938" i="13"/>
  <c r="B2938" i="13"/>
  <c r="G2937" i="13"/>
  <c r="D2937" i="13"/>
  <c r="C2937" i="13"/>
  <c r="B2937" i="13"/>
  <c r="G2936" i="13"/>
  <c r="D2936" i="13"/>
  <c r="C2936" i="13"/>
  <c r="B2936" i="13"/>
  <c r="G2935" i="13"/>
  <c r="D2935" i="13"/>
  <c r="C2935" i="13"/>
  <c r="B2935" i="13"/>
  <c r="G2934" i="13"/>
  <c r="D2934" i="13"/>
  <c r="C2934" i="13"/>
  <c r="B2934" i="13"/>
  <c r="G2933" i="13"/>
  <c r="D2933" i="13"/>
  <c r="C2933" i="13"/>
  <c r="B2933" i="13"/>
  <c r="G2932" i="13"/>
  <c r="D2932" i="13"/>
  <c r="C2932" i="13"/>
  <c r="B2932" i="13"/>
  <c r="G2931" i="13"/>
  <c r="D2931" i="13"/>
  <c r="C2931" i="13"/>
  <c r="B2931" i="13"/>
  <c r="G2930" i="13"/>
  <c r="D2930" i="13"/>
  <c r="C2930" i="13"/>
  <c r="B2930" i="13"/>
  <c r="G2929" i="13"/>
  <c r="D2929" i="13"/>
  <c r="C2929" i="13"/>
  <c r="B2929" i="13"/>
  <c r="G2928" i="13"/>
  <c r="D2928" i="13"/>
  <c r="C2928" i="13"/>
  <c r="B2928" i="13"/>
  <c r="G2927" i="13"/>
  <c r="D2927" i="13"/>
  <c r="C2927" i="13"/>
  <c r="B2927" i="13"/>
  <c r="G2926" i="13"/>
  <c r="D2926" i="13"/>
  <c r="C2926" i="13"/>
  <c r="B2926" i="13"/>
  <c r="G2925" i="13"/>
  <c r="D2925" i="13"/>
  <c r="C2925" i="13"/>
  <c r="B2925" i="13"/>
  <c r="G2924" i="13"/>
  <c r="D2924" i="13"/>
  <c r="C2924" i="13"/>
  <c r="B2924" i="13"/>
  <c r="G2923" i="13"/>
  <c r="D2923" i="13"/>
  <c r="C2923" i="13"/>
  <c r="B2923" i="13"/>
  <c r="G2922" i="13"/>
  <c r="D2922" i="13"/>
  <c r="C2922" i="13"/>
  <c r="B2922" i="13"/>
  <c r="G2921" i="13"/>
  <c r="D2921" i="13"/>
  <c r="C2921" i="13"/>
  <c r="B2921" i="13"/>
  <c r="G2920" i="13"/>
  <c r="D2920" i="13"/>
  <c r="C2920" i="13"/>
  <c r="B2920" i="13"/>
  <c r="G2919" i="13"/>
  <c r="D2919" i="13"/>
  <c r="C2919" i="13"/>
  <c r="B2919" i="13"/>
  <c r="G2918" i="13"/>
  <c r="D2918" i="13"/>
  <c r="C2918" i="13"/>
  <c r="B2918" i="13"/>
  <c r="G2917" i="13"/>
  <c r="D2917" i="13"/>
  <c r="C2917" i="13"/>
  <c r="B2917" i="13"/>
  <c r="G2916" i="13"/>
  <c r="D2916" i="13"/>
  <c r="C2916" i="13"/>
  <c r="B2916" i="13"/>
  <c r="G2915" i="13"/>
  <c r="D2915" i="13"/>
  <c r="C2915" i="13"/>
  <c r="B2915" i="13"/>
  <c r="G2914" i="13"/>
  <c r="D2914" i="13"/>
  <c r="C2914" i="13"/>
  <c r="B2914" i="13"/>
  <c r="G2913" i="13"/>
  <c r="D2913" i="13"/>
  <c r="C2913" i="13"/>
  <c r="B2913" i="13"/>
  <c r="G2912" i="13"/>
  <c r="D2912" i="13"/>
  <c r="C2912" i="13"/>
  <c r="B2912" i="13"/>
  <c r="G2911" i="13"/>
  <c r="D2911" i="13"/>
  <c r="C2911" i="13"/>
  <c r="B2911" i="13"/>
  <c r="G2910" i="13"/>
  <c r="D2910" i="13"/>
  <c r="C2910" i="13"/>
  <c r="B2910" i="13"/>
  <c r="G2909" i="13"/>
  <c r="D2909" i="13"/>
  <c r="C2909" i="13"/>
  <c r="B2909" i="13"/>
  <c r="G2908" i="13"/>
  <c r="D2908" i="13"/>
  <c r="C2908" i="13"/>
  <c r="B2908" i="13"/>
  <c r="G2907" i="13"/>
  <c r="D2907" i="13"/>
  <c r="C2907" i="13"/>
  <c r="B2907" i="13"/>
  <c r="G2906" i="13"/>
  <c r="D2906" i="13"/>
  <c r="C2906" i="13"/>
  <c r="B2906" i="13"/>
  <c r="G2905" i="13"/>
  <c r="D2905" i="13"/>
  <c r="C2905" i="13"/>
  <c r="B2905" i="13"/>
  <c r="G2904" i="13"/>
  <c r="D2904" i="13"/>
  <c r="C2904" i="13"/>
  <c r="B2904" i="13"/>
  <c r="G2903" i="13"/>
  <c r="D2903" i="13"/>
  <c r="C2903" i="13"/>
  <c r="B2903" i="13"/>
  <c r="G2902" i="13"/>
  <c r="D2902" i="13"/>
  <c r="C2902" i="13"/>
  <c r="B2902" i="13"/>
  <c r="G2901" i="13"/>
  <c r="D2901" i="13"/>
  <c r="C2901" i="13"/>
  <c r="B2901" i="13"/>
  <c r="G2900" i="13"/>
  <c r="D2900" i="13"/>
  <c r="C2900" i="13"/>
  <c r="B2900" i="13"/>
  <c r="G2899" i="13"/>
  <c r="D2899" i="13"/>
  <c r="C2899" i="13"/>
  <c r="B2899" i="13"/>
  <c r="G2898" i="13"/>
  <c r="D2898" i="13"/>
  <c r="C2898" i="13"/>
  <c r="B2898" i="13"/>
  <c r="G2897" i="13"/>
  <c r="D2897" i="13"/>
  <c r="C2897" i="13"/>
  <c r="B2897" i="13"/>
  <c r="G2896" i="13"/>
  <c r="D2896" i="13"/>
  <c r="C2896" i="13"/>
  <c r="B2896" i="13"/>
  <c r="G2895" i="13"/>
  <c r="D2895" i="13"/>
  <c r="C2895" i="13"/>
  <c r="B2895" i="13"/>
  <c r="G2894" i="13"/>
  <c r="D2894" i="13"/>
  <c r="C2894" i="13"/>
  <c r="B2894" i="13"/>
  <c r="G2893" i="13"/>
  <c r="D2893" i="13"/>
  <c r="C2893" i="13"/>
  <c r="B2893" i="13"/>
  <c r="G2892" i="13"/>
  <c r="D2892" i="13"/>
  <c r="C2892" i="13"/>
  <c r="B2892" i="13"/>
  <c r="G2891" i="13"/>
  <c r="D2891" i="13"/>
  <c r="C2891" i="13"/>
  <c r="B2891" i="13"/>
  <c r="G2890" i="13"/>
  <c r="D2890" i="13"/>
  <c r="C2890" i="13"/>
  <c r="B2890" i="13"/>
  <c r="G2889" i="13"/>
  <c r="D2889" i="13"/>
  <c r="C2889" i="13"/>
  <c r="B2889" i="13"/>
  <c r="G2888" i="13"/>
  <c r="D2888" i="13"/>
  <c r="C2888" i="13"/>
  <c r="B2888" i="13"/>
  <c r="G2887" i="13"/>
  <c r="D2887" i="13"/>
  <c r="C2887" i="13"/>
  <c r="B2887" i="13"/>
  <c r="G2886" i="13"/>
  <c r="D2886" i="13"/>
  <c r="C2886" i="13"/>
  <c r="B2886" i="13"/>
  <c r="G2885" i="13"/>
  <c r="D2885" i="13"/>
  <c r="C2885" i="13"/>
  <c r="B2885" i="13"/>
  <c r="G2884" i="13"/>
  <c r="D2884" i="13"/>
  <c r="C2884" i="13"/>
  <c r="B2884" i="13"/>
  <c r="G2883" i="13"/>
  <c r="D2883" i="13"/>
  <c r="C2883" i="13"/>
  <c r="B2883" i="13"/>
  <c r="G2882" i="13"/>
  <c r="D2882" i="13"/>
  <c r="C2882" i="13"/>
  <c r="B2882" i="13"/>
  <c r="G2881" i="13"/>
  <c r="D2881" i="13"/>
  <c r="C2881" i="13"/>
  <c r="B2881" i="13"/>
  <c r="G2880" i="13"/>
  <c r="D2880" i="13"/>
  <c r="C2880" i="13"/>
  <c r="B2880" i="13"/>
  <c r="G2879" i="13"/>
  <c r="D2879" i="13"/>
  <c r="C2879" i="13"/>
  <c r="B2879" i="13"/>
  <c r="G2878" i="13"/>
  <c r="D2878" i="13"/>
  <c r="C2878" i="13"/>
  <c r="B2878" i="13"/>
  <c r="G2877" i="13"/>
  <c r="D2877" i="13"/>
  <c r="C2877" i="13"/>
  <c r="B2877" i="13"/>
  <c r="G2876" i="13"/>
  <c r="D2876" i="13"/>
  <c r="C2876" i="13"/>
  <c r="B2876" i="13"/>
  <c r="G2875" i="13"/>
  <c r="D2875" i="13"/>
  <c r="C2875" i="13"/>
  <c r="B2875" i="13"/>
  <c r="G2874" i="13"/>
  <c r="D2874" i="13"/>
  <c r="C2874" i="13"/>
  <c r="B2874" i="13"/>
  <c r="G2873" i="13"/>
  <c r="D2873" i="13"/>
  <c r="C2873" i="13"/>
  <c r="B2873" i="13"/>
  <c r="G2872" i="13"/>
  <c r="D2872" i="13"/>
  <c r="C2872" i="13"/>
  <c r="B2872" i="13"/>
  <c r="G2871" i="13"/>
  <c r="D2871" i="13"/>
  <c r="C2871" i="13"/>
  <c r="B2871" i="13"/>
  <c r="G2870" i="13"/>
  <c r="D2870" i="13"/>
  <c r="C2870" i="13"/>
  <c r="B2870" i="13"/>
  <c r="G2869" i="13"/>
  <c r="D2869" i="13"/>
  <c r="C2869" i="13"/>
  <c r="B2869" i="13"/>
  <c r="G2868" i="13"/>
  <c r="D2868" i="13"/>
  <c r="C2868" i="13"/>
  <c r="B2868" i="13"/>
  <c r="G2867" i="13"/>
  <c r="D2867" i="13"/>
  <c r="C2867" i="13"/>
  <c r="B2867" i="13"/>
  <c r="G2866" i="13"/>
  <c r="D2866" i="13"/>
  <c r="C2866" i="13"/>
  <c r="B2866" i="13"/>
  <c r="G2865" i="13"/>
  <c r="D2865" i="13"/>
  <c r="C2865" i="13"/>
  <c r="B2865" i="13"/>
  <c r="G2864" i="13"/>
  <c r="D2864" i="13"/>
  <c r="C2864" i="13"/>
  <c r="B2864" i="13"/>
  <c r="G2863" i="13"/>
  <c r="D2863" i="13"/>
  <c r="C2863" i="13"/>
  <c r="B2863" i="13"/>
  <c r="G2862" i="13"/>
  <c r="D2862" i="13"/>
  <c r="C2862" i="13"/>
  <c r="B2862" i="13"/>
  <c r="G2861" i="13"/>
  <c r="D2861" i="13"/>
  <c r="C2861" i="13"/>
  <c r="B2861" i="13"/>
  <c r="G2860" i="13"/>
  <c r="D2860" i="13"/>
  <c r="C2860" i="13"/>
  <c r="B2860" i="13"/>
  <c r="G2859" i="13"/>
  <c r="D2859" i="13"/>
  <c r="C2859" i="13"/>
  <c r="B2859" i="13"/>
  <c r="G2858" i="13"/>
  <c r="D2858" i="13"/>
  <c r="C2858" i="13"/>
  <c r="B2858" i="13"/>
  <c r="G2857" i="13"/>
  <c r="D2857" i="13"/>
  <c r="C2857" i="13"/>
  <c r="B2857" i="13"/>
  <c r="G2856" i="13"/>
  <c r="D2856" i="13"/>
  <c r="C2856" i="13"/>
  <c r="B2856" i="13"/>
  <c r="G2855" i="13"/>
  <c r="D2855" i="13"/>
  <c r="C2855" i="13"/>
  <c r="B2855" i="13"/>
  <c r="G2854" i="13"/>
  <c r="D2854" i="13"/>
  <c r="C2854" i="13"/>
  <c r="B2854" i="13"/>
  <c r="G2853" i="13"/>
  <c r="D2853" i="13"/>
  <c r="C2853" i="13"/>
  <c r="B2853" i="13"/>
  <c r="G2852" i="13"/>
  <c r="D2852" i="13"/>
  <c r="C2852" i="13"/>
  <c r="B2852" i="13"/>
  <c r="G2851" i="13"/>
  <c r="D2851" i="13"/>
  <c r="C2851" i="13"/>
  <c r="B2851" i="13"/>
  <c r="G2850" i="13"/>
  <c r="D2850" i="13"/>
  <c r="C2850" i="13"/>
  <c r="B2850" i="13"/>
  <c r="G2849" i="13"/>
  <c r="D2849" i="13"/>
  <c r="C2849" i="13"/>
  <c r="B2849" i="13"/>
  <c r="G2848" i="13"/>
  <c r="D2848" i="13"/>
  <c r="C2848" i="13"/>
  <c r="B2848" i="13"/>
  <c r="G2847" i="13"/>
  <c r="D2847" i="13"/>
  <c r="C2847" i="13"/>
  <c r="B2847" i="13"/>
  <c r="G2846" i="13"/>
  <c r="D2846" i="13"/>
  <c r="C2846" i="13"/>
  <c r="B2846" i="13"/>
  <c r="G2845" i="13"/>
  <c r="D2845" i="13"/>
  <c r="C2845" i="13"/>
  <c r="B2845" i="13"/>
  <c r="G2844" i="13"/>
  <c r="D2844" i="13"/>
  <c r="C2844" i="13"/>
  <c r="B2844" i="13"/>
  <c r="G2843" i="13"/>
  <c r="D2843" i="13"/>
  <c r="C2843" i="13"/>
  <c r="B2843" i="13"/>
  <c r="G2842" i="13"/>
  <c r="D2842" i="13"/>
  <c r="C2842" i="13"/>
  <c r="B2842" i="13"/>
  <c r="G2841" i="13"/>
  <c r="D2841" i="13"/>
  <c r="C2841" i="13"/>
  <c r="B2841" i="13"/>
  <c r="G2840" i="13"/>
  <c r="D2840" i="13"/>
  <c r="C2840" i="13"/>
  <c r="B2840" i="13"/>
  <c r="G2839" i="13"/>
  <c r="D2839" i="13"/>
  <c r="C2839" i="13"/>
  <c r="B2839" i="13"/>
  <c r="G2838" i="13"/>
  <c r="D2838" i="13"/>
  <c r="C2838" i="13"/>
  <c r="B2838" i="13"/>
  <c r="G2837" i="13"/>
  <c r="D2837" i="13"/>
  <c r="C2837" i="13"/>
  <c r="B2837" i="13"/>
  <c r="G2836" i="13"/>
  <c r="D2836" i="13"/>
  <c r="C2836" i="13"/>
  <c r="B2836" i="13"/>
  <c r="G2835" i="13"/>
  <c r="D2835" i="13"/>
  <c r="C2835" i="13"/>
  <c r="B2835" i="13"/>
  <c r="G2834" i="13"/>
  <c r="D2834" i="13"/>
  <c r="C2834" i="13"/>
  <c r="B2834" i="13"/>
  <c r="G2833" i="13"/>
  <c r="D2833" i="13"/>
  <c r="C2833" i="13"/>
  <c r="B2833" i="13"/>
  <c r="G2832" i="13"/>
  <c r="D2832" i="13"/>
  <c r="C2832" i="13"/>
  <c r="B2832" i="13"/>
  <c r="G2831" i="13"/>
  <c r="D2831" i="13"/>
  <c r="C2831" i="13"/>
  <c r="B2831" i="13"/>
  <c r="G2830" i="13"/>
  <c r="D2830" i="13"/>
  <c r="C2830" i="13"/>
  <c r="B2830" i="13"/>
  <c r="G2829" i="13"/>
  <c r="D2829" i="13"/>
  <c r="C2829" i="13"/>
  <c r="B2829" i="13"/>
  <c r="G2828" i="13"/>
  <c r="D2828" i="13"/>
  <c r="C2828" i="13"/>
  <c r="B2828" i="13"/>
  <c r="G2827" i="13"/>
  <c r="D2827" i="13"/>
  <c r="C2827" i="13"/>
  <c r="B2827" i="13"/>
  <c r="G2826" i="13"/>
  <c r="D2826" i="13"/>
  <c r="C2826" i="13"/>
  <c r="B2826" i="13"/>
  <c r="G2825" i="13"/>
  <c r="D2825" i="13"/>
  <c r="C2825" i="13"/>
  <c r="B2825" i="13"/>
  <c r="G2824" i="13"/>
  <c r="D2824" i="13"/>
  <c r="C2824" i="13"/>
  <c r="B2824" i="13"/>
  <c r="G2823" i="13"/>
  <c r="D2823" i="13"/>
  <c r="C2823" i="13"/>
  <c r="B2823" i="13"/>
  <c r="G2822" i="13"/>
  <c r="D2822" i="13"/>
  <c r="C2822" i="13"/>
  <c r="B2822" i="13"/>
  <c r="G2821" i="13"/>
  <c r="D2821" i="13"/>
  <c r="C2821" i="13"/>
  <c r="B2821" i="13"/>
  <c r="G2820" i="13"/>
  <c r="D2820" i="13"/>
  <c r="C2820" i="13"/>
  <c r="B2820" i="13"/>
  <c r="G2819" i="13"/>
  <c r="D2819" i="13"/>
  <c r="C2819" i="13"/>
  <c r="B2819" i="13"/>
  <c r="G2818" i="13"/>
  <c r="D2818" i="13"/>
  <c r="C2818" i="13"/>
  <c r="B2818" i="13"/>
  <c r="G2817" i="13"/>
  <c r="D2817" i="13"/>
  <c r="C2817" i="13"/>
  <c r="B2817" i="13"/>
  <c r="G2816" i="13"/>
  <c r="D2816" i="13"/>
  <c r="C2816" i="13"/>
  <c r="B2816" i="13"/>
  <c r="G2815" i="13"/>
  <c r="D2815" i="13"/>
  <c r="C2815" i="13"/>
  <c r="B2815" i="13"/>
  <c r="G2814" i="13"/>
  <c r="D2814" i="13"/>
  <c r="C2814" i="13"/>
  <c r="B2814" i="13"/>
  <c r="G2813" i="13"/>
  <c r="D2813" i="13"/>
  <c r="C2813" i="13"/>
  <c r="B2813" i="13"/>
  <c r="G2812" i="13"/>
  <c r="D2812" i="13"/>
  <c r="C2812" i="13"/>
  <c r="B2812" i="13"/>
  <c r="G2811" i="13"/>
  <c r="D2811" i="13"/>
  <c r="C2811" i="13"/>
  <c r="B2811" i="13"/>
  <c r="G2810" i="13"/>
  <c r="D2810" i="13"/>
  <c r="C2810" i="13"/>
  <c r="B2810" i="13"/>
  <c r="G2809" i="13"/>
  <c r="D2809" i="13"/>
  <c r="C2809" i="13"/>
  <c r="B2809" i="13"/>
  <c r="G2808" i="13"/>
  <c r="D2808" i="13"/>
  <c r="C2808" i="13"/>
  <c r="B2808" i="13"/>
  <c r="G2807" i="13"/>
  <c r="D2807" i="13"/>
  <c r="C2807" i="13"/>
  <c r="B2807" i="13"/>
  <c r="G2806" i="13"/>
  <c r="D2806" i="13"/>
  <c r="C2806" i="13"/>
  <c r="B2806" i="13"/>
  <c r="G2805" i="13"/>
  <c r="D2805" i="13"/>
  <c r="C2805" i="13"/>
  <c r="B2805" i="13"/>
  <c r="G2804" i="13"/>
  <c r="D2804" i="13"/>
  <c r="C2804" i="13"/>
  <c r="B2804" i="13"/>
  <c r="G2803" i="13"/>
  <c r="D2803" i="13"/>
  <c r="C2803" i="13"/>
  <c r="B2803" i="13"/>
  <c r="G2802" i="13"/>
  <c r="D2802" i="13"/>
  <c r="C2802" i="13"/>
  <c r="B2802" i="13"/>
  <c r="G2801" i="13"/>
  <c r="D2801" i="13"/>
  <c r="C2801" i="13"/>
  <c r="B2801" i="13"/>
  <c r="G2800" i="13"/>
  <c r="D2800" i="13"/>
  <c r="C2800" i="13"/>
  <c r="B2800" i="13"/>
  <c r="G2799" i="13"/>
  <c r="D2799" i="13"/>
  <c r="C2799" i="13"/>
  <c r="B2799" i="13"/>
  <c r="G2798" i="13"/>
  <c r="D2798" i="13"/>
  <c r="C2798" i="13"/>
  <c r="B2798" i="13"/>
  <c r="G2797" i="13"/>
  <c r="D2797" i="13"/>
  <c r="C2797" i="13"/>
  <c r="B2797" i="13"/>
  <c r="G2796" i="13"/>
  <c r="D2796" i="13"/>
  <c r="C2796" i="13"/>
  <c r="B2796" i="13"/>
  <c r="G2795" i="13"/>
  <c r="D2795" i="13"/>
  <c r="C2795" i="13"/>
  <c r="B2795" i="13"/>
  <c r="G2794" i="13"/>
  <c r="D2794" i="13"/>
  <c r="C2794" i="13"/>
  <c r="B2794" i="13"/>
  <c r="G2793" i="13"/>
  <c r="D2793" i="13"/>
  <c r="C2793" i="13"/>
  <c r="B2793" i="13"/>
  <c r="G2792" i="13"/>
  <c r="D2792" i="13"/>
  <c r="C2792" i="13"/>
  <c r="B2792" i="13"/>
  <c r="G2791" i="13"/>
  <c r="D2791" i="13"/>
  <c r="C2791" i="13"/>
  <c r="B2791" i="13"/>
  <c r="G2790" i="13"/>
  <c r="D2790" i="13"/>
  <c r="C2790" i="13"/>
  <c r="B2790" i="13"/>
  <c r="G2789" i="13"/>
  <c r="D2789" i="13"/>
  <c r="C2789" i="13"/>
  <c r="B2789" i="13"/>
  <c r="G2788" i="13"/>
  <c r="D2788" i="13"/>
  <c r="C2788" i="13"/>
  <c r="B2788" i="13"/>
  <c r="G2787" i="13"/>
  <c r="D2787" i="13"/>
  <c r="C2787" i="13"/>
  <c r="B2787" i="13"/>
  <c r="G2786" i="13"/>
  <c r="D2786" i="13"/>
  <c r="C2786" i="13"/>
  <c r="B2786" i="13"/>
  <c r="G2785" i="13"/>
  <c r="D2785" i="13"/>
  <c r="C2785" i="13"/>
  <c r="B2785" i="13"/>
  <c r="G2784" i="13"/>
  <c r="D2784" i="13"/>
  <c r="C2784" i="13"/>
  <c r="B2784" i="13"/>
  <c r="G2783" i="13"/>
  <c r="D2783" i="13"/>
  <c r="C2783" i="13"/>
  <c r="B2783" i="13"/>
  <c r="G2782" i="13"/>
  <c r="D2782" i="13"/>
  <c r="C2782" i="13"/>
  <c r="B2782" i="13"/>
  <c r="G2781" i="13"/>
  <c r="D2781" i="13"/>
  <c r="C2781" i="13"/>
  <c r="B2781" i="13"/>
  <c r="G2780" i="13"/>
  <c r="D2780" i="13"/>
  <c r="C2780" i="13"/>
  <c r="B2780" i="13"/>
  <c r="G2779" i="13"/>
  <c r="D2779" i="13"/>
  <c r="C2779" i="13"/>
  <c r="B2779" i="13"/>
  <c r="G2778" i="13"/>
  <c r="D2778" i="13"/>
  <c r="C2778" i="13"/>
  <c r="B2778" i="13"/>
  <c r="G2777" i="13"/>
  <c r="D2777" i="13"/>
  <c r="C2777" i="13"/>
  <c r="B2777" i="13"/>
  <c r="G2776" i="13"/>
  <c r="D2776" i="13"/>
  <c r="C2776" i="13"/>
  <c r="B2776" i="13"/>
  <c r="G2775" i="13"/>
  <c r="D2775" i="13"/>
  <c r="C2775" i="13"/>
  <c r="B2775" i="13"/>
  <c r="G2774" i="13"/>
  <c r="D2774" i="13"/>
  <c r="C2774" i="13"/>
  <c r="B2774" i="13"/>
  <c r="G2773" i="13"/>
  <c r="D2773" i="13"/>
  <c r="C2773" i="13"/>
  <c r="B2773" i="13"/>
  <c r="G2772" i="13"/>
  <c r="D2772" i="13"/>
  <c r="C2772" i="13"/>
  <c r="B2772" i="13"/>
  <c r="G2771" i="13"/>
  <c r="D2771" i="13"/>
  <c r="C2771" i="13"/>
  <c r="B2771" i="13"/>
  <c r="G2770" i="13"/>
  <c r="D2770" i="13"/>
  <c r="C2770" i="13"/>
  <c r="B2770" i="13"/>
  <c r="G2769" i="13"/>
  <c r="D2769" i="13"/>
  <c r="C2769" i="13"/>
  <c r="B2769" i="13"/>
  <c r="G2768" i="13"/>
  <c r="D2768" i="13"/>
  <c r="C2768" i="13"/>
  <c r="B2768" i="13"/>
  <c r="G2767" i="13"/>
  <c r="D2767" i="13"/>
  <c r="C2767" i="13"/>
  <c r="B2767" i="13"/>
  <c r="G2766" i="13"/>
  <c r="D2766" i="13"/>
  <c r="C2766" i="13"/>
  <c r="B2766" i="13"/>
  <c r="G2765" i="13"/>
  <c r="D2765" i="13"/>
  <c r="C2765" i="13"/>
  <c r="B2765" i="13"/>
  <c r="G2764" i="13"/>
  <c r="D2764" i="13"/>
  <c r="C2764" i="13"/>
  <c r="B2764" i="13"/>
  <c r="G2763" i="13"/>
  <c r="D2763" i="13"/>
  <c r="C2763" i="13"/>
  <c r="B2763" i="13"/>
  <c r="G2762" i="13"/>
  <c r="D2762" i="13"/>
  <c r="C2762" i="13"/>
  <c r="B2762" i="13"/>
  <c r="G2761" i="13"/>
  <c r="D2761" i="13"/>
  <c r="C2761" i="13"/>
  <c r="B2761" i="13"/>
  <c r="G2760" i="13"/>
  <c r="D2760" i="13"/>
  <c r="C2760" i="13"/>
  <c r="B2760" i="13"/>
  <c r="G2759" i="13"/>
  <c r="D2759" i="13"/>
  <c r="C2759" i="13"/>
  <c r="B2759" i="13"/>
  <c r="G2758" i="13"/>
  <c r="D2758" i="13"/>
  <c r="C2758" i="13"/>
  <c r="B2758" i="13"/>
  <c r="G2757" i="13"/>
  <c r="D2757" i="13"/>
  <c r="C2757" i="13"/>
  <c r="B2757" i="13"/>
  <c r="G2756" i="13"/>
  <c r="D2756" i="13"/>
  <c r="C2756" i="13"/>
  <c r="B2756" i="13"/>
  <c r="G2755" i="13"/>
  <c r="D2755" i="13"/>
  <c r="C2755" i="13"/>
  <c r="B2755" i="13"/>
  <c r="G2754" i="13"/>
  <c r="D2754" i="13"/>
  <c r="C2754" i="13"/>
  <c r="B2754" i="13"/>
  <c r="G2753" i="13"/>
  <c r="D2753" i="13"/>
  <c r="C2753" i="13"/>
  <c r="B2753" i="13"/>
  <c r="G2752" i="13"/>
  <c r="D2752" i="13"/>
  <c r="C2752" i="13"/>
  <c r="B2752" i="13"/>
  <c r="G2751" i="13"/>
  <c r="D2751" i="13"/>
  <c r="C2751" i="13"/>
  <c r="B2751" i="13"/>
  <c r="G2750" i="13"/>
  <c r="D2750" i="13"/>
  <c r="C2750" i="13"/>
  <c r="B2750" i="13"/>
  <c r="G2749" i="13"/>
  <c r="D2749" i="13"/>
  <c r="C2749" i="13"/>
  <c r="B2749" i="13"/>
  <c r="G2748" i="13"/>
  <c r="D2748" i="13"/>
  <c r="C2748" i="13"/>
  <c r="B2748" i="13"/>
  <c r="G2747" i="13"/>
  <c r="D2747" i="13"/>
  <c r="C2747" i="13"/>
  <c r="B2747" i="13"/>
  <c r="G2746" i="13"/>
  <c r="D2746" i="13"/>
  <c r="C2746" i="13"/>
  <c r="B2746" i="13"/>
  <c r="G2745" i="13"/>
  <c r="D2745" i="13"/>
  <c r="C2745" i="13"/>
  <c r="B2745" i="13"/>
  <c r="G2744" i="13"/>
  <c r="D2744" i="13"/>
  <c r="C2744" i="13"/>
  <c r="B2744" i="13"/>
  <c r="G2743" i="13"/>
  <c r="D2743" i="13"/>
  <c r="C2743" i="13"/>
  <c r="B2743" i="13"/>
  <c r="G2742" i="13"/>
  <c r="D2742" i="13"/>
  <c r="C2742" i="13"/>
  <c r="B2742" i="13"/>
  <c r="G2741" i="13"/>
  <c r="D2741" i="13"/>
  <c r="C2741" i="13"/>
  <c r="B2741" i="13"/>
  <c r="G2740" i="13"/>
  <c r="D2740" i="13"/>
  <c r="C2740" i="13"/>
  <c r="B2740" i="13"/>
  <c r="G2739" i="13"/>
  <c r="D2739" i="13"/>
  <c r="C2739" i="13"/>
  <c r="B2739" i="13"/>
  <c r="G2738" i="13"/>
  <c r="D2738" i="13"/>
  <c r="C2738" i="13"/>
  <c r="B2738" i="13"/>
  <c r="G2737" i="13"/>
  <c r="D2737" i="13"/>
  <c r="C2737" i="13"/>
  <c r="B2737" i="13"/>
  <c r="G2736" i="13"/>
  <c r="D2736" i="13"/>
  <c r="C2736" i="13"/>
  <c r="B2736" i="13"/>
  <c r="G2735" i="13"/>
  <c r="D2735" i="13"/>
  <c r="C2735" i="13"/>
  <c r="B2735" i="13"/>
  <c r="G2734" i="13"/>
  <c r="D2734" i="13"/>
  <c r="C2734" i="13"/>
  <c r="B2734" i="13"/>
  <c r="G2733" i="13"/>
  <c r="D2733" i="13"/>
  <c r="C2733" i="13"/>
  <c r="B2733" i="13"/>
  <c r="G2732" i="13"/>
  <c r="D2732" i="13"/>
  <c r="C2732" i="13"/>
  <c r="B2732" i="13"/>
  <c r="G2731" i="13"/>
  <c r="D2731" i="13"/>
  <c r="C2731" i="13"/>
  <c r="B2731" i="13"/>
  <c r="G2730" i="13"/>
  <c r="D2730" i="13"/>
  <c r="C2730" i="13"/>
  <c r="B2730" i="13"/>
  <c r="G2729" i="13"/>
  <c r="D2729" i="13"/>
  <c r="C2729" i="13"/>
  <c r="B2729" i="13"/>
  <c r="G2728" i="13"/>
  <c r="D2728" i="13"/>
  <c r="C2728" i="13"/>
  <c r="B2728" i="13"/>
  <c r="G2727" i="13"/>
  <c r="D2727" i="13"/>
  <c r="C2727" i="13"/>
  <c r="B2727" i="13"/>
  <c r="G2726" i="13"/>
  <c r="D2726" i="13"/>
  <c r="C2726" i="13"/>
  <c r="B2726" i="13"/>
  <c r="G2725" i="13"/>
  <c r="D2725" i="13"/>
  <c r="C2725" i="13"/>
  <c r="B2725" i="13"/>
  <c r="G2724" i="13"/>
  <c r="D2724" i="13"/>
  <c r="C2724" i="13"/>
  <c r="B2724" i="13"/>
  <c r="G2723" i="13"/>
  <c r="D2723" i="13"/>
  <c r="C2723" i="13"/>
  <c r="B2723" i="13"/>
  <c r="G2722" i="13"/>
  <c r="D2722" i="13"/>
  <c r="C2722" i="13"/>
  <c r="B2722" i="13"/>
  <c r="G2721" i="13"/>
  <c r="D2721" i="13"/>
  <c r="C2721" i="13"/>
  <c r="B2721" i="13"/>
  <c r="G2720" i="13"/>
  <c r="D2720" i="13"/>
  <c r="C2720" i="13"/>
  <c r="B2720" i="13"/>
  <c r="G2719" i="13"/>
  <c r="D2719" i="13"/>
  <c r="C2719" i="13"/>
  <c r="B2719" i="13"/>
  <c r="G2718" i="13"/>
  <c r="D2718" i="13"/>
  <c r="C2718" i="13"/>
  <c r="B2718" i="13"/>
  <c r="G2717" i="13"/>
  <c r="D2717" i="13"/>
  <c r="C2717" i="13"/>
  <c r="B2717" i="13"/>
  <c r="G2716" i="13"/>
  <c r="D2716" i="13"/>
  <c r="C2716" i="13"/>
  <c r="B2716" i="13"/>
  <c r="G2715" i="13"/>
  <c r="D2715" i="13"/>
  <c r="C2715" i="13"/>
  <c r="B2715" i="13"/>
  <c r="G2714" i="13"/>
  <c r="D2714" i="13"/>
  <c r="C2714" i="13"/>
  <c r="B2714" i="13"/>
  <c r="G2713" i="13"/>
  <c r="D2713" i="13"/>
  <c r="C2713" i="13"/>
  <c r="B2713" i="13"/>
  <c r="G2712" i="13"/>
  <c r="D2712" i="13"/>
  <c r="C2712" i="13"/>
  <c r="B2712" i="13"/>
  <c r="G2711" i="13"/>
  <c r="D2711" i="13"/>
  <c r="C2711" i="13"/>
  <c r="B2711" i="13"/>
  <c r="G2710" i="13"/>
  <c r="D2710" i="13"/>
  <c r="C2710" i="13"/>
  <c r="B2710" i="13"/>
  <c r="G2709" i="13"/>
  <c r="D2709" i="13"/>
  <c r="C2709" i="13"/>
  <c r="B2709" i="13"/>
  <c r="G2708" i="13"/>
  <c r="D2708" i="13"/>
  <c r="C2708" i="13"/>
  <c r="B2708" i="13"/>
  <c r="G2707" i="13"/>
  <c r="D2707" i="13"/>
  <c r="C2707" i="13"/>
  <c r="B2707" i="13"/>
  <c r="G2706" i="13"/>
  <c r="D2706" i="13"/>
  <c r="C2706" i="13"/>
  <c r="B2706" i="13"/>
  <c r="G2705" i="13"/>
  <c r="D2705" i="13"/>
  <c r="C2705" i="13"/>
  <c r="B2705" i="13"/>
  <c r="G2704" i="13"/>
  <c r="D2704" i="13"/>
  <c r="C2704" i="13"/>
  <c r="B2704" i="13"/>
  <c r="G2703" i="13"/>
  <c r="D2703" i="13"/>
  <c r="C2703" i="13"/>
  <c r="B2703" i="13"/>
  <c r="G2702" i="13"/>
  <c r="D2702" i="13"/>
  <c r="C2702" i="13"/>
  <c r="B2702" i="13"/>
  <c r="G2701" i="13"/>
  <c r="D2701" i="13"/>
  <c r="C2701" i="13"/>
  <c r="B2701" i="13"/>
  <c r="G2700" i="13"/>
  <c r="D2700" i="13"/>
  <c r="C2700" i="13"/>
  <c r="B2700" i="13"/>
  <c r="G2699" i="13"/>
  <c r="D2699" i="13"/>
  <c r="C2699" i="13"/>
  <c r="B2699" i="13"/>
  <c r="G2698" i="13"/>
  <c r="D2698" i="13"/>
  <c r="C2698" i="13"/>
  <c r="B2698" i="13"/>
  <c r="G2697" i="13"/>
  <c r="D2697" i="13"/>
  <c r="C2697" i="13"/>
  <c r="B2697" i="13"/>
  <c r="G2696" i="13"/>
  <c r="D2696" i="13"/>
  <c r="C2696" i="13"/>
  <c r="B2696" i="13"/>
  <c r="G2695" i="13"/>
  <c r="D2695" i="13"/>
  <c r="C2695" i="13"/>
  <c r="B2695" i="13"/>
  <c r="G2694" i="13"/>
  <c r="D2694" i="13"/>
  <c r="C2694" i="13"/>
  <c r="B2694" i="13"/>
  <c r="G2693" i="13"/>
  <c r="D2693" i="13"/>
  <c r="C2693" i="13"/>
  <c r="B2693" i="13"/>
  <c r="G2692" i="13"/>
  <c r="D2692" i="13"/>
  <c r="C2692" i="13"/>
  <c r="B2692" i="13"/>
  <c r="G2691" i="13"/>
  <c r="D2691" i="13"/>
  <c r="C2691" i="13"/>
  <c r="B2691" i="13"/>
  <c r="G2690" i="13"/>
  <c r="D2690" i="13"/>
  <c r="C2690" i="13"/>
  <c r="B2690" i="13"/>
  <c r="G2689" i="13"/>
  <c r="D2689" i="13"/>
  <c r="C2689" i="13"/>
  <c r="B2689" i="13"/>
  <c r="G2688" i="13"/>
  <c r="D2688" i="13"/>
  <c r="C2688" i="13"/>
  <c r="B2688" i="13"/>
  <c r="G2687" i="13"/>
  <c r="D2687" i="13"/>
  <c r="C2687" i="13"/>
  <c r="B2687" i="13"/>
  <c r="G2686" i="13"/>
  <c r="D2686" i="13"/>
  <c r="C2686" i="13"/>
  <c r="B2686" i="13"/>
  <c r="G2685" i="13"/>
  <c r="D2685" i="13"/>
  <c r="C2685" i="13"/>
  <c r="B2685" i="13"/>
  <c r="G2684" i="13"/>
  <c r="D2684" i="13"/>
  <c r="C2684" i="13"/>
  <c r="B2684" i="13"/>
  <c r="G2683" i="13"/>
  <c r="D2683" i="13"/>
  <c r="C2683" i="13"/>
  <c r="B2683" i="13"/>
  <c r="G2682" i="13"/>
  <c r="D2682" i="13"/>
  <c r="C2682" i="13"/>
  <c r="B2682" i="13"/>
  <c r="G2681" i="13"/>
  <c r="D2681" i="13"/>
  <c r="C2681" i="13"/>
  <c r="B2681" i="13"/>
  <c r="G2680" i="13"/>
  <c r="D2680" i="13"/>
  <c r="C2680" i="13"/>
  <c r="B2680" i="13"/>
  <c r="G2679" i="13"/>
  <c r="D2679" i="13"/>
  <c r="C2679" i="13"/>
  <c r="B2679" i="13"/>
  <c r="G2678" i="13"/>
  <c r="D2678" i="13"/>
  <c r="C2678" i="13"/>
  <c r="B2678" i="13"/>
  <c r="G2677" i="13"/>
  <c r="D2677" i="13"/>
  <c r="C2677" i="13"/>
  <c r="B2677" i="13"/>
  <c r="G2676" i="13"/>
  <c r="D2676" i="13"/>
  <c r="C2676" i="13"/>
  <c r="B2676" i="13"/>
  <c r="G2675" i="13"/>
  <c r="D2675" i="13"/>
  <c r="C2675" i="13"/>
  <c r="B2675" i="13"/>
  <c r="G2674" i="13"/>
  <c r="D2674" i="13"/>
  <c r="C2674" i="13"/>
  <c r="B2674" i="13"/>
  <c r="G2673" i="13"/>
  <c r="D2673" i="13"/>
  <c r="C2673" i="13"/>
  <c r="B2673" i="13"/>
  <c r="G2672" i="13"/>
  <c r="D2672" i="13"/>
  <c r="C2672" i="13"/>
  <c r="B2672" i="13"/>
  <c r="G2671" i="13"/>
  <c r="D2671" i="13"/>
  <c r="C2671" i="13"/>
  <c r="B2671" i="13"/>
  <c r="G2670" i="13"/>
  <c r="D2670" i="13"/>
  <c r="C2670" i="13"/>
  <c r="B2670" i="13"/>
  <c r="G2669" i="13"/>
  <c r="D2669" i="13"/>
  <c r="C2669" i="13"/>
  <c r="B2669" i="13"/>
  <c r="G2668" i="13"/>
  <c r="D2668" i="13"/>
  <c r="C2668" i="13"/>
  <c r="B2668" i="13"/>
  <c r="G2667" i="13"/>
  <c r="D2667" i="13"/>
  <c r="C2667" i="13"/>
  <c r="B2667" i="13"/>
  <c r="G2666" i="13"/>
  <c r="D2666" i="13"/>
  <c r="C2666" i="13"/>
  <c r="B2666" i="13"/>
  <c r="G2665" i="13"/>
  <c r="D2665" i="13"/>
  <c r="C2665" i="13"/>
  <c r="B2665" i="13"/>
  <c r="G2664" i="13"/>
  <c r="D2664" i="13"/>
  <c r="C2664" i="13"/>
  <c r="B2664" i="13"/>
  <c r="G2663" i="13"/>
  <c r="D2663" i="13"/>
  <c r="C2663" i="13"/>
  <c r="B2663" i="13"/>
  <c r="G2662" i="13"/>
  <c r="D2662" i="13"/>
  <c r="C2662" i="13"/>
  <c r="B2662" i="13"/>
  <c r="G2661" i="13"/>
  <c r="D2661" i="13"/>
  <c r="C2661" i="13"/>
  <c r="B2661" i="13"/>
  <c r="G2660" i="13"/>
  <c r="D2660" i="13"/>
  <c r="C2660" i="13"/>
  <c r="B2660" i="13"/>
  <c r="G2659" i="13"/>
  <c r="D2659" i="13"/>
  <c r="C2659" i="13"/>
  <c r="B2659" i="13"/>
  <c r="G2658" i="13"/>
  <c r="D2658" i="13"/>
  <c r="C2658" i="13"/>
  <c r="B2658" i="13"/>
  <c r="G2657" i="13"/>
  <c r="D2657" i="13"/>
  <c r="C2657" i="13"/>
  <c r="B2657" i="13"/>
  <c r="G2656" i="13"/>
  <c r="D2656" i="13"/>
  <c r="C2656" i="13"/>
  <c r="B2656" i="13"/>
  <c r="G2655" i="13"/>
  <c r="D2655" i="13"/>
  <c r="C2655" i="13"/>
  <c r="B2655" i="13"/>
  <c r="G2654" i="13"/>
  <c r="D2654" i="13"/>
  <c r="C2654" i="13"/>
  <c r="B2654" i="13"/>
  <c r="G2653" i="13"/>
  <c r="D2653" i="13"/>
  <c r="C2653" i="13"/>
  <c r="B2653" i="13"/>
  <c r="G2652" i="13"/>
  <c r="D2652" i="13"/>
  <c r="C2652" i="13"/>
  <c r="B2652" i="13"/>
  <c r="G2651" i="13"/>
  <c r="D2651" i="13"/>
  <c r="C2651" i="13"/>
  <c r="B2651" i="13"/>
  <c r="G2650" i="13"/>
  <c r="D2650" i="13"/>
  <c r="C2650" i="13"/>
  <c r="B2650" i="13"/>
  <c r="G2649" i="13"/>
  <c r="D2649" i="13"/>
  <c r="C2649" i="13"/>
  <c r="B2649" i="13"/>
  <c r="G2648" i="13"/>
  <c r="D2648" i="13"/>
  <c r="C2648" i="13"/>
  <c r="B2648" i="13"/>
  <c r="G2647" i="13"/>
  <c r="D2647" i="13"/>
  <c r="C2647" i="13"/>
  <c r="B2647" i="13"/>
  <c r="G2646" i="13"/>
  <c r="D2646" i="13"/>
  <c r="C2646" i="13"/>
  <c r="B2646" i="13"/>
  <c r="G2645" i="13"/>
  <c r="D2645" i="13"/>
  <c r="C2645" i="13"/>
  <c r="B2645" i="13"/>
  <c r="G2644" i="13"/>
  <c r="D2644" i="13"/>
  <c r="C2644" i="13"/>
  <c r="B2644" i="13"/>
  <c r="G2643" i="13"/>
  <c r="D2643" i="13"/>
  <c r="C2643" i="13"/>
  <c r="B2643" i="13"/>
  <c r="G2642" i="13"/>
  <c r="D2642" i="13"/>
  <c r="C2642" i="13"/>
  <c r="B2642" i="13"/>
  <c r="G2641" i="13"/>
  <c r="D2641" i="13"/>
  <c r="C2641" i="13"/>
  <c r="B2641" i="13"/>
  <c r="G2640" i="13"/>
  <c r="D2640" i="13"/>
  <c r="C2640" i="13"/>
  <c r="B2640" i="13"/>
  <c r="G2639" i="13"/>
  <c r="D2639" i="13"/>
  <c r="C2639" i="13"/>
  <c r="B2639" i="13"/>
  <c r="G2638" i="13"/>
  <c r="D2638" i="13"/>
  <c r="C2638" i="13"/>
  <c r="B2638" i="13"/>
  <c r="G2637" i="13"/>
  <c r="D2637" i="13"/>
  <c r="C2637" i="13"/>
  <c r="B2637" i="13"/>
  <c r="G2636" i="13"/>
  <c r="D2636" i="13"/>
  <c r="C2636" i="13"/>
  <c r="B2636" i="13"/>
  <c r="G2635" i="13"/>
  <c r="D2635" i="13"/>
  <c r="C2635" i="13"/>
  <c r="B2635" i="13"/>
  <c r="G2634" i="13"/>
  <c r="D2634" i="13"/>
  <c r="C2634" i="13"/>
  <c r="B2634" i="13"/>
  <c r="G2633" i="13"/>
  <c r="D2633" i="13"/>
  <c r="C2633" i="13"/>
  <c r="B2633" i="13"/>
  <c r="G2632" i="13"/>
  <c r="D2632" i="13"/>
  <c r="C2632" i="13"/>
  <c r="B2632" i="13"/>
  <c r="G2631" i="13"/>
  <c r="D2631" i="13"/>
  <c r="C2631" i="13"/>
  <c r="B2631" i="13"/>
  <c r="G2630" i="13"/>
  <c r="D2630" i="13"/>
  <c r="C2630" i="13"/>
  <c r="B2630" i="13"/>
  <c r="G2629" i="13"/>
  <c r="D2629" i="13"/>
  <c r="C2629" i="13"/>
  <c r="B2629" i="13"/>
  <c r="G2628" i="13"/>
  <c r="D2628" i="13"/>
  <c r="C2628" i="13"/>
  <c r="B2628" i="13"/>
  <c r="G2627" i="13"/>
  <c r="D2627" i="13"/>
  <c r="C2627" i="13"/>
  <c r="B2627" i="13"/>
  <c r="G2626" i="13"/>
  <c r="D2626" i="13"/>
  <c r="C2626" i="13"/>
  <c r="B2626" i="13"/>
  <c r="G2625" i="13"/>
  <c r="D2625" i="13"/>
  <c r="C2625" i="13"/>
  <c r="B2625" i="13"/>
  <c r="G2624" i="13"/>
  <c r="D2624" i="13"/>
  <c r="C2624" i="13"/>
  <c r="B2624" i="13"/>
  <c r="G2623" i="13"/>
  <c r="D2623" i="13"/>
  <c r="C2623" i="13"/>
  <c r="B2623" i="13"/>
  <c r="G2622" i="13"/>
  <c r="D2622" i="13"/>
  <c r="C2622" i="13"/>
  <c r="B2622" i="13"/>
  <c r="G2621" i="13"/>
  <c r="D2621" i="13"/>
  <c r="C2621" i="13"/>
  <c r="B2621" i="13"/>
  <c r="G2620" i="13"/>
  <c r="D2620" i="13"/>
  <c r="C2620" i="13"/>
  <c r="B2620" i="13"/>
  <c r="G2619" i="13"/>
  <c r="D2619" i="13"/>
  <c r="C2619" i="13"/>
  <c r="B2619" i="13"/>
  <c r="G2618" i="13"/>
  <c r="D2618" i="13"/>
  <c r="C2618" i="13"/>
  <c r="B2618" i="13"/>
  <c r="G2617" i="13"/>
  <c r="D2617" i="13"/>
  <c r="C2617" i="13"/>
  <c r="B2617" i="13"/>
  <c r="G2616" i="13"/>
  <c r="D2616" i="13"/>
  <c r="C2616" i="13"/>
  <c r="B2616" i="13"/>
  <c r="G2615" i="13"/>
  <c r="D2615" i="13"/>
  <c r="C2615" i="13"/>
  <c r="B2615" i="13"/>
  <c r="G2614" i="13"/>
  <c r="D2614" i="13"/>
  <c r="C2614" i="13"/>
  <c r="B2614" i="13"/>
  <c r="G2613" i="13"/>
  <c r="D2613" i="13"/>
  <c r="C2613" i="13"/>
  <c r="B2613" i="13"/>
  <c r="G2612" i="13"/>
  <c r="D2612" i="13"/>
  <c r="C2612" i="13"/>
  <c r="B2612" i="13"/>
  <c r="G2611" i="13"/>
  <c r="D2611" i="13"/>
  <c r="C2611" i="13"/>
  <c r="B2611" i="13"/>
  <c r="G2610" i="13"/>
  <c r="D2610" i="13"/>
  <c r="C2610" i="13"/>
  <c r="B2610" i="13"/>
  <c r="G2609" i="13"/>
  <c r="D2609" i="13"/>
  <c r="C2609" i="13"/>
  <c r="B2609" i="13"/>
  <c r="G2608" i="13"/>
  <c r="D2608" i="13"/>
  <c r="C2608" i="13"/>
  <c r="B2608" i="13"/>
  <c r="G2607" i="13"/>
  <c r="D2607" i="13"/>
  <c r="C2607" i="13"/>
  <c r="B2607" i="13"/>
  <c r="G2606" i="13"/>
  <c r="D2606" i="13"/>
  <c r="C2606" i="13"/>
  <c r="B2606" i="13"/>
  <c r="G2605" i="13"/>
  <c r="D2605" i="13"/>
  <c r="C2605" i="13"/>
  <c r="B2605" i="13"/>
  <c r="G2604" i="13"/>
  <c r="D2604" i="13"/>
  <c r="C2604" i="13"/>
  <c r="B2604" i="13"/>
  <c r="G2603" i="13"/>
  <c r="D2603" i="13"/>
  <c r="C2603" i="13"/>
  <c r="B2603" i="13"/>
  <c r="G2602" i="13"/>
  <c r="D2602" i="13"/>
  <c r="C2602" i="13"/>
  <c r="B2602" i="13"/>
  <c r="G2601" i="13"/>
  <c r="D2601" i="13"/>
  <c r="C2601" i="13"/>
  <c r="B2601" i="13"/>
  <c r="G2600" i="13"/>
  <c r="D2600" i="13"/>
  <c r="C2600" i="13"/>
  <c r="B2600" i="13"/>
  <c r="G2599" i="13"/>
  <c r="D2599" i="13"/>
  <c r="C2599" i="13"/>
  <c r="B2599" i="13"/>
  <c r="G2598" i="13"/>
  <c r="D2598" i="13"/>
  <c r="C2598" i="13"/>
  <c r="B2598" i="13"/>
  <c r="G2597" i="13"/>
  <c r="D2597" i="13"/>
  <c r="C2597" i="13"/>
  <c r="B2597" i="13"/>
  <c r="G2596" i="13"/>
  <c r="D2596" i="13"/>
  <c r="C2596" i="13"/>
  <c r="B2596" i="13"/>
  <c r="G2595" i="13"/>
  <c r="D2595" i="13"/>
  <c r="C2595" i="13"/>
  <c r="B2595" i="13"/>
  <c r="G2594" i="13"/>
  <c r="D2594" i="13"/>
  <c r="C2594" i="13"/>
  <c r="B2594" i="13"/>
  <c r="G2593" i="13"/>
  <c r="D2593" i="13"/>
  <c r="C2593" i="13"/>
  <c r="B2593" i="13"/>
  <c r="G2592" i="13"/>
  <c r="D2592" i="13"/>
  <c r="C2592" i="13"/>
  <c r="B2592" i="13"/>
  <c r="G2591" i="13"/>
  <c r="D2591" i="13"/>
  <c r="C2591" i="13"/>
  <c r="B2591" i="13"/>
  <c r="G2590" i="13"/>
  <c r="D2590" i="13"/>
  <c r="C2590" i="13"/>
  <c r="B2590" i="13"/>
  <c r="G2589" i="13"/>
  <c r="D2589" i="13"/>
  <c r="C2589" i="13"/>
  <c r="B2589" i="13"/>
  <c r="G2588" i="13"/>
  <c r="D2588" i="13"/>
  <c r="C2588" i="13"/>
  <c r="B2588" i="13"/>
  <c r="G2587" i="13"/>
  <c r="D2587" i="13"/>
  <c r="C2587" i="13"/>
  <c r="B2587" i="13"/>
  <c r="G2586" i="13"/>
  <c r="D2586" i="13"/>
  <c r="C2586" i="13"/>
  <c r="B2586" i="13"/>
  <c r="G2585" i="13"/>
  <c r="D2585" i="13"/>
  <c r="C2585" i="13"/>
  <c r="B2585" i="13"/>
  <c r="G2584" i="13"/>
  <c r="D2584" i="13"/>
  <c r="C2584" i="13"/>
  <c r="B2584" i="13"/>
  <c r="G2583" i="13"/>
  <c r="D2583" i="13"/>
  <c r="C2583" i="13"/>
  <c r="B2583" i="13"/>
  <c r="G2582" i="13"/>
  <c r="D2582" i="13"/>
  <c r="C2582" i="13"/>
  <c r="B2582" i="13"/>
  <c r="G2581" i="13"/>
  <c r="D2581" i="13"/>
  <c r="C2581" i="13"/>
  <c r="B2581" i="13"/>
  <c r="G2580" i="13"/>
  <c r="D2580" i="13"/>
  <c r="C2580" i="13"/>
  <c r="B2580" i="13"/>
  <c r="G2579" i="13"/>
  <c r="D2579" i="13"/>
  <c r="C2579" i="13"/>
  <c r="B2579" i="13"/>
  <c r="G2578" i="13"/>
  <c r="D2578" i="13"/>
  <c r="C2578" i="13"/>
  <c r="B2578" i="13"/>
  <c r="G2577" i="13"/>
  <c r="D2577" i="13"/>
  <c r="C2577" i="13"/>
  <c r="B2577" i="13"/>
  <c r="G2576" i="13"/>
  <c r="D2576" i="13"/>
  <c r="C2576" i="13"/>
  <c r="B2576" i="13"/>
  <c r="G2575" i="13"/>
  <c r="D2575" i="13"/>
  <c r="C2575" i="13"/>
  <c r="B2575" i="13"/>
  <c r="G2574" i="13"/>
  <c r="D2574" i="13"/>
  <c r="C2574" i="13"/>
  <c r="B2574" i="13"/>
  <c r="G2573" i="13"/>
  <c r="D2573" i="13"/>
  <c r="C2573" i="13"/>
  <c r="B2573" i="13"/>
  <c r="G2572" i="13"/>
  <c r="D2572" i="13"/>
  <c r="C2572" i="13"/>
  <c r="B2572" i="13"/>
  <c r="G2571" i="13"/>
  <c r="D2571" i="13"/>
  <c r="C2571" i="13"/>
  <c r="B2571" i="13"/>
  <c r="G2570" i="13"/>
  <c r="D2570" i="13"/>
  <c r="C2570" i="13"/>
  <c r="B2570" i="13"/>
  <c r="G2569" i="13"/>
  <c r="D2569" i="13"/>
  <c r="C2569" i="13"/>
  <c r="B2569" i="13"/>
  <c r="G2568" i="13"/>
  <c r="D2568" i="13"/>
  <c r="C2568" i="13"/>
  <c r="B2568" i="13"/>
  <c r="G2567" i="13"/>
  <c r="D2567" i="13"/>
  <c r="C2567" i="13"/>
  <c r="B2567" i="13"/>
  <c r="G2566" i="13"/>
  <c r="D2566" i="13"/>
  <c r="C2566" i="13"/>
  <c r="B2566" i="13"/>
  <c r="G2565" i="13"/>
  <c r="D2565" i="13"/>
  <c r="C2565" i="13"/>
  <c r="B2565" i="13"/>
  <c r="G2564" i="13"/>
  <c r="D2564" i="13"/>
  <c r="C2564" i="13"/>
  <c r="B2564" i="13"/>
  <c r="G2563" i="13"/>
  <c r="D2563" i="13"/>
  <c r="C2563" i="13"/>
  <c r="B2563" i="13"/>
  <c r="G2562" i="13"/>
  <c r="D2562" i="13"/>
  <c r="C2562" i="13"/>
  <c r="B2562" i="13"/>
  <c r="G2561" i="13"/>
  <c r="D2561" i="13"/>
  <c r="C2561" i="13"/>
  <c r="B2561" i="13"/>
  <c r="G2560" i="13"/>
  <c r="D2560" i="13"/>
  <c r="C2560" i="13"/>
  <c r="B2560" i="13"/>
  <c r="G2559" i="13"/>
  <c r="D2559" i="13"/>
  <c r="C2559" i="13"/>
  <c r="B2559" i="13"/>
  <c r="G2558" i="13"/>
  <c r="D2558" i="13"/>
  <c r="C2558" i="13"/>
  <c r="B2558" i="13"/>
  <c r="G2557" i="13"/>
  <c r="D2557" i="13"/>
  <c r="C2557" i="13"/>
  <c r="B2557" i="13"/>
  <c r="G2556" i="13"/>
  <c r="D2556" i="13"/>
  <c r="C2556" i="13"/>
  <c r="B2556" i="13"/>
  <c r="G2555" i="13"/>
  <c r="D2555" i="13"/>
  <c r="C2555" i="13"/>
  <c r="B2555" i="13"/>
  <c r="G2554" i="13"/>
  <c r="D2554" i="13"/>
  <c r="C2554" i="13"/>
  <c r="B2554" i="13"/>
  <c r="G2553" i="13"/>
  <c r="D2553" i="13"/>
  <c r="C2553" i="13"/>
  <c r="B2553" i="13"/>
  <c r="G2552" i="13"/>
  <c r="D2552" i="13"/>
  <c r="C2552" i="13"/>
  <c r="B2552" i="13"/>
  <c r="G2551" i="13"/>
  <c r="D2551" i="13"/>
  <c r="C2551" i="13"/>
  <c r="B2551" i="13"/>
  <c r="G2550" i="13"/>
  <c r="D2550" i="13"/>
  <c r="C2550" i="13"/>
  <c r="B2550" i="13"/>
  <c r="G2549" i="13"/>
  <c r="D2549" i="13"/>
  <c r="C2549" i="13"/>
  <c r="B2549" i="13"/>
  <c r="G2548" i="13"/>
  <c r="D2548" i="13"/>
  <c r="C2548" i="13"/>
  <c r="B2548" i="13"/>
  <c r="G2547" i="13"/>
  <c r="D2547" i="13"/>
  <c r="C2547" i="13"/>
  <c r="B2547" i="13"/>
  <c r="G2546" i="13"/>
  <c r="D2546" i="13"/>
  <c r="C2546" i="13"/>
  <c r="B2546" i="13"/>
  <c r="G2545" i="13"/>
  <c r="D2545" i="13"/>
  <c r="C2545" i="13"/>
  <c r="B2545" i="13"/>
  <c r="G2544" i="13"/>
  <c r="D2544" i="13"/>
  <c r="C2544" i="13"/>
  <c r="B2544" i="13"/>
  <c r="G2543" i="13"/>
  <c r="D2543" i="13"/>
  <c r="C2543" i="13"/>
  <c r="B2543" i="13"/>
  <c r="G2542" i="13"/>
  <c r="D2542" i="13"/>
  <c r="C2542" i="13"/>
  <c r="B2542" i="13"/>
  <c r="G2541" i="13"/>
  <c r="D2541" i="13"/>
  <c r="C2541" i="13"/>
  <c r="B2541" i="13"/>
  <c r="G2540" i="13"/>
  <c r="D2540" i="13"/>
  <c r="C2540" i="13"/>
  <c r="B2540" i="13"/>
  <c r="G2539" i="13"/>
  <c r="D2539" i="13"/>
  <c r="C2539" i="13"/>
  <c r="B2539" i="13"/>
  <c r="G2538" i="13"/>
  <c r="D2538" i="13"/>
  <c r="C2538" i="13"/>
  <c r="B2538" i="13"/>
  <c r="G2537" i="13"/>
  <c r="D2537" i="13"/>
  <c r="C2537" i="13"/>
  <c r="B2537" i="13"/>
  <c r="G2536" i="13"/>
  <c r="D2536" i="13"/>
  <c r="C2536" i="13"/>
  <c r="B2536" i="13"/>
  <c r="G2535" i="13"/>
  <c r="D2535" i="13"/>
  <c r="C2535" i="13"/>
  <c r="B2535" i="13"/>
  <c r="G2534" i="13"/>
  <c r="D2534" i="13"/>
  <c r="C2534" i="13"/>
  <c r="B2534" i="13"/>
  <c r="G2533" i="13"/>
  <c r="D2533" i="13"/>
  <c r="C2533" i="13"/>
  <c r="B2533" i="13"/>
  <c r="G2532" i="13"/>
  <c r="D2532" i="13"/>
  <c r="C2532" i="13"/>
  <c r="B2532" i="13"/>
  <c r="G2531" i="13"/>
  <c r="D2531" i="13"/>
  <c r="C2531" i="13"/>
  <c r="B2531" i="13"/>
  <c r="G2530" i="13"/>
  <c r="D2530" i="13"/>
  <c r="C2530" i="13"/>
  <c r="B2530" i="13"/>
  <c r="G2529" i="13"/>
  <c r="D2529" i="13"/>
  <c r="C2529" i="13"/>
  <c r="B2529" i="13"/>
  <c r="G2528" i="13"/>
  <c r="D2528" i="13"/>
  <c r="C2528" i="13"/>
  <c r="B2528" i="13"/>
  <c r="G2527" i="13"/>
  <c r="D2527" i="13"/>
  <c r="C2527" i="13"/>
  <c r="B2527" i="13"/>
  <c r="G2526" i="13"/>
  <c r="D2526" i="13"/>
  <c r="C2526" i="13"/>
  <c r="B2526" i="13"/>
  <c r="G2525" i="13"/>
  <c r="D2525" i="13"/>
  <c r="C2525" i="13"/>
  <c r="B2525" i="13"/>
  <c r="G2524" i="13"/>
  <c r="D2524" i="13"/>
  <c r="C2524" i="13"/>
  <c r="B2524" i="13"/>
  <c r="G2523" i="13"/>
  <c r="D2523" i="13"/>
  <c r="C2523" i="13"/>
  <c r="B2523" i="13"/>
  <c r="G2522" i="13"/>
  <c r="D2522" i="13"/>
  <c r="C2522" i="13"/>
  <c r="B2522" i="13"/>
  <c r="G2521" i="13"/>
  <c r="D2521" i="13"/>
  <c r="C2521" i="13"/>
  <c r="B2521" i="13"/>
  <c r="G2520" i="13"/>
  <c r="D2520" i="13"/>
  <c r="C2520" i="13"/>
  <c r="B2520" i="13"/>
  <c r="G2519" i="13"/>
  <c r="D2519" i="13"/>
  <c r="C2519" i="13"/>
  <c r="B2519" i="13"/>
  <c r="G2518" i="13"/>
  <c r="D2518" i="13"/>
  <c r="C2518" i="13"/>
  <c r="B2518" i="13"/>
  <c r="G2517" i="13"/>
  <c r="D2517" i="13"/>
  <c r="C2517" i="13"/>
  <c r="B2517" i="13"/>
  <c r="G2516" i="13"/>
  <c r="D2516" i="13"/>
  <c r="C2516" i="13"/>
  <c r="B2516" i="13"/>
  <c r="G2515" i="13"/>
  <c r="D2515" i="13"/>
  <c r="C2515" i="13"/>
  <c r="B2515" i="13"/>
  <c r="G2514" i="13"/>
  <c r="D2514" i="13"/>
  <c r="C2514" i="13"/>
  <c r="B2514" i="13"/>
  <c r="G2513" i="13"/>
  <c r="D2513" i="13"/>
  <c r="C2513" i="13"/>
  <c r="B2513" i="13"/>
  <c r="G2512" i="13"/>
  <c r="D2512" i="13"/>
  <c r="C2512" i="13"/>
  <c r="B2512" i="13"/>
  <c r="G2511" i="13"/>
  <c r="D2511" i="13"/>
  <c r="C2511" i="13"/>
  <c r="B2511" i="13"/>
  <c r="G2510" i="13"/>
  <c r="D2510" i="13"/>
  <c r="C2510" i="13"/>
  <c r="B2510" i="13"/>
  <c r="G2509" i="13"/>
  <c r="D2509" i="13"/>
  <c r="C2509" i="13"/>
  <c r="B2509" i="13"/>
  <c r="G2508" i="13"/>
  <c r="D2508" i="13"/>
  <c r="C2508" i="13"/>
  <c r="B2508" i="13"/>
  <c r="G2507" i="13"/>
  <c r="D2507" i="13"/>
  <c r="C2507" i="13"/>
  <c r="B2507" i="13"/>
  <c r="G2506" i="13"/>
  <c r="D2506" i="13"/>
  <c r="C2506" i="13"/>
  <c r="B2506" i="13"/>
  <c r="G2505" i="13"/>
  <c r="D2505" i="13"/>
  <c r="C2505" i="13"/>
  <c r="B2505" i="13"/>
  <c r="G2504" i="13"/>
  <c r="D2504" i="13"/>
  <c r="C2504" i="13"/>
  <c r="B2504" i="13"/>
  <c r="G2503" i="13"/>
  <c r="D2503" i="13"/>
  <c r="C2503" i="13"/>
  <c r="B2503" i="13"/>
  <c r="G2502" i="13"/>
  <c r="D2502" i="13"/>
  <c r="C2502" i="13"/>
  <c r="B2502" i="13"/>
  <c r="G2501" i="13"/>
  <c r="D2501" i="13"/>
  <c r="C2501" i="13"/>
  <c r="B2501" i="13"/>
  <c r="G2500" i="13"/>
  <c r="D2500" i="13"/>
  <c r="C2500" i="13"/>
  <c r="B2500" i="13"/>
  <c r="G2499" i="13"/>
  <c r="D2499" i="13"/>
  <c r="C2499" i="13"/>
  <c r="B2499" i="13"/>
  <c r="G2498" i="13"/>
  <c r="D2498" i="13"/>
  <c r="C2498" i="13"/>
  <c r="B2498" i="13"/>
  <c r="G2497" i="13"/>
  <c r="D2497" i="13"/>
  <c r="C2497" i="13"/>
  <c r="B2497" i="13"/>
  <c r="G2496" i="13"/>
  <c r="D2496" i="13"/>
  <c r="C2496" i="13"/>
  <c r="B2496" i="13"/>
  <c r="G2495" i="13"/>
  <c r="D2495" i="13"/>
  <c r="C2495" i="13"/>
  <c r="B2495" i="13"/>
  <c r="G2494" i="13"/>
  <c r="D2494" i="13"/>
  <c r="C2494" i="13"/>
  <c r="B2494" i="13"/>
  <c r="G2493" i="13"/>
  <c r="D2493" i="13"/>
  <c r="C2493" i="13"/>
  <c r="B2493" i="13"/>
  <c r="G2492" i="13"/>
  <c r="D2492" i="13"/>
  <c r="C2492" i="13"/>
  <c r="B2492" i="13"/>
  <c r="G2491" i="13"/>
  <c r="D2491" i="13"/>
  <c r="C2491" i="13"/>
  <c r="B2491" i="13"/>
  <c r="G2490" i="13"/>
  <c r="D2490" i="13"/>
  <c r="C2490" i="13"/>
  <c r="B2490" i="13"/>
  <c r="G2489" i="13"/>
  <c r="D2489" i="13"/>
  <c r="C2489" i="13"/>
  <c r="B2489" i="13"/>
  <c r="G2488" i="13"/>
  <c r="D2488" i="13"/>
  <c r="C2488" i="13"/>
  <c r="B2488" i="13"/>
  <c r="G2487" i="13"/>
  <c r="D2487" i="13"/>
  <c r="C2487" i="13"/>
  <c r="B2487" i="13"/>
  <c r="G2486" i="13"/>
  <c r="D2486" i="13"/>
  <c r="C2486" i="13"/>
  <c r="B2486" i="13"/>
  <c r="G2485" i="13"/>
  <c r="D2485" i="13"/>
  <c r="C2485" i="13"/>
  <c r="B2485" i="13"/>
  <c r="G2484" i="13"/>
  <c r="D2484" i="13"/>
  <c r="C2484" i="13"/>
  <c r="B2484" i="13"/>
  <c r="G2483" i="13"/>
  <c r="D2483" i="13"/>
  <c r="C2483" i="13"/>
  <c r="B2483" i="13"/>
  <c r="G2482" i="13"/>
  <c r="D2482" i="13"/>
  <c r="C2482" i="13"/>
  <c r="B2482" i="13"/>
  <c r="G2481" i="13"/>
  <c r="D2481" i="13"/>
  <c r="C2481" i="13"/>
  <c r="B2481" i="13"/>
  <c r="G2480" i="13"/>
  <c r="D2480" i="13"/>
  <c r="C2480" i="13"/>
  <c r="B2480" i="13"/>
  <c r="G2479" i="13"/>
  <c r="D2479" i="13"/>
  <c r="C2479" i="13"/>
  <c r="B2479" i="13"/>
  <c r="G2478" i="13"/>
  <c r="D2478" i="13"/>
  <c r="C2478" i="13"/>
  <c r="B2478" i="13"/>
  <c r="G2477" i="13"/>
  <c r="D2477" i="13"/>
  <c r="C2477" i="13"/>
  <c r="B2477" i="13"/>
  <c r="G2476" i="13"/>
  <c r="D2476" i="13"/>
  <c r="C2476" i="13"/>
  <c r="B2476" i="13"/>
  <c r="G2475" i="13"/>
  <c r="D2475" i="13"/>
  <c r="C2475" i="13"/>
  <c r="B2475" i="13"/>
  <c r="G2474" i="13"/>
  <c r="D2474" i="13"/>
  <c r="C2474" i="13"/>
  <c r="B2474" i="13"/>
  <c r="G2473" i="13"/>
  <c r="D2473" i="13"/>
  <c r="C2473" i="13"/>
  <c r="B2473" i="13"/>
  <c r="G2472" i="13"/>
  <c r="D2472" i="13"/>
  <c r="C2472" i="13"/>
  <c r="B2472" i="13"/>
  <c r="G2471" i="13"/>
  <c r="D2471" i="13"/>
  <c r="C2471" i="13"/>
  <c r="B2471" i="13"/>
  <c r="G2470" i="13"/>
  <c r="D2470" i="13"/>
  <c r="C2470" i="13"/>
  <c r="B2470" i="13"/>
  <c r="G2469" i="13"/>
  <c r="D2469" i="13"/>
  <c r="C2469" i="13"/>
  <c r="B2469" i="13"/>
  <c r="G2468" i="13"/>
  <c r="D2468" i="13"/>
  <c r="C2468" i="13"/>
  <c r="B2468" i="13"/>
  <c r="G2467" i="13"/>
  <c r="D2467" i="13"/>
  <c r="C2467" i="13"/>
  <c r="B2467" i="13"/>
  <c r="G2466" i="13"/>
  <c r="D2466" i="13"/>
  <c r="C2466" i="13"/>
  <c r="B2466" i="13"/>
  <c r="G2465" i="13"/>
  <c r="D2465" i="13"/>
  <c r="C2465" i="13"/>
  <c r="B2465" i="13"/>
  <c r="G2464" i="13"/>
  <c r="D2464" i="13"/>
  <c r="C2464" i="13"/>
  <c r="B2464" i="13"/>
  <c r="G2463" i="13"/>
  <c r="D2463" i="13"/>
  <c r="C2463" i="13"/>
  <c r="B2463" i="13"/>
  <c r="G2462" i="13"/>
  <c r="D2462" i="13"/>
  <c r="C2462" i="13"/>
  <c r="B2462" i="13"/>
  <c r="G2461" i="13"/>
  <c r="D2461" i="13"/>
  <c r="C2461" i="13"/>
  <c r="B2461" i="13"/>
  <c r="G2460" i="13"/>
  <c r="D2460" i="13"/>
  <c r="C2460" i="13"/>
  <c r="B2460" i="13"/>
  <c r="G2459" i="13"/>
  <c r="D2459" i="13"/>
  <c r="C2459" i="13"/>
  <c r="B2459" i="13"/>
  <c r="G2458" i="13"/>
  <c r="D2458" i="13"/>
  <c r="C2458" i="13"/>
  <c r="B2458" i="13"/>
  <c r="G2457" i="13"/>
  <c r="D2457" i="13"/>
  <c r="C2457" i="13"/>
  <c r="B2457" i="13"/>
  <c r="G2456" i="13"/>
  <c r="D2456" i="13"/>
  <c r="C2456" i="13"/>
  <c r="B2456" i="13"/>
  <c r="G2455" i="13"/>
  <c r="D2455" i="13"/>
  <c r="C2455" i="13"/>
  <c r="B2455" i="13"/>
  <c r="G2454" i="13"/>
  <c r="D2454" i="13"/>
  <c r="C2454" i="13"/>
  <c r="B2454" i="13"/>
  <c r="G2453" i="13"/>
  <c r="D2453" i="13"/>
  <c r="C2453" i="13"/>
  <c r="B2453" i="13"/>
  <c r="G2452" i="13"/>
  <c r="D2452" i="13"/>
  <c r="C2452" i="13"/>
  <c r="B2452" i="13"/>
  <c r="G2451" i="13"/>
  <c r="D2451" i="13"/>
  <c r="C2451" i="13"/>
  <c r="B2451" i="13"/>
  <c r="G2450" i="13"/>
  <c r="D2450" i="13"/>
  <c r="C2450" i="13"/>
  <c r="B2450" i="13"/>
  <c r="G2449" i="13"/>
  <c r="D2449" i="13"/>
  <c r="C2449" i="13"/>
  <c r="B2449" i="13"/>
  <c r="G2448" i="13"/>
  <c r="D2448" i="13"/>
  <c r="C2448" i="13"/>
  <c r="B2448" i="13"/>
  <c r="G2447" i="13"/>
  <c r="D2447" i="13"/>
  <c r="C2447" i="13"/>
  <c r="B2447" i="13"/>
  <c r="G2446" i="13"/>
  <c r="D2446" i="13"/>
  <c r="C2446" i="13"/>
  <c r="B2446" i="13"/>
  <c r="G2445" i="13"/>
  <c r="D2445" i="13"/>
  <c r="C2445" i="13"/>
  <c r="B2445" i="13"/>
  <c r="G2444" i="13"/>
  <c r="D2444" i="13"/>
  <c r="C2444" i="13"/>
  <c r="B2444" i="13"/>
  <c r="G2443" i="13"/>
  <c r="D2443" i="13"/>
  <c r="C2443" i="13"/>
  <c r="B2443" i="13"/>
  <c r="G2442" i="13"/>
  <c r="D2442" i="13"/>
  <c r="C2442" i="13"/>
  <c r="B2442" i="13"/>
  <c r="G2441" i="13"/>
  <c r="D2441" i="13"/>
  <c r="C2441" i="13"/>
  <c r="B2441" i="13"/>
  <c r="G2440" i="13"/>
  <c r="D2440" i="13"/>
  <c r="C2440" i="13"/>
  <c r="B2440" i="13"/>
  <c r="G2439" i="13"/>
  <c r="D2439" i="13"/>
  <c r="C2439" i="13"/>
  <c r="B2439" i="13"/>
  <c r="G2438" i="13"/>
  <c r="D2438" i="13"/>
  <c r="C2438" i="13"/>
  <c r="B2438" i="13"/>
  <c r="G2437" i="13"/>
  <c r="D2437" i="13"/>
  <c r="C2437" i="13"/>
  <c r="B2437" i="13"/>
  <c r="G2436" i="13"/>
  <c r="D2436" i="13"/>
  <c r="C2436" i="13"/>
  <c r="B2436" i="13"/>
  <c r="G2435" i="13"/>
  <c r="D2435" i="13"/>
  <c r="C2435" i="13"/>
  <c r="B2435" i="13"/>
  <c r="G2434" i="13"/>
  <c r="D2434" i="13"/>
  <c r="C2434" i="13"/>
  <c r="B2434" i="13"/>
  <c r="G2433" i="13"/>
  <c r="D2433" i="13"/>
  <c r="C2433" i="13"/>
  <c r="B2433" i="13"/>
  <c r="G2432" i="13"/>
  <c r="D2432" i="13"/>
  <c r="C2432" i="13"/>
  <c r="B2432" i="13"/>
  <c r="G2431" i="13"/>
  <c r="D2431" i="13"/>
  <c r="C2431" i="13"/>
  <c r="B2431" i="13"/>
  <c r="G2430" i="13"/>
  <c r="D2430" i="13"/>
  <c r="C2430" i="13"/>
  <c r="B2430" i="13"/>
  <c r="G2429" i="13"/>
  <c r="D2429" i="13"/>
  <c r="C2429" i="13"/>
  <c r="B2429" i="13"/>
  <c r="G2428" i="13"/>
  <c r="D2428" i="13"/>
  <c r="C2428" i="13"/>
  <c r="B2428" i="13"/>
  <c r="G2427" i="13"/>
  <c r="D2427" i="13"/>
  <c r="C2427" i="13"/>
  <c r="B2427" i="13"/>
  <c r="G2426" i="13"/>
  <c r="D2426" i="13"/>
  <c r="C2426" i="13"/>
  <c r="B2426" i="13"/>
  <c r="G2425" i="13"/>
  <c r="D2425" i="13"/>
  <c r="C2425" i="13"/>
  <c r="B2425" i="13"/>
  <c r="G2424" i="13"/>
  <c r="D2424" i="13"/>
  <c r="C2424" i="13"/>
  <c r="B2424" i="13"/>
  <c r="G2423" i="13"/>
  <c r="D2423" i="13"/>
  <c r="C2423" i="13"/>
  <c r="B2423" i="13"/>
  <c r="G2422" i="13"/>
  <c r="D2422" i="13"/>
  <c r="C2422" i="13"/>
  <c r="B2422" i="13"/>
  <c r="G2421" i="13"/>
  <c r="D2421" i="13"/>
  <c r="C2421" i="13"/>
  <c r="B2421" i="13"/>
  <c r="G2420" i="13"/>
  <c r="D2420" i="13"/>
  <c r="C2420" i="13"/>
  <c r="B2420" i="13"/>
  <c r="G2419" i="13"/>
  <c r="D2419" i="13"/>
  <c r="C2419" i="13"/>
  <c r="B2419" i="13"/>
  <c r="G2418" i="13"/>
  <c r="D2418" i="13"/>
  <c r="C2418" i="13"/>
  <c r="B2418" i="13"/>
  <c r="G2417" i="13"/>
  <c r="D2417" i="13"/>
  <c r="C2417" i="13"/>
  <c r="B2417" i="13"/>
  <c r="G2416" i="13"/>
  <c r="D2416" i="13"/>
  <c r="C2416" i="13"/>
  <c r="B2416" i="13"/>
  <c r="G2415" i="13"/>
  <c r="D2415" i="13"/>
  <c r="C2415" i="13"/>
  <c r="B2415" i="13"/>
  <c r="G2414" i="13"/>
  <c r="D2414" i="13"/>
  <c r="C2414" i="13"/>
  <c r="B2414" i="13"/>
  <c r="G2413" i="13"/>
  <c r="D2413" i="13"/>
  <c r="C2413" i="13"/>
  <c r="B2413" i="13"/>
  <c r="G2412" i="13"/>
  <c r="D2412" i="13"/>
  <c r="C2412" i="13"/>
  <c r="B2412" i="13"/>
  <c r="G2411" i="13"/>
  <c r="D2411" i="13"/>
  <c r="C2411" i="13"/>
  <c r="B2411" i="13"/>
  <c r="G2410" i="13"/>
  <c r="D2410" i="13"/>
  <c r="C2410" i="13"/>
  <c r="B2410" i="13"/>
  <c r="G2409" i="13"/>
  <c r="D2409" i="13"/>
  <c r="C2409" i="13"/>
  <c r="B2409" i="13"/>
  <c r="G2408" i="13"/>
  <c r="D2408" i="13"/>
  <c r="C2408" i="13"/>
  <c r="B2408" i="13"/>
  <c r="G2407" i="13"/>
  <c r="D2407" i="13"/>
  <c r="C2407" i="13"/>
  <c r="B2407" i="13"/>
  <c r="G2406" i="13"/>
  <c r="D2406" i="13"/>
  <c r="C2406" i="13"/>
  <c r="B2406" i="13"/>
  <c r="G2405" i="13"/>
  <c r="D2405" i="13"/>
  <c r="C2405" i="13"/>
  <c r="B2405" i="13"/>
  <c r="G2404" i="13"/>
  <c r="D2404" i="13"/>
  <c r="C2404" i="13"/>
  <c r="B2404" i="13"/>
  <c r="G2403" i="13"/>
  <c r="D2403" i="13"/>
  <c r="C2403" i="13"/>
  <c r="B2403" i="13"/>
  <c r="G2402" i="13"/>
  <c r="D2402" i="13"/>
  <c r="C2402" i="13"/>
  <c r="B2402" i="13"/>
  <c r="G2401" i="13"/>
  <c r="D2401" i="13"/>
  <c r="C2401" i="13"/>
  <c r="B2401" i="13"/>
  <c r="G2400" i="13"/>
  <c r="D2400" i="13"/>
  <c r="C2400" i="13"/>
  <c r="B2400" i="13"/>
  <c r="G2399" i="13"/>
  <c r="D2399" i="13"/>
  <c r="C2399" i="13"/>
  <c r="B2399" i="13"/>
  <c r="G2398" i="13"/>
  <c r="D2398" i="13"/>
  <c r="C2398" i="13"/>
  <c r="B2398" i="13"/>
  <c r="G2397" i="13"/>
  <c r="D2397" i="13"/>
  <c r="C2397" i="13"/>
  <c r="B2397" i="13"/>
  <c r="G2396" i="13"/>
  <c r="D2396" i="13"/>
  <c r="C2396" i="13"/>
  <c r="B2396" i="13"/>
  <c r="G2395" i="13"/>
  <c r="D2395" i="13"/>
  <c r="C2395" i="13"/>
  <c r="B2395" i="13"/>
  <c r="G2394" i="13"/>
  <c r="D2394" i="13"/>
  <c r="C2394" i="13"/>
  <c r="B2394" i="13"/>
  <c r="G2393" i="13"/>
  <c r="D2393" i="13"/>
  <c r="C2393" i="13"/>
  <c r="B2393" i="13"/>
  <c r="G2392" i="13"/>
  <c r="D2392" i="13"/>
  <c r="C2392" i="13"/>
  <c r="B2392" i="13"/>
  <c r="G2391" i="13"/>
  <c r="D2391" i="13"/>
  <c r="C2391" i="13"/>
  <c r="B2391" i="13"/>
  <c r="G2390" i="13"/>
  <c r="D2390" i="13"/>
  <c r="C2390" i="13"/>
  <c r="B2390" i="13"/>
  <c r="G2389" i="13"/>
  <c r="D2389" i="13"/>
  <c r="C2389" i="13"/>
  <c r="B2389" i="13"/>
  <c r="G2388" i="13"/>
  <c r="D2388" i="13"/>
  <c r="C2388" i="13"/>
  <c r="B2388" i="13"/>
  <c r="G2387" i="13"/>
  <c r="D2387" i="13"/>
  <c r="C2387" i="13"/>
  <c r="B2387" i="13"/>
  <c r="G2386" i="13"/>
  <c r="D2386" i="13"/>
  <c r="C2386" i="13"/>
  <c r="B2386" i="13"/>
  <c r="G2385" i="13"/>
  <c r="D2385" i="13"/>
  <c r="C2385" i="13"/>
  <c r="B2385" i="13"/>
  <c r="G2384" i="13"/>
  <c r="D2384" i="13"/>
  <c r="C2384" i="13"/>
  <c r="B2384" i="13"/>
  <c r="G2383" i="13"/>
  <c r="D2383" i="13"/>
  <c r="C2383" i="13"/>
  <c r="B2383" i="13"/>
  <c r="G2382" i="13"/>
  <c r="D2382" i="13"/>
  <c r="C2382" i="13"/>
  <c r="B2382" i="13"/>
  <c r="G2381" i="13"/>
  <c r="D2381" i="13"/>
  <c r="C2381" i="13"/>
  <c r="B2381" i="13"/>
  <c r="G2380" i="13"/>
  <c r="D2380" i="13"/>
  <c r="C2380" i="13"/>
  <c r="B2380" i="13"/>
  <c r="G2379" i="13"/>
  <c r="D2379" i="13"/>
  <c r="C2379" i="13"/>
  <c r="B2379" i="13"/>
  <c r="G2378" i="13"/>
  <c r="D2378" i="13"/>
  <c r="C2378" i="13"/>
  <c r="B2378" i="13"/>
  <c r="G2377" i="13"/>
  <c r="D2377" i="13"/>
  <c r="C2377" i="13"/>
  <c r="B2377" i="13"/>
  <c r="G2376" i="13"/>
  <c r="D2376" i="13"/>
  <c r="C2376" i="13"/>
  <c r="B2376" i="13"/>
  <c r="G2375" i="13"/>
  <c r="D2375" i="13"/>
  <c r="C2375" i="13"/>
  <c r="B2375" i="13"/>
  <c r="G2374" i="13"/>
  <c r="D2374" i="13"/>
  <c r="C2374" i="13"/>
  <c r="B2374" i="13"/>
  <c r="G2373" i="13"/>
  <c r="D2373" i="13"/>
  <c r="C2373" i="13"/>
  <c r="B2373" i="13"/>
  <c r="G2372" i="13"/>
  <c r="D2372" i="13"/>
  <c r="C2372" i="13"/>
  <c r="B2372" i="13"/>
  <c r="G2371" i="13"/>
  <c r="D2371" i="13"/>
  <c r="C2371" i="13"/>
  <c r="B2371" i="13"/>
  <c r="G2370" i="13"/>
  <c r="D2370" i="13"/>
  <c r="C2370" i="13"/>
  <c r="B2370" i="13"/>
  <c r="G2369" i="13"/>
  <c r="D2369" i="13"/>
  <c r="C2369" i="13"/>
  <c r="B2369" i="13"/>
  <c r="G2368" i="13"/>
  <c r="D2368" i="13"/>
  <c r="C2368" i="13"/>
  <c r="B2368" i="13"/>
  <c r="G2367" i="13"/>
  <c r="D2367" i="13"/>
  <c r="C2367" i="13"/>
  <c r="B2367" i="13"/>
  <c r="G2366" i="13"/>
  <c r="D2366" i="13"/>
  <c r="C2366" i="13"/>
  <c r="B2366" i="13"/>
  <c r="G2365" i="13"/>
  <c r="D2365" i="13"/>
  <c r="C2365" i="13"/>
  <c r="B2365" i="13"/>
  <c r="G2364" i="13"/>
  <c r="D2364" i="13"/>
  <c r="C2364" i="13"/>
  <c r="B2364" i="13"/>
  <c r="G2363" i="13"/>
  <c r="D2363" i="13"/>
  <c r="C2363" i="13"/>
  <c r="B2363" i="13"/>
  <c r="G2362" i="13"/>
  <c r="D2362" i="13"/>
  <c r="C2362" i="13"/>
  <c r="B2362" i="13"/>
  <c r="G2361" i="13"/>
  <c r="D2361" i="13"/>
  <c r="C2361" i="13"/>
  <c r="B2361" i="13"/>
  <c r="G2360" i="13"/>
  <c r="D2360" i="13"/>
  <c r="C2360" i="13"/>
  <c r="B2360" i="13"/>
  <c r="G2359" i="13"/>
  <c r="D2359" i="13"/>
  <c r="C2359" i="13"/>
  <c r="B2359" i="13"/>
  <c r="G2358" i="13"/>
  <c r="D2358" i="13"/>
  <c r="C2358" i="13"/>
  <c r="B2358" i="13"/>
  <c r="G2357" i="13"/>
  <c r="D2357" i="13"/>
  <c r="C2357" i="13"/>
  <c r="B2357" i="13"/>
  <c r="G2356" i="13"/>
  <c r="D2356" i="13"/>
  <c r="C2356" i="13"/>
  <c r="B2356" i="13"/>
  <c r="G2355" i="13"/>
  <c r="D2355" i="13"/>
  <c r="C2355" i="13"/>
  <c r="B2355" i="13"/>
  <c r="G2354" i="13"/>
  <c r="D2354" i="13"/>
  <c r="C2354" i="13"/>
  <c r="B2354" i="13"/>
  <c r="G2353" i="13"/>
  <c r="D2353" i="13"/>
  <c r="C2353" i="13"/>
  <c r="B2353" i="13"/>
  <c r="G2352" i="13"/>
  <c r="D2352" i="13"/>
  <c r="C2352" i="13"/>
  <c r="B2352" i="13"/>
  <c r="G2351" i="13"/>
  <c r="D2351" i="13"/>
  <c r="C2351" i="13"/>
  <c r="B2351" i="13"/>
  <c r="G2350" i="13"/>
  <c r="D2350" i="13"/>
  <c r="C2350" i="13"/>
  <c r="B2350" i="13"/>
  <c r="G2349" i="13"/>
  <c r="D2349" i="13"/>
  <c r="C2349" i="13"/>
  <c r="B2349" i="13"/>
  <c r="G2348" i="13"/>
  <c r="D2348" i="13"/>
  <c r="C2348" i="13"/>
  <c r="B2348" i="13"/>
  <c r="G2347" i="13"/>
  <c r="D2347" i="13"/>
  <c r="C2347" i="13"/>
  <c r="B2347" i="13"/>
  <c r="G2346" i="13"/>
  <c r="D2346" i="13"/>
  <c r="C2346" i="13"/>
  <c r="B2346" i="13"/>
  <c r="G2345" i="13"/>
  <c r="D2345" i="13"/>
  <c r="C2345" i="13"/>
  <c r="B2345" i="13"/>
  <c r="G2344" i="13"/>
  <c r="D2344" i="13"/>
  <c r="C2344" i="13"/>
  <c r="B2344" i="13"/>
  <c r="G2343" i="13"/>
  <c r="D2343" i="13"/>
  <c r="C2343" i="13"/>
  <c r="B2343" i="13"/>
  <c r="G2342" i="13"/>
  <c r="D2342" i="13"/>
  <c r="C2342" i="13"/>
  <c r="B2342" i="13"/>
  <c r="G2341" i="13"/>
  <c r="D2341" i="13"/>
  <c r="C2341" i="13"/>
  <c r="B2341" i="13"/>
  <c r="G2340" i="13"/>
  <c r="D2340" i="13"/>
  <c r="C2340" i="13"/>
  <c r="B2340" i="13"/>
  <c r="G2339" i="13"/>
  <c r="D2339" i="13"/>
  <c r="C2339" i="13"/>
  <c r="B2339" i="13"/>
  <c r="G2338" i="13"/>
  <c r="D2338" i="13"/>
  <c r="C2338" i="13"/>
  <c r="B2338" i="13"/>
  <c r="G2337" i="13"/>
  <c r="D2337" i="13"/>
  <c r="C2337" i="13"/>
  <c r="B2337" i="13"/>
  <c r="G2336" i="13"/>
  <c r="D2336" i="13"/>
  <c r="C2336" i="13"/>
  <c r="B2336" i="13"/>
  <c r="G2335" i="13"/>
  <c r="D2335" i="13"/>
  <c r="C2335" i="13"/>
  <c r="B2335" i="13"/>
  <c r="G2334" i="13"/>
  <c r="D2334" i="13"/>
  <c r="C2334" i="13"/>
  <c r="B2334" i="13"/>
  <c r="G2333" i="13"/>
  <c r="D2333" i="13"/>
  <c r="C2333" i="13"/>
  <c r="B2333" i="13"/>
  <c r="G2332" i="13"/>
  <c r="D2332" i="13"/>
  <c r="C2332" i="13"/>
  <c r="B2332" i="13"/>
  <c r="G2331" i="13"/>
  <c r="D2331" i="13"/>
  <c r="C2331" i="13"/>
  <c r="B2331" i="13"/>
  <c r="G2330" i="13"/>
  <c r="D2330" i="13"/>
  <c r="C2330" i="13"/>
  <c r="B2330" i="13"/>
  <c r="G2329" i="13"/>
  <c r="D2329" i="13"/>
  <c r="C2329" i="13"/>
  <c r="B2329" i="13"/>
  <c r="G2328" i="13"/>
  <c r="D2328" i="13"/>
  <c r="C2328" i="13"/>
  <c r="B2328" i="13"/>
  <c r="G2327" i="13"/>
  <c r="D2327" i="13"/>
  <c r="C2327" i="13"/>
  <c r="B2327" i="13"/>
  <c r="G2326" i="13"/>
  <c r="D2326" i="13"/>
  <c r="C2326" i="13"/>
  <c r="B2326" i="13"/>
  <c r="G2325" i="13"/>
  <c r="D2325" i="13"/>
  <c r="C2325" i="13"/>
  <c r="B2325" i="13"/>
  <c r="G2324" i="13"/>
  <c r="D2324" i="13"/>
  <c r="C2324" i="13"/>
  <c r="B2324" i="13"/>
  <c r="G2323" i="13"/>
  <c r="D2323" i="13"/>
  <c r="C2323" i="13"/>
  <c r="B2323" i="13"/>
  <c r="G2322" i="13"/>
  <c r="D2322" i="13"/>
  <c r="C2322" i="13"/>
  <c r="B2322" i="13"/>
  <c r="G2321" i="13"/>
  <c r="D2321" i="13"/>
  <c r="C2321" i="13"/>
  <c r="B2321" i="13"/>
  <c r="G2320" i="13"/>
  <c r="D2320" i="13"/>
  <c r="C2320" i="13"/>
  <c r="B2320" i="13"/>
  <c r="G2319" i="13"/>
  <c r="D2319" i="13"/>
  <c r="C2319" i="13"/>
  <c r="B2319" i="13"/>
  <c r="G2318" i="13"/>
  <c r="D2318" i="13"/>
  <c r="C2318" i="13"/>
  <c r="B2318" i="13"/>
  <c r="G2317" i="13"/>
  <c r="D2317" i="13"/>
  <c r="C2317" i="13"/>
  <c r="B2317" i="13"/>
  <c r="G2316" i="13"/>
  <c r="D2316" i="13"/>
  <c r="C2316" i="13"/>
  <c r="B2316" i="13"/>
  <c r="G2315" i="13"/>
  <c r="D2315" i="13"/>
  <c r="C2315" i="13"/>
  <c r="B2315" i="13"/>
  <c r="G2314" i="13"/>
  <c r="D2314" i="13"/>
  <c r="C2314" i="13"/>
  <c r="B2314" i="13"/>
  <c r="G2313" i="13"/>
  <c r="D2313" i="13"/>
  <c r="C2313" i="13"/>
  <c r="B2313" i="13"/>
  <c r="G2312" i="13"/>
  <c r="D2312" i="13"/>
  <c r="C2312" i="13"/>
  <c r="B2312" i="13"/>
  <c r="G2311" i="13"/>
  <c r="D2311" i="13"/>
  <c r="C2311" i="13"/>
  <c r="B2311" i="13"/>
  <c r="G2310" i="13"/>
  <c r="D2310" i="13"/>
  <c r="C2310" i="13"/>
  <c r="B2310" i="13"/>
  <c r="G2309" i="13"/>
  <c r="D2309" i="13"/>
  <c r="C2309" i="13"/>
  <c r="B2309" i="13"/>
  <c r="G2308" i="13"/>
  <c r="D2308" i="13"/>
  <c r="C2308" i="13"/>
  <c r="B2308" i="13"/>
  <c r="G2307" i="13"/>
  <c r="D2307" i="13"/>
  <c r="C2307" i="13"/>
  <c r="B2307" i="13"/>
  <c r="G2306" i="13"/>
  <c r="D2306" i="13"/>
  <c r="C2306" i="13"/>
  <c r="B2306" i="13"/>
  <c r="G2305" i="13"/>
  <c r="D2305" i="13"/>
  <c r="C2305" i="13"/>
  <c r="B2305" i="13"/>
  <c r="G2304" i="13"/>
  <c r="D2304" i="13"/>
  <c r="C2304" i="13"/>
  <c r="B2304" i="13"/>
  <c r="G2303" i="13"/>
  <c r="D2303" i="13"/>
  <c r="C2303" i="13"/>
  <c r="B2303" i="13"/>
  <c r="G2302" i="13"/>
  <c r="D2302" i="13"/>
  <c r="C2302" i="13"/>
  <c r="B2302" i="13"/>
  <c r="G2301" i="13"/>
  <c r="D2301" i="13"/>
  <c r="C2301" i="13"/>
  <c r="B2301" i="13"/>
  <c r="G2300" i="13"/>
  <c r="D2300" i="13"/>
  <c r="C2300" i="13"/>
  <c r="B2300" i="13"/>
  <c r="G2299" i="13"/>
  <c r="D2299" i="13"/>
  <c r="C2299" i="13"/>
  <c r="B2299" i="13"/>
  <c r="G2298" i="13"/>
  <c r="D2298" i="13"/>
  <c r="C2298" i="13"/>
  <c r="B2298" i="13"/>
  <c r="G2297" i="13"/>
  <c r="D2297" i="13"/>
  <c r="C2297" i="13"/>
  <c r="B2297" i="13"/>
  <c r="G2296" i="13"/>
  <c r="D2296" i="13"/>
  <c r="C2296" i="13"/>
  <c r="B2296" i="13"/>
  <c r="G2295" i="13"/>
  <c r="D2295" i="13"/>
  <c r="C2295" i="13"/>
  <c r="B2295" i="13"/>
  <c r="G2294" i="13"/>
  <c r="D2294" i="13"/>
  <c r="C2294" i="13"/>
  <c r="B2294" i="13"/>
  <c r="G2293" i="13"/>
  <c r="D2293" i="13"/>
  <c r="C2293" i="13"/>
  <c r="B2293" i="13"/>
  <c r="G2292" i="13"/>
  <c r="D2292" i="13"/>
  <c r="C2292" i="13"/>
  <c r="B2292" i="13"/>
  <c r="G2291" i="13"/>
  <c r="D2291" i="13"/>
  <c r="C2291" i="13"/>
  <c r="B2291" i="13"/>
  <c r="G2290" i="13"/>
  <c r="D2290" i="13"/>
  <c r="C2290" i="13"/>
  <c r="B2290" i="13"/>
  <c r="G2289" i="13"/>
  <c r="D2289" i="13"/>
  <c r="C2289" i="13"/>
  <c r="B2289" i="13"/>
  <c r="G2288" i="13"/>
  <c r="D2288" i="13"/>
  <c r="C2288" i="13"/>
  <c r="B2288" i="13"/>
  <c r="G2287" i="13"/>
  <c r="D2287" i="13"/>
  <c r="C2287" i="13"/>
  <c r="B2287" i="13"/>
  <c r="G2286" i="13"/>
  <c r="D2286" i="13"/>
  <c r="C2286" i="13"/>
  <c r="B2286" i="13"/>
  <c r="G2285" i="13"/>
  <c r="D2285" i="13"/>
  <c r="C2285" i="13"/>
  <c r="B2285" i="13"/>
  <c r="G2284" i="13"/>
  <c r="D2284" i="13"/>
  <c r="C2284" i="13"/>
  <c r="B2284" i="13"/>
  <c r="G2283" i="13"/>
  <c r="D2283" i="13"/>
  <c r="C2283" i="13"/>
  <c r="B2283" i="13"/>
  <c r="G2282" i="13"/>
  <c r="D2282" i="13"/>
  <c r="C2282" i="13"/>
  <c r="B2282" i="13"/>
  <c r="G2281" i="13"/>
  <c r="D2281" i="13"/>
  <c r="C2281" i="13"/>
  <c r="B2281" i="13"/>
  <c r="G2280" i="13"/>
  <c r="D2280" i="13"/>
  <c r="C2280" i="13"/>
  <c r="B2280" i="13"/>
  <c r="G2279" i="13"/>
  <c r="D2279" i="13"/>
  <c r="C2279" i="13"/>
  <c r="B2279" i="13"/>
  <c r="G2278" i="13"/>
  <c r="D2278" i="13"/>
  <c r="C2278" i="13"/>
  <c r="B2278" i="13"/>
  <c r="G2277" i="13"/>
  <c r="D2277" i="13"/>
  <c r="C2277" i="13"/>
  <c r="B2277" i="13"/>
  <c r="G2276" i="13"/>
  <c r="D2276" i="13"/>
  <c r="C2276" i="13"/>
  <c r="B2276" i="13"/>
  <c r="G2275" i="13"/>
  <c r="D2275" i="13"/>
  <c r="C2275" i="13"/>
  <c r="B2275" i="13"/>
  <c r="G2274" i="13"/>
  <c r="D2274" i="13"/>
  <c r="C2274" i="13"/>
  <c r="B2274" i="13"/>
  <c r="G2273" i="13"/>
  <c r="D2273" i="13"/>
  <c r="C2273" i="13"/>
  <c r="B2273" i="13"/>
  <c r="G2272" i="13"/>
  <c r="D2272" i="13"/>
  <c r="C2272" i="13"/>
  <c r="B2272" i="13"/>
  <c r="G2271" i="13"/>
  <c r="D2271" i="13"/>
  <c r="C2271" i="13"/>
  <c r="B2271" i="13"/>
  <c r="G2270" i="13"/>
  <c r="D2270" i="13"/>
  <c r="C2270" i="13"/>
  <c r="B2270" i="13"/>
  <c r="G2269" i="13"/>
  <c r="D2269" i="13"/>
  <c r="C2269" i="13"/>
  <c r="B2269" i="13"/>
  <c r="G2268" i="13"/>
  <c r="D2268" i="13"/>
  <c r="C2268" i="13"/>
  <c r="B2268" i="13"/>
  <c r="G2267" i="13"/>
  <c r="D2267" i="13"/>
  <c r="C2267" i="13"/>
  <c r="B2267" i="13"/>
  <c r="G2266" i="13"/>
  <c r="D2266" i="13"/>
  <c r="C2266" i="13"/>
  <c r="B2266" i="13"/>
  <c r="G2265" i="13"/>
  <c r="D2265" i="13"/>
  <c r="C2265" i="13"/>
  <c r="B2265" i="13"/>
  <c r="G2264" i="13"/>
  <c r="D2264" i="13"/>
  <c r="C2264" i="13"/>
  <c r="B2264" i="13"/>
  <c r="G2263" i="13"/>
  <c r="D2263" i="13"/>
  <c r="C2263" i="13"/>
  <c r="B2263" i="13"/>
  <c r="G2262" i="13"/>
  <c r="D2262" i="13"/>
  <c r="C2262" i="13"/>
  <c r="B2262" i="13"/>
  <c r="G2261" i="13"/>
  <c r="D2261" i="13"/>
  <c r="C2261" i="13"/>
  <c r="B2261" i="13"/>
  <c r="G2260" i="13"/>
  <c r="D2260" i="13"/>
  <c r="C2260" i="13"/>
  <c r="B2260" i="13"/>
  <c r="G2259" i="13"/>
  <c r="D2259" i="13"/>
  <c r="C2259" i="13"/>
  <c r="B2259" i="13"/>
  <c r="G2258" i="13"/>
  <c r="D2258" i="13"/>
  <c r="C2258" i="13"/>
  <c r="B2258" i="13"/>
  <c r="G2257" i="13"/>
  <c r="D2257" i="13"/>
  <c r="C2257" i="13"/>
  <c r="B2257" i="13"/>
  <c r="G2256" i="13"/>
  <c r="D2256" i="13"/>
  <c r="C2256" i="13"/>
  <c r="B2256" i="13"/>
  <c r="G2255" i="13"/>
  <c r="D2255" i="13"/>
  <c r="C2255" i="13"/>
  <c r="B2255" i="13"/>
  <c r="G2254" i="13"/>
  <c r="D2254" i="13"/>
  <c r="C2254" i="13"/>
  <c r="B2254" i="13"/>
  <c r="G2253" i="13"/>
  <c r="D2253" i="13"/>
  <c r="C2253" i="13"/>
  <c r="B2253" i="13"/>
  <c r="G2252" i="13"/>
  <c r="D2252" i="13"/>
  <c r="C2252" i="13"/>
  <c r="B2252" i="13"/>
  <c r="G2251" i="13"/>
  <c r="D2251" i="13"/>
  <c r="C2251" i="13"/>
  <c r="B2251" i="13"/>
  <c r="G2250" i="13"/>
  <c r="D2250" i="13"/>
  <c r="C2250" i="13"/>
  <c r="B2250" i="13"/>
  <c r="G2249" i="13"/>
  <c r="D2249" i="13"/>
  <c r="C2249" i="13"/>
  <c r="B2249" i="13"/>
  <c r="G2248" i="13"/>
  <c r="D2248" i="13"/>
  <c r="C2248" i="13"/>
  <c r="B2248" i="13"/>
  <c r="G2247" i="13"/>
  <c r="D2247" i="13"/>
  <c r="C2247" i="13"/>
  <c r="B2247" i="13"/>
  <c r="G2246" i="13"/>
  <c r="D2246" i="13"/>
  <c r="C2246" i="13"/>
  <c r="B2246" i="13"/>
  <c r="G2245" i="13"/>
  <c r="D2245" i="13"/>
  <c r="C2245" i="13"/>
  <c r="B2245" i="13"/>
  <c r="G2244" i="13"/>
  <c r="D2244" i="13"/>
  <c r="C2244" i="13"/>
  <c r="B2244" i="13"/>
  <c r="G2243" i="13"/>
  <c r="D2243" i="13"/>
  <c r="C2243" i="13"/>
  <c r="B2243" i="13"/>
  <c r="G2242" i="13"/>
  <c r="D2242" i="13"/>
  <c r="C2242" i="13"/>
  <c r="B2242" i="13"/>
  <c r="G2241" i="13"/>
  <c r="D2241" i="13"/>
  <c r="C2241" i="13"/>
  <c r="B2241" i="13"/>
  <c r="G2240" i="13"/>
  <c r="D2240" i="13"/>
  <c r="C2240" i="13"/>
  <c r="B2240" i="13"/>
  <c r="G2239" i="13"/>
  <c r="D2239" i="13"/>
  <c r="C2239" i="13"/>
  <c r="B2239" i="13"/>
  <c r="G2238" i="13"/>
  <c r="D2238" i="13"/>
  <c r="C2238" i="13"/>
  <c r="B2238" i="13"/>
  <c r="G2237" i="13"/>
  <c r="D2237" i="13"/>
  <c r="C2237" i="13"/>
  <c r="B2237" i="13"/>
  <c r="G2236" i="13"/>
  <c r="D2236" i="13"/>
  <c r="C2236" i="13"/>
  <c r="B2236" i="13"/>
  <c r="G2235" i="13"/>
  <c r="D2235" i="13"/>
  <c r="C2235" i="13"/>
  <c r="B2235" i="13"/>
  <c r="G2234" i="13"/>
  <c r="D2234" i="13"/>
  <c r="C2234" i="13"/>
  <c r="B2234" i="13"/>
  <c r="G2233" i="13"/>
  <c r="D2233" i="13"/>
  <c r="C2233" i="13"/>
  <c r="B2233" i="13"/>
  <c r="G2232" i="13"/>
  <c r="D2232" i="13"/>
  <c r="C2232" i="13"/>
  <c r="B2232" i="13"/>
  <c r="G2231" i="13"/>
  <c r="D2231" i="13"/>
  <c r="C2231" i="13"/>
  <c r="B2231" i="13"/>
  <c r="G2230" i="13"/>
  <c r="D2230" i="13"/>
  <c r="C2230" i="13"/>
  <c r="B2230" i="13"/>
  <c r="G2229" i="13"/>
  <c r="D2229" i="13"/>
  <c r="C2229" i="13"/>
  <c r="B2229" i="13"/>
  <c r="G2228" i="13"/>
  <c r="D2228" i="13"/>
  <c r="C2228" i="13"/>
  <c r="B2228" i="13"/>
  <c r="G2227" i="13"/>
  <c r="D2227" i="13"/>
  <c r="C2227" i="13"/>
  <c r="B2227" i="13"/>
  <c r="G2226" i="13"/>
  <c r="D2226" i="13"/>
  <c r="C2226" i="13"/>
  <c r="B2226" i="13"/>
  <c r="G2225" i="13"/>
  <c r="D2225" i="13"/>
  <c r="C2225" i="13"/>
  <c r="B2225" i="13"/>
  <c r="G2224" i="13"/>
  <c r="D2224" i="13"/>
  <c r="C2224" i="13"/>
  <c r="B2224" i="13"/>
  <c r="G2223" i="13"/>
  <c r="D2223" i="13"/>
  <c r="C2223" i="13"/>
  <c r="B2223" i="13"/>
  <c r="G2222" i="13"/>
  <c r="D2222" i="13"/>
  <c r="C2222" i="13"/>
  <c r="B2222" i="13"/>
  <c r="G2221" i="13"/>
  <c r="D2221" i="13"/>
  <c r="C2221" i="13"/>
  <c r="B2221" i="13"/>
  <c r="G2220" i="13"/>
  <c r="D2220" i="13"/>
  <c r="C2220" i="13"/>
  <c r="B2220" i="13"/>
  <c r="G2219" i="13"/>
  <c r="D2219" i="13"/>
  <c r="C2219" i="13"/>
  <c r="B2219" i="13"/>
  <c r="G2218" i="13"/>
  <c r="D2218" i="13"/>
  <c r="C2218" i="13"/>
  <c r="B2218" i="13"/>
  <c r="G2217" i="13"/>
  <c r="D2217" i="13"/>
  <c r="C2217" i="13"/>
  <c r="B2217" i="13"/>
  <c r="G2216" i="13"/>
  <c r="D2216" i="13"/>
  <c r="C2216" i="13"/>
  <c r="B2216" i="13"/>
  <c r="G2215" i="13"/>
  <c r="D2215" i="13"/>
  <c r="C2215" i="13"/>
  <c r="B2215" i="13"/>
  <c r="G2214" i="13"/>
  <c r="D2214" i="13"/>
  <c r="C2214" i="13"/>
  <c r="B2214" i="13"/>
  <c r="G2213" i="13"/>
  <c r="D2213" i="13"/>
  <c r="C2213" i="13"/>
  <c r="B2213" i="13"/>
  <c r="G2212" i="13"/>
  <c r="D2212" i="13"/>
  <c r="C2212" i="13"/>
  <c r="B2212" i="13"/>
  <c r="G2211" i="13"/>
  <c r="D2211" i="13"/>
  <c r="C2211" i="13"/>
  <c r="B2211" i="13"/>
  <c r="G2210" i="13"/>
  <c r="D2210" i="13"/>
  <c r="C2210" i="13"/>
  <c r="B2210" i="13"/>
  <c r="G2209" i="13"/>
  <c r="D2209" i="13"/>
  <c r="C2209" i="13"/>
  <c r="B2209" i="13"/>
  <c r="G2208" i="13"/>
  <c r="D2208" i="13"/>
  <c r="C2208" i="13"/>
  <c r="B2208" i="13"/>
  <c r="G2207" i="13"/>
  <c r="D2207" i="13"/>
  <c r="C2207" i="13"/>
  <c r="B2207" i="13"/>
  <c r="G2206" i="13"/>
  <c r="D2206" i="13"/>
  <c r="C2206" i="13"/>
  <c r="B2206" i="13"/>
  <c r="G2205" i="13"/>
  <c r="D2205" i="13"/>
  <c r="C2205" i="13"/>
  <c r="B2205" i="13"/>
  <c r="G2204" i="13"/>
  <c r="D2204" i="13"/>
  <c r="C2204" i="13"/>
  <c r="B2204" i="13"/>
  <c r="G2203" i="13"/>
  <c r="D2203" i="13"/>
  <c r="C2203" i="13"/>
  <c r="B2203" i="13"/>
  <c r="G2202" i="13"/>
  <c r="D2202" i="13"/>
  <c r="C2202" i="13"/>
  <c r="B2202" i="13"/>
  <c r="G2201" i="13"/>
  <c r="D2201" i="13"/>
  <c r="C2201" i="13"/>
  <c r="B2201" i="13"/>
  <c r="G2200" i="13"/>
  <c r="D2200" i="13"/>
  <c r="C2200" i="13"/>
  <c r="B2200" i="13"/>
  <c r="G2199" i="13"/>
  <c r="D2199" i="13"/>
  <c r="C2199" i="13"/>
  <c r="B2199" i="13"/>
  <c r="G2198" i="13"/>
  <c r="D2198" i="13"/>
  <c r="C2198" i="13"/>
  <c r="B2198" i="13"/>
  <c r="G2197" i="13"/>
  <c r="D2197" i="13"/>
  <c r="C2197" i="13"/>
  <c r="B2197" i="13"/>
  <c r="G2196" i="13"/>
  <c r="D2196" i="13"/>
  <c r="C2196" i="13"/>
  <c r="B2196" i="13"/>
  <c r="G2195" i="13"/>
  <c r="D2195" i="13"/>
  <c r="C2195" i="13"/>
  <c r="B2195" i="13"/>
  <c r="G2194" i="13"/>
  <c r="D2194" i="13"/>
  <c r="C2194" i="13"/>
  <c r="B2194" i="13"/>
  <c r="G2193" i="13"/>
  <c r="D2193" i="13"/>
  <c r="C2193" i="13"/>
  <c r="B2193" i="13"/>
  <c r="G2192" i="13"/>
  <c r="D2192" i="13"/>
  <c r="C2192" i="13"/>
  <c r="B2192" i="13"/>
  <c r="G2191" i="13"/>
  <c r="D2191" i="13"/>
  <c r="C2191" i="13"/>
  <c r="B2191" i="13"/>
  <c r="G2190" i="13"/>
  <c r="D2190" i="13"/>
  <c r="C2190" i="13"/>
  <c r="B2190" i="13"/>
  <c r="G2189" i="13"/>
  <c r="D2189" i="13"/>
  <c r="C2189" i="13"/>
  <c r="B2189" i="13"/>
  <c r="G2188" i="13"/>
  <c r="D2188" i="13"/>
  <c r="C2188" i="13"/>
  <c r="B2188" i="13"/>
  <c r="G2187" i="13"/>
  <c r="D2187" i="13"/>
  <c r="C2187" i="13"/>
  <c r="B2187" i="13"/>
  <c r="G2186" i="13"/>
  <c r="D2186" i="13"/>
  <c r="C2186" i="13"/>
  <c r="B2186" i="13"/>
  <c r="G2185" i="13"/>
  <c r="D2185" i="13"/>
  <c r="C2185" i="13"/>
  <c r="B2185" i="13"/>
  <c r="G2184" i="13"/>
  <c r="D2184" i="13"/>
  <c r="C2184" i="13"/>
  <c r="B2184" i="13"/>
  <c r="G2183" i="13"/>
  <c r="D2183" i="13"/>
  <c r="C2183" i="13"/>
  <c r="B2183" i="13"/>
  <c r="G2182" i="13"/>
  <c r="D2182" i="13"/>
  <c r="C2182" i="13"/>
  <c r="B2182" i="13"/>
  <c r="G2181" i="13"/>
  <c r="D2181" i="13"/>
  <c r="C2181" i="13"/>
  <c r="B2181" i="13"/>
  <c r="G2180" i="13"/>
  <c r="D2180" i="13"/>
  <c r="C2180" i="13"/>
  <c r="B2180" i="13"/>
  <c r="G2179" i="13"/>
  <c r="D2179" i="13"/>
  <c r="C2179" i="13"/>
  <c r="B2179" i="13"/>
  <c r="G2178" i="13"/>
  <c r="D2178" i="13"/>
  <c r="C2178" i="13"/>
  <c r="B2178" i="13"/>
  <c r="G2177" i="13"/>
  <c r="D2177" i="13"/>
  <c r="C2177" i="13"/>
  <c r="B2177" i="13"/>
  <c r="G2176" i="13"/>
  <c r="D2176" i="13"/>
  <c r="C2176" i="13"/>
  <c r="B2176" i="13"/>
  <c r="G2175" i="13"/>
  <c r="D2175" i="13"/>
  <c r="C2175" i="13"/>
  <c r="B2175" i="13"/>
  <c r="G2174" i="13"/>
  <c r="D2174" i="13"/>
  <c r="C2174" i="13"/>
  <c r="B2174" i="13"/>
  <c r="G2173" i="13"/>
  <c r="D2173" i="13"/>
  <c r="C2173" i="13"/>
  <c r="B2173" i="13"/>
  <c r="G2172" i="13"/>
  <c r="D2172" i="13"/>
  <c r="C2172" i="13"/>
  <c r="B2172" i="13"/>
  <c r="G2171" i="13"/>
  <c r="D2171" i="13"/>
  <c r="C2171" i="13"/>
  <c r="B2171" i="13"/>
  <c r="G2170" i="13"/>
  <c r="D2170" i="13"/>
  <c r="C2170" i="13"/>
  <c r="B2170" i="13"/>
  <c r="G2169" i="13"/>
  <c r="D2169" i="13"/>
  <c r="C2169" i="13"/>
  <c r="B2169" i="13"/>
  <c r="G2168" i="13"/>
  <c r="D2168" i="13"/>
  <c r="C2168" i="13"/>
  <c r="B2168" i="13"/>
  <c r="G2167" i="13"/>
  <c r="D2167" i="13"/>
  <c r="C2167" i="13"/>
  <c r="B2167" i="13"/>
  <c r="G2166" i="13"/>
  <c r="D2166" i="13"/>
  <c r="C2166" i="13"/>
  <c r="B2166" i="13"/>
  <c r="G2165" i="13"/>
  <c r="D2165" i="13"/>
  <c r="C2165" i="13"/>
  <c r="B2165" i="13"/>
  <c r="G2164" i="13"/>
  <c r="D2164" i="13"/>
  <c r="C2164" i="13"/>
  <c r="B2164" i="13"/>
  <c r="G2163" i="13"/>
  <c r="D2163" i="13"/>
  <c r="C2163" i="13"/>
  <c r="B2163" i="13"/>
  <c r="G2162" i="13"/>
  <c r="D2162" i="13"/>
  <c r="C2162" i="13"/>
  <c r="B2162" i="13"/>
  <c r="G2161" i="13"/>
  <c r="D2161" i="13"/>
  <c r="C2161" i="13"/>
  <c r="B2161" i="13"/>
  <c r="G2160" i="13"/>
  <c r="D2160" i="13"/>
  <c r="C2160" i="13"/>
  <c r="B2160" i="13"/>
  <c r="G2159" i="13"/>
  <c r="D2159" i="13"/>
  <c r="C2159" i="13"/>
  <c r="B2159" i="13"/>
  <c r="G2158" i="13"/>
  <c r="D2158" i="13"/>
  <c r="C2158" i="13"/>
  <c r="B2158" i="13"/>
  <c r="G2157" i="13"/>
  <c r="D2157" i="13"/>
  <c r="C2157" i="13"/>
  <c r="B2157" i="13"/>
  <c r="G2156" i="13"/>
  <c r="D2156" i="13"/>
  <c r="C2156" i="13"/>
  <c r="B2156" i="13"/>
  <c r="G2155" i="13"/>
  <c r="D2155" i="13"/>
  <c r="C2155" i="13"/>
  <c r="B2155" i="13"/>
  <c r="G2154" i="13"/>
  <c r="D2154" i="13"/>
  <c r="C2154" i="13"/>
  <c r="B2154" i="13"/>
  <c r="G2153" i="13"/>
  <c r="D2153" i="13"/>
  <c r="C2153" i="13"/>
  <c r="B2153" i="13"/>
  <c r="G2152" i="13"/>
  <c r="D2152" i="13"/>
  <c r="C2152" i="13"/>
  <c r="B2152" i="13"/>
  <c r="G2151" i="13"/>
  <c r="D2151" i="13"/>
  <c r="C2151" i="13"/>
  <c r="B2151" i="13"/>
  <c r="G2150" i="13"/>
  <c r="D2150" i="13"/>
  <c r="C2150" i="13"/>
  <c r="B2150" i="13"/>
  <c r="G2149" i="13"/>
  <c r="D2149" i="13"/>
  <c r="C2149" i="13"/>
  <c r="B2149" i="13"/>
  <c r="G2148" i="13"/>
  <c r="D2148" i="13"/>
  <c r="C2148" i="13"/>
  <c r="B2148" i="13"/>
  <c r="G2147" i="13"/>
  <c r="D2147" i="13"/>
  <c r="C2147" i="13"/>
  <c r="B2147" i="13"/>
  <c r="G2146" i="13"/>
  <c r="D2146" i="13"/>
  <c r="C2146" i="13"/>
  <c r="B2146" i="13"/>
  <c r="G2145" i="13"/>
  <c r="D2145" i="13"/>
  <c r="C2145" i="13"/>
  <c r="B2145" i="13"/>
  <c r="G2144" i="13"/>
  <c r="D2144" i="13"/>
  <c r="C2144" i="13"/>
  <c r="B2144" i="13"/>
  <c r="G2143" i="13"/>
  <c r="D2143" i="13"/>
  <c r="C2143" i="13"/>
  <c r="B2143" i="13"/>
  <c r="G2142" i="13"/>
  <c r="D2142" i="13"/>
  <c r="C2142" i="13"/>
  <c r="B2142" i="13"/>
  <c r="G2141" i="13"/>
  <c r="D2141" i="13"/>
  <c r="C2141" i="13"/>
  <c r="B2141" i="13"/>
  <c r="G2140" i="13"/>
  <c r="D2140" i="13"/>
  <c r="C2140" i="13"/>
  <c r="B2140" i="13"/>
  <c r="G2139" i="13"/>
  <c r="D2139" i="13"/>
  <c r="C2139" i="13"/>
  <c r="B2139" i="13"/>
  <c r="G2138" i="13"/>
  <c r="D2138" i="13"/>
  <c r="C2138" i="13"/>
  <c r="B2138" i="13"/>
  <c r="G2137" i="13"/>
  <c r="D2137" i="13"/>
  <c r="C2137" i="13"/>
  <c r="B2137" i="13"/>
  <c r="G2136" i="13"/>
  <c r="D2136" i="13"/>
  <c r="C2136" i="13"/>
  <c r="B2136" i="13"/>
  <c r="G2135" i="13"/>
  <c r="D2135" i="13"/>
  <c r="C2135" i="13"/>
  <c r="B2135" i="13"/>
  <c r="G2134" i="13"/>
  <c r="D2134" i="13"/>
  <c r="C2134" i="13"/>
  <c r="B2134" i="13"/>
  <c r="G2133" i="13"/>
  <c r="D2133" i="13"/>
  <c r="C2133" i="13"/>
  <c r="B2133" i="13"/>
  <c r="G2132" i="13"/>
  <c r="D2132" i="13"/>
  <c r="C2132" i="13"/>
  <c r="B2132" i="13"/>
  <c r="G2131" i="13"/>
  <c r="D2131" i="13"/>
  <c r="C2131" i="13"/>
  <c r="B2131" i="13"/>
  <c r="G2130" i="13"/>
  <c r="D2130" i="13"/>
  <c r="C2130" i="13"/>
  <c r="B2130" i="13"/>
  <c r="G2129" i="13"/>
  <c r="D2129" i="13"/>
  <c r="C2129" i="13"/>
  <c r="B2129" i="13"/>
  <c r="G2128" i="13"/>
  <c r="D2128" i="13"/>
  <c r="C2128" i="13"/>
  <c r="B2128" i="13"/>
  <c r="G2127" i="13"/>
  <c r="D2127" i="13"/>
  <c r="C2127" i="13"/>
  <c r="B2127" i="13"/>
  <c r="G2126" i="13"/>
  <c r="D2126" i="13"/>
  <c r="C2126" i="13"/>
  <c r="B2126" i="13"/>
  <c r="G2125" i="13"/>
  <c r="D2125" i="13"/>
  <c r="C2125" i="13"/>
  <c r="B2125" i="13"/>
  <c r="G2124" i="13"/>
  <c r="D2124" i="13"/>
  <c r="C2124" i="13"/>
  <c r="B2124" i="13"/>
  <c r="G2123" i="13"/>
  <c r="D2123" i="13"/>
  <c r="C2123" i="13"/>
  <c r="B2123" i="13"/>
  <c r="G2122" i="13"/>
  <c r="D2122" i="13"/>
  <c r="C2122" i="13"/>
  <c r="B2122" i="13"/>
  <c r="G2121" i="13"/>
  <c r="D2121" i="13"/>
  <c r="C2121" i="13"/>
  <c r="B2121" i="13"/>
  <c r="G2120" i="13"/>
  <c r="D2120" i="13"/>
  <c r="C2120" i="13"/>
  <c r="B2120" i="13"/>
  <c r="G2119" i="13"/>
  <c r="D2119" i="13"/>
  <c r="C2119" i="13"/>
  <c r="B2119" i="13"/>
  <c r="G2118" i="13"/>
  <c r="D2118" i="13"/>
  <c r="C2118" i="13"/>
  <c r="B2118" i="13"/>
  <c r="G2117" i="13"/>
  <c r="D2117" i="13"/>
  <c r="C2117" i="13"/>
  <c r="B2117" i="13"/>
  <c r="G2116" i="13"/>
  <c r="D2116" i="13"/>
  <c r="C2116" i="13"/>
  <c r="B2116" i="13"/>
  <c r="G2115" i="13"/>
  <c r="D2115" i="13"/>
  <c r="C2115" i="13"/>
  <c r="B2115" i="13"/>
  <c r="G2114" i="13"/>
  <c r="D2114" i="13"/>
  <c r="C2114" i="13"/>
  <c r="B2114" i="13"/>
  <c r="G2113" i="13"/>
  <c r="D2113" i="13"/>
  <c r="C2113" i="13"/>
  <c r="B2113" i="13"/>
  <c r="G2112" i="13"/>
  <c r="D2112" i="13"/>
  <c r="C2112" i="13"/>
  <c r="B2112" i="13"/>
  <c r="G2111" i="13"/>
  <c r="D2111" i="13"/>
  <c r="C2111" i="13"/>
  <c r="B2111" i="13"/>
  <c r="G2110" i="13"/>
  <c r="D2110" i="13"/>
  <c r="C2110" i="13"/>
  <c r="B2110" i="13"/>
  <c r="G2109" i="13"/>
  <c r="D2109" i="13"/>
  <c r="C2109" i="13"/>
  <c r="B2109" i="13"/>
  <c r="G2108" i="13"/>
  <c r="D2108" i="13"/>
  <c r="C2108" i="13"/>
  <c r="B2108" i="13"/>
  <c r="G2107" i="13"/>
  <c r="D2107" i="13"/>
  <c r="C2107" i="13"/>
  <c r="B2107" i="13"/>
  <c r="G2106" i="13"/>
  <c r="D2106" i="13"/>
  <c r="C2106" i="13"/>
  <c r="B2106" i="13"/>
  <c r="G2105" i="13"/>
  <c r="D2105" i="13"/>
  <c r="C2105" i="13"/>
  <c r="B2105" i="13"/>
  <c r="G2104" i="13"/>
  <c r="D2104" i="13"/>
  <c r="C2104" i="13"/>
  <c r="B2104" i="13"/>
  <c r="G2103" i="13"/>
  <c r="D2103" i="13"/>
  <c r="C2103" i="13"/>
  <c r="B2103" i="13"/>
  <c r="G2102" i="13"/>
  <c r="D2102" i="13"/>
  <c r="C2102" i="13"/>
  <c r="B2102" i="13"/>
  <c r="G2101" i="13"/>
  <c r="D2101" i="13"/>
  <c r="C2101" i="13"/>
  <c r="B2101" i="13"/>
  <c r="G2100" i="13"/>
  <c r="D2100" i="13"/>
  <c r="C2100" i="13"/>
  <c r="B2100" i="13"/>
  <c r="G2099" i="13"/>
  <c r="D2099" i="13"/>
  <c r="C2099" i="13"/>
  <c r="B2099" i="13"/>
  <c r="G2098" i="13"/>
  <c r="D2098" i="13"/>
  <c r="C2098" i="13"/>
  <c r="B2098" i="13"/>
  <c r="G2097" i="13"/>
  <c r="D2097" i="13"/>
  <c r="C2097" i="13"/>
  <c r="B2097" i="13"/>
  <c r="G2096" i="13"/>
  <c r="D2096" i="13"/>
  <c r="C2096" i="13"/>
  <c r="B2096" i="13"/>
  <c r="G2095" i="13"/>
  <c r="D2095" i="13"/>
  <c r="C2095" i="13"/>
  <c r="B2095" i="13"/>
  <c r="G2094" i="13"/>
  <c r="D2094" i="13"/>
  <c r="C2094" i="13"/>
  <c r="B2094" i="13"/>
  <c r="G2093" i="13"/>
  <c r="D2093" i="13"/>
  <c r="C2093" i="13"/>
  <c r="B2093" i="13"/>
  <c r="G2092" i="13"/>
  <c r="D2092" i="13"/>
  <c r="C2092" i="13"/>
  <c r="B2092" i="13"/>
  <c r="G2091" i="13"/>
  <c r="D2091" i="13"/>
  <c r="C2091" i="13"/>
  <c r="B2091" i="13"/>
  <c r="G2090" i="13"/>
  <c r="D2090" i="13"/>
  <c r="C2090" i="13"/>
  <c r="B2090" i="13"/>
  <c r="G2089" i="13"/>
  <c r="D2089" i="13"/>
  <c r="C2089" i="13"/>
  <c r="B2089" i="13"/>
  <c r="G2088" i="13"/>
  <c r="D2088" i="13"/>
  <c r="C2088" i="13"/>
  <c r="B2088" i="13"/>
  <c r="G2087" i="13"/>
  <c r="D2087" i="13"/>
  <c r="C2087" i="13"/>
  <c r="B2087" i="13"/>
  <c r="G2086" i="13"/>
  <c r="D2086" i="13"/>
  <c r="C2086" i="13"/>
  <c r="B2086" i="13"/>
  <c r="G2085" i="13"/>
  <c r="D2085" i="13"/>
  <c r="C2085" i="13"/>
  <c r="B2085" i="13"/>
  <c r="G2084" i="13"/>
  <c r="D2084" i="13"/>
  <c r="C2084" i="13"/>
  <c r="B2084" i="13"/>
  <c r="G2083" i="13"/>
  <c r="D2083" i="13"/>
  <c r="C2083" i="13"/>
  <c r="B2083" i="13"/>
  <c r="G2082" i="13"/>
  <c r="D2082" i="13"/>
  <c r="C2082" i="13"/>
  <c r="B2082" i="13"/>
  <c r="G2081" i="13"/>
  <c r="D2081" i="13"/>
  <c r="C2081" i="13"/>
  <c r="B2081" i="13"/>
  <c r="G2080" i="13"/>
  <c r="D2080" i="13"/>
  <c r="C2080" i="13"/>
  <c r="B2080" i="13"/>
  <c r="G2079" i="13"/>
  <c r="D2079" i="13"/>
  <c r="C2079" i="13"/>
  <c r="B2079" i="13"/>
  <c r="G2078" i="13"/>
  <c r="D2078" i="13"/>
  <c r="C2078" i="13"/>
  <c r="B2078" i="13"/>
  <c r="G2077" i="13"/>
  <c r="D2077" i="13"/>
  <c r="C2077" i="13"/>
  <c r="B2077" i="13"/>
  <c r="G2076" i="13"/>
  <c r="D2076" i="13"/>
  <c r="C2076" i="13"/>
  <c r="B2076" i="13"/>
  <c r="G2075" i="13"/>
  <c r="D2075" i="13"/>
  <c r="C2075" i="13"/>
  <c r="B2075" i="13"/>
  <c r="G2074" i="13"/>
  <c r="D2074" i="13"/>
  <c r="C2074" i="13"/>
  <c r="B2074" i="13"/>
  <c r="G2073" i="13"/>
  <c r="D2073" i="13"/>
  <c r="C2073" i="13"/>
  <c r="B2073" i="13"/>
  <c r="G2072" i="13"/>
  <c r="D2072" i="13"/>
  <c r="C2072" i="13"/>
  <c r="B2072" i="13"/>
  <c r="G2071" i="13"/>
  <c r="D2071" i="13"/>
  <c r="C2071" i="13"/>
  <c r="B2071" i="13"/>
  <c r="G2070" i="13"/>
  <c r="D2070" i="13"/>
  <c r="C2070" i="13"/>
  <c r="B2070" i="13"/>
  <c r="G2069" i="13"/>
  <c r="D2069" i="13"/>
  <c r="C2069" i="13"/>
  <c r="B2069" i="13"/>
  <c r="G2068" i="13"/>
  <c r="D2068" i="13"/>
  <c r="C2068" i="13"/>
  <c r="B2068" i="13"/>
  <c r="G2067" i="13"/>
  <c r="D2067" i="13"/>
  <c r="C2067" i="13"/>
  <c r="B2067" i="13"/>
  <c r="G2066" i="13"/>
  <c r="D2066" i="13"/>
  <c r="C2066" i="13"/>
  <c r="B2066" i="13"/>
  <c r="G2065" i="13"/>
  <c r="D2065" i="13"/>
  <c r="C2065" i="13"/>
  <c r="B2065" i="13"/>
  <c r="G2064" i="13"/>
  <c r="D2064" i="13"/>
  <c r="C2064" i="13"/>
  <c r="B2064" i="13"/>
  <c r="G2063" i="13"/>
  <c r="D2063" i="13"/>
  <c r="C2063" i="13"/>
  <c r="B2063" i="13"/>
  <c r="G2062" i="13"/>
  <c r="D2062" i="13"/>
  <c r="C2062" i="13"/>
  <c r="B2062" i="13"/>
  <c r="G2061" i="13"/>
  <c r="D2061" i="13"/>
  <c r="C2061" i="13"/>
  <c r="B2061" i="13"/>
  <c r="G2060" i="13"/>
  <c r="D2060" i="13"/>
  <c r="C2060" i="13"/>
  <c r="B2060" i="13"/>
  <c r="G2059" i="13"/>
  <c r="D2059" i="13"/>
  <c r="C2059" i="13"/>
  <c r="B2059" i="13"/>
  <c r="G2058" i="13"/>
  <c r="D2058" i="13"/>
  <c r="C2058" i="13"/>
  <c r="B2058" i="13"/>
  <c r="G2057" i="13"/>
  <c r="D2057" i="13"/>
  <c r="C2057" i="13"/>
  <c r="B2057" i="13"/>
  <c r="G2056" i="13"/>
  <c r="D2056" i="13"/>
  <c r="C2056" i="13"/>
  <c r="B2056" i="13"/>
  <c r="G2055" i="13"/>
  <c r="D2055" i="13"/>
  <c r="C2055" i="13"/>
  <c r="B2055" i="13"/>
  <c r="G2054" i="13"/>
  <c r="D2054" i="13"/>
  <c r="C2054" i="13"/>
  <c r="B2054" i="13"/>
  <c r="G2053" i="13"/>
  <c r="D2053" i="13"/>
  <c r="C2053" i="13"/>
  <c r="B2053" i="13"/>
  <c r="G2052" i="13"/>
  <c r="D2052" i="13"/>
  <c r="C2052" i="13"/>
  <c r="B2052" i="13"/>
  <c r="G2051" i="13"/>
  <c r="D2051" i="13"/>
  <c r="C2051" i="13"/>
  <c r="B2051" i="13"/>
  <c r="G2050" i="13"/>
  <c r="D2050" i="13"/>
  <c r="C2050" i="13"/>
  <c r="B2050" i="13"/>
  <c r="G2049" i="13"/>
  <c r="D2049" i="13"/>
  <c r="C2049" i="13"/>
  <c r="B2049" i="13"/>
  <c r="G2048" i="13"/>
  <c r="D2048" i="13"/>
  <c r="C2048" i="13"/>
  <c r="B2048" i="13"/>
  <c r="G2047" i="13"/>
  <c r="D2047" i="13"/>
  <c r="C2047" i="13"/>
  <c r="B2047" i="13"/>
  <c r="G2046" i="13"/>
  <c r="D2046" i="13"/>
  <c r="C2046" i="13"/>
  <c r="B2046" i="13"/>
  <c r="G2045" i="13"/>
  <c r="D2045" i="13"/>
  <c r="C2045" i="13"/>
  <c r="B2045" i="13"/>
  <c r="G2044" i="13"/>
  <c r="D2044" i="13"/>
  <c r="C2044" i="13"/>
  <c r="B2044" i="13"/>
  <c r="G2043" i="13"/>
  <c r="D2043" i="13"/>
  <c r="C2043" i="13"/>
  <c r="B2043" i="13"/>
  <c r="G2042" i="13"/>
  <c r="D2042" i="13"/>
  <c r="C2042" i="13"/>
  <c r="B2042" i="13"/>
  <c r="G2041" i="13"/>
  <c r="D2041" i="13"/>
  <c r="C2041" i="13"/>
  <c r="B2041" i="13"/>
  <c r="G2040" i="13"/>
  <c r="D2040" i="13"/>
  <c r="C2040" i="13"/>
  <c r="B2040" i="13"/>
  <c r="G2039" i="13"/>
  <c r="D2039" i="13"/>
  <c r="C2039" i="13"/>
  <c r="B2039" i="13"/>
  <c r="G2038" i="13"/>
  <c r="D2038" i="13"/>
  <c r="C2038" i="13"/>
  <c r="B2038" i="13"/>
  <c r="G2037" i="13"/>
  <c r="D2037" i="13"/>
  <c r="C2037" i="13"/>
  <c r="B2037" i="13"/>
  <c r="G2036" i="13"/>
  <c r="D2036" i="13"/>
  <c r="C2036" i="13"/>
  <c r="B2036" i="13"/>
  <c r="G2035" i="13"/>
  <c r="D2035" i="13"/>
  <c r="C2035" i="13"/>
  <c r="B2035" i="13"/>
  <c r="G2034" i="13"/>
  <c r="D2034" i="13"/>
  <c r="C2034" i="13"/>
  <c r="B2034" i="13"/>
  <c r="G2033" i="13"/>
  <c r="D2033" i="13"/>
  <c r="C2033" i="13"/>
  <c r="B2033" i="13"/>
  <c r="G2032" i="13"/>
  <c r="D2032" i="13"/>
  <c r="C2032" i="13"/>
  <c r="B2032" i="13"/>
  <c r="G2031" i="13"/>
  <c r="D2031" i="13"/>
  <c r="C2031" i="13"/>
  <c r="B2031" i="13"/>
  <c r="G2030" i="13"/>
  <c r="D2030" i="13"/>
  <c r="C2030" i="13"/>
  <c r="B2030" i="13"/>
  <c r="G2029" i="13"/>
  <c r="D2029" i="13"/>
  <c r="C2029" i="13"/>
  <c r="B2029" i="13"/>
  <c r="G2028" i="13"/>
  <c r="D2028" i="13"/>
  <c r="C2028" i="13"/>
  <c r="B2028" i="13"/>
  <c r="G2027" i="13"/>
  <c r="D2027" i="13"/>
  <c r="C2027" i="13"/>
  <c r="B2027" i="13"/>
  <c r="G2026" i="13"/>
  <c r="D2026" i="13"/>
  <c r="C2026" i="13"/>
  <c r="B2026" i="13"/>
  <c r="G2025" i="13"/>
  <c r="D2025" i="13"/>
  <c r="C2025" i="13"/>
  <c r="B2025" i="13"/>
  <c r="G2024" i="13"/>
  <c r="D2024" i="13"/>
  <c r="C2024" i="13"/>
  <c r="B2024" i="13"/>
  <c r="G2023" i="13"/>
  <c r="D2023" i="13"/>
  <c r="C2023" i="13"/>
  <c r="B2023" i="13"/>
  <c r="G2022" i="13"/>
  <c r="D2022" i="13"/>
  <c r="C2022" i="13"/>
  <c r="B2022" i="13"/>
  <c r="G2021" i="13"/>
  <c r="D2021" i="13"/>
  <c r="C2021" i="13"/>
  <c r="B2021" i="13"/>
  <c r="G2020" i="13"/>
  <c r="D2020" i="13"/>
  <c r="C2020" i="13"/>
  <c r="B2020" i="13"/>
  <c r="G2019" i="13"/>
  <c r="D2019" i="13"/>
  <c r="C2019" i="13"/>
  <c r="B2019" i="13"/>
  <c r="G2018" i="13"/>
  <c r="D2018" i="13"/>
  <c r="C2018" i="13"/>
  <c r="B2018" i="13"/>
  <c r="G2017" i="13"/>
  <c r="D2017" i="13"/>
  <c r="C2017" i="13"/>
  <c r="B2017" i="13"/>
  <c r="G2016" i="13"/>
  <c r="D2016" i="13"/>
  <c r="C2016" i="13"/>
  <c r="B2016" i="13"/>
  <c r="G2015" i="13"/>
  <c r="D2015" i="13"/>
  <c r="C2015" i="13"/>
  <c r="B2015" i="13"/>
  <c r="G2014" i="13"/>
  <c r="D2014" i="13"/>
  <c r="C2014" i="13"/>
  <c r="B2014" i="13"/>
  <c r="G2013" i="13"/>
  <c r="D2013" i="13"/>
  <c r="C2013" i="13"/>
  <c r="B2013" i="13"/>
  <c r="G2012" i="13"/>
  <c r="D2012" i="13"/>
  <c r="C2012" i="13"/>
  <c r="B2012" i="13"/>
  <c r="G2011" i="13"/>
  <c r="D2011" i="13"/>
  <c r="C2011" i="13"/>
  <c r="B2011" i="13"/>
  <c r="G2010" i="13"/>
  <c r="D2010" i="13"/>
  <c r="C2010" i="13"/>
  <c r="B2010" i="13"/>
  <c r="G2009" i="13"/>
  <c r="D2009" i="13"/>
  <c r="C2009" i="13"/>
  <c r="B2009" i="13"/>
  <c r="G2008" i="13"/>
  <c r="D2008" i="13"/>
  <c r="C2008" i="13"/>
  <c r="B2008" i="13"/>
  <c r="G2007" i="13"/>
  <c r="D2007" i="13"/>
  <c r="C2007" i="13"/>
  <c r="B2007" i="13"/>
  <c r="G2006" i="13"/>
  <c r="D2006" i="13"/>
  <c r="C2006" i="13"/>
  <c r="B2006" i="13"/>
  <c r="G2005" i="13"/>
  <c r="D2005" i="13"/>
  <c r="C2005" i="13"/>
  <c r="B2005" i="13"/>
  <c r="G2004" i="13"/>
  <c r="D2004" i="13"/>
  <c r="C2004" i="13"/>
  <c r="B2004" i="13"/>
  <c r="G2003" i="13"/>
  <c r="D2003" i="13"/>
  <c r="C2003" i="13"/>
  <c r="B2003" i="13"/>
  <c r="G2002" i="13"/>
  <c r="D2002" i="13"/>
  <c r="C2002" i="13"/>
  <c r="B2002" i="13"/>
  <c r="G2001" i="13"/>
  <c r="D2001" i="13"/>
  <c r="C2001" i="13"/>
  <c r="B2001" i="13"/>
  <c r="G2000" i="13"/>
  <c r="D2000" i="13"/>
  <c r="C2000" i="13"/>
  <c r="B2000" i="13"/>
  <c r="G1999" i="13"/>
  <c r="D1999" i="13"/>
  <c r="C1999" i="13"/>
  <c r="B1999" i="13"/>
  <c r="G1998" i="13"/>
  <c r="D1998" i="13"/>
  <c r="C1998" i="13"/>
  <c r="B1998" i="13"/>
  <c r="G1997" i="13"/>
  <c r="D1997" i="13"/>
  <c r="C1997" i="13"/>
  <c r="B1997" i="13"/>
  <c r="G1996" i="13"/>
  <c r="D1996" i="13"/>
  <c r="C1996" i="13"/>
  <c r="B1996" i="13"/>
  <c r="G1995" i="13"/>
  <c r="D1995" i="13"/>
  <c r="C1995" i="13"/>
  <c r="B1995" i="13"/>
  <c r="G1994" i="13"/>
  <c r="D1994" i="13"/>
  <c r="C1994" i="13"/>
  <c r="B1994" i="13"/>
  <c r="G1993" i="13"/>
  <c r="D1993" i="13"/>
  <c r="C1993" i="13"/>
  <c r="B1993" i="13"/>
  <c r="G1992" i="13"/>
  <c r="D1992" i="13"/>
  <c r="C1992" i="13"/>
  <c r="B1992" i="13"/>
  <c r="G1991" i="13"/>
  <c r="D1991" i="13"/>
  <c r="C1991" i="13"/>
  <c r="B1991" i="13"/>
  <c r="G1990" i="13"/>
  <c r="D1990" i="13"/>
  <c r="C1990" i="13"/>
  <c r="B1990" i="13"/>
  <c r="G1989" i="13"/>
  <c r="D1989" i="13"/>
  <c r="C1989" i="13"/>
  <c r="B1989" i="13"/>
  <c r="G1988" i="13"/>
  <c r="D1988" i="13"/>
  <c r="C1988" i="13"/>
  <c r="B1988" i="13"/>
  <c r="G1987" i="13"/>
  <c r="D1987" i="13"/>
  <c r="C1987" i="13"/>
  <c r="B1987" i="13"/>
  <c r="G1986" i="13"/>
  <c r="D1986" i="13"/>
  <c r="C1986" i="13"/>
  <c r="B1986" i="13"/>
  <c r="G1985" i="13"/>
  <c r="D1985" i="13"/>
  <c r="C1985" i="13"/>
  <c r="B1985" i="13"/>
  <c r="G1984" i="13"/>
  <c r="D1984" i="13"/>
  <c r="C1984" i="13"/>
  <c r="B1984" i="13"/>
  <c r="G1983" i="13"/>
  <c r="D1983" i="13"/>
  <c r="C1983" i="13"/>
  <c r="B1983" i="13"/>
  <c r="G1982" i="13"/>
  <c r="D1982" i="13"/>
  <c r="C1982" i="13"/>
  <c r="B1982" i="13"/>
  <c r="G1981" i="13"/>
  <c r="D1981" i="13"/>
  <c r="C1981" i="13"/>
  <c r="B1981" i="13"/>
  <c r="G1980" i="13"/>
  <c r="D1980" i="13"/>
  <c r="C1980" i="13"/>
  <c r="B1980" i="13"/>
  <c r="G1979" i="13"/>
  <c r="D1979" i="13"/>
  <c r="C1979" i="13"/>
  <c r="B1979" i="13"/>
  <c r="G1978" i="13"/>
  <c r="D1978" i="13"/>
  <c r="C1978" i="13"/>
  <c r="B1978" i="13"/>
  <c r="G1977" i="13"/>
  <c r="D1977" i="13"/>
  <c r="C1977" i="13"/>
  <c r="B1977" i="13"/>
  <c r="G1976" i="13"/>
  <c r="D1976" i="13"/>
  <c r="C1976" i="13"/>
  <c r="B1976" i="13"/>
  <c r="G1975" i="13"/>
  <c r="D1975" i="13"/>
  <c r="C1975" i="13"/>
  <c r="B1975" i="13"/>
  <c r="G1974" i="13"/>
  <c r="D1974" i="13"/>
  <c r="C1974" i="13"/>
  <c r="B1974" i="13"/>
  <c r="G1973" i="13"/>
  <c r="D1973" i="13"/>
  <c r="C1973" i="13"/>
  <c r="B1973" i="13"/>
  <c r="G1972" i="13"/>
  <c r="D1972" i="13"/>
  <c r="C1972" i="13"/>
  <c r="B1972" i="13"/>
  <c r="G1971" i="13"/>
  <c r="D1971" i="13"/>
  <c r="C1971" i="13"/>
  <c r="B1971" i="13"/>
  <c r="G1970" i="13"/>
  <c r="D1970" i="13"/>
  <c r="C1970" i="13"/>
  <c r="B1970" i="13"/>
  <c r="G1969" i="13"/>
  <c r="D1969" i="13"/>
  <c r="C1969" i="13"/>
  <c r="B1969" i="13"/>
  <c r="G1968" i="13"/>
  <c r="D1968" i="13"/>
  <c r="C1968" i="13"/>
  <c r="B1968" i="13"/>
  <c r="G1967" i="13"/>
  <c r="D1967" i="13"/>
  <c r="C1967" i="13"/>
  <c r="B1967" i="13"/>
  <c r="G1966" i="13"/>
  <c r="D1966" i="13"/>
  <c r="C1966" i="13"/>
  <c r="B1966" i="13"/>
  <c r="G1965" i="13"/>
  <c r="D1965" i="13"/>
  <c r="C1965" i="13"/>
  <c r="B1965" i="13"/>
  <c r="G1964" i="13"/>
  <c r="D1964" i="13"/>
  <c r="C1964" i="13"/>
  <c r="B1964" i="13"/>
  <c r="G1963" i="13"/>
  <c r="D1963" i="13"/>
  <c r="C1963" i="13"/>
  <c r="B1963" i="13"/>
  <c r="G1962" i="13"/>
  <c r="D1962" i="13"/>
  <c r="C1962" i="13"/>
  <c r="B1962" i="13"/>
  <c r="G1961" i="13"/>
  <c r="D1961" i="13"/>
  <c r="C1961" i="13"/>
  <c r="B1961" i="13"/>
  <c r="G1960" i="13"/>
  <c r="D1960" i="13"/>
  <c r="C1960" i="13"/>
  <c r="B1960" i="13"/>
  <c r="G1959" i="13"/>
  <c r="D1959" i="13"/>
  <c r="C1959" i="13"/>
  <c r="B1959" i="13"/>
  <c r="G1958" i="13"/>
  <c r="D1958" i="13"/>
  <c r="C1958" i="13"/>
  <c r="B1958" i="13"/>
  <c r="G1957" i="13"/>
  <c r="D1957" i="13"/>
  <c r="C1957" i="13"/>
  <c r="B1957" i="13"/>
  <c r="G1956" i="13"/>
  <c r="D1956" i="13"/>
  <c r="C1956" i="13"/>
  <c r="B1956" i="13"/>
  <c r="G1955" i="13"/>
  <c r="D1955" i="13"/>
  <c r="C1955" i="13"/>
  <c r="B1955" i="13"/>
  <c r="G1954" i="13"/>
  <c r="D1954" i="13"/>
  <c r="C1954" i="13"/>
  <c r="B1954" i="13"/>
  <c r="G1953" i="13"/>
  <c r="D1953" i="13"/>
  <c r="C1953" i="13"/>
  <c r="B1953" i="13"/>
  <c r="G1952" i="13"/>
  <c r="D1952" i="13"/>
  <c r="C1952" i="13"/>
  <c r="B1952" i="13"/>
  <c r="G1951" i="13"/>
  <c r="D1951" i="13"/>
  <c r="C1951" i="13"/>
  <c r="B1951" i="13"/>
  <c r="G1950" i="13"/>
  <c r="D1950" i="13"/>
  <c r="C1950" i="13"/>
  <c r="B1950" i="13"/>
  <c r="G1949" i="13"/>
  <c r="D1949" i="13"/>
  <c r="C1949" i="13"/>
  <c r="B1949" i="13"/>
  <c r="G1948" i="13"/>
  <c r="D1948" i="13"/>
  <c r="C1948" i="13"/>
  <c r="B1948" i="13"/>
  <c r="G1947" i="13"/>
  <c r="D1947" i="13"/>
  <c r="C1947" i="13"/>
  <c r="B1947" i="13"/>
  <c r="G1946" i="13"/>
  <c r="D1946" i="13"/>
  <c r="C1946" i="13"/>
  <c r="B1946" i="13"/>
  <c r="G1945" i="13"/>
  <c r="D1945" i="13"/>
  <c r="C1945" i="13"/>
  <c r="B1945" i="13"/>
  <c r="G1944" i="13"/>
  <c r="D1944" i="13"/>
  <c r="C1944" i="13"/>
  <c r="B1944" i="13"/>
  <c r="G1943" i="13"/>
  <c r="D1943" i="13"/>
  <c r="C1943" i="13"/>
  <c r="B1943" i="13"/>
  <c r="G1942" i="13"/>
  <c r="D1942" i="13"/>
  <c r="C1942" i="13"/>
  <c r="B1942" i="13"/>
  <c r="G1941" i="13"/>
  <c r="D1941" i="13"/>
  <c r="C1941" i="13"/>
  <c r="B1941" i="13"/>
  <c r="G1940" i="13"/>
  <c r="D1940" i="13"/>
  <c r="C1940" i="13"/>
  <c r="B1940" i="13"/>
  <c r="G1939" i="13"/>
  <c r="D1939" i="13"/>
  <c r="C1939" i="13"/>
  <c r="B1939" i="13"/>
  <c r="G1938" i="13"/>
  <c r="D1938" i="13"/>
  <c r="C1938" i="13"/>
  <c r="B1938" i="13"/>
  <c r="G1937" i="13"/>
  <c r="D1937" i="13"/>
  <c r="C1937" i="13"/>
  <c r="B1937" i="13"/>
  <c r="G1936" i="13"/>
  <c r="D1936" i="13"/>
  <c r="C1936" i="13"/>
  <c r="B1936" i="13"/>
  <c r="G1935" i="13"/>
  <c r="D1935" i="13"/>
  <c r="C1935" i="13"/>
  <c r="B1935" i="13"/>
  <c r="G1934" i="13"/>
  <c r="D1934" i="13"/>
  <c r="C1934" i="13"/>
  <c r="B1934" i="13"/>
  <c r="G1933" i="13"/>
  <c r="D1933" i="13"/>
  <c r="C1933" i="13"/>
  <c r="B1933" i="13"/>
  <c r="G1932" i="13"/>
  <c r="D1932" i="13"/>
  <c r="C1932" i="13"/>
  <c r="B1932" i="13"/>
  <c r="G1931" i="13"/>
  <c r="D1931" i="13"/>
  <c r="C1931" i="13"/>
  <c r="B1931" i="13"/>
  <c r="G1930" i="13"/>
  <c r="D1930" i="13"/>
  <c r="C1930" i="13"/>
  <c r="B1930" i="13"/>
  <c r="G1929" i="13"/>
  <c r="D1929" i="13"/>
  <c r="C1929" i="13"/>
  <c r="B1929" i="13"/>
  <c r="G1928" i="13"/>
  <c r="D1928" i="13"/>
  <c r="C1928" i="13"/>
  <c r="B1928" i="13"/>
  <c r="G1927" i="13"/>
  <c r="D1927" i="13"/>
  <c r="C1927" i="13"/>
  <c r="B1927" i="13"/>
  <c r="G1926" i="13"/>
  <c r="D1926" i="13"/>
  <c r="C1926" i="13"/>
  <c r="B1926" i="13"/>
  <c r="G1925" i="13"/>
  <c r="D1925" i="13"/>
  <c r="C1925" i="13"/>
  <c r="B1925" i="13"/>
  <c r="G1924" i="13"/>
  <c r="D1924" i="13"/>
  <c r="C1924" i="13"/>
  <c r="B1924" i="13"/>
  <c r="G1923" i="13"/>
  <c r="D1923" i="13"/>
  <c r="C1923" i="13"/>
  <c r="B1923" i="13"/>
  <c r="G1922" i="13"/>
  <c r="D1922" i="13"/>
  <c r="C1922" i="13"/>
  <c r="B1922" i="13"/>
  <c r="G1921" i="13"/>
  <c r="D1921" i="13"/>
  <c r="C1921" i="13"/>
  <c r="B1921" i="13"/>
  <c r="G1920" i="13"/>
  <c r="D1920" i="13"/>
  <c r="C1920" i="13"/>
  <c r="B1920" i="13"/>
  <c r="G1919" i="13"/>
  <c r="D1919" i="13"/>
  <c r="C1919" i="13"/>
  <c r="B1919" i="13"/>
  <c r="G1918" i="13"/>
  <c r="D1918" i="13"/>
  <c r="C1918" i="13"/>
  <c r="B1918" i="13"/>
  <c r="G1917" i="13"/>
  <c r="D1917" i="13"/>
  <c r="C1917" i="13"/>
  <c r="B1917" i="13"/>
  <c r="G1916" i="13"/>
  <c r="D1916" i="13"/>
  <c r="C1916" i="13"/>
  <c r="B1916" i="13"/>
  <c r="G1915" i="13"/>
  <c r="D1915" i="13"/>
  <c r="C1915" i="13"/>
  <c r="B1915" i="13"/>
  <c r="G1914" i="13"/>
  <c r="D1914" i="13"/>
  <c r="C1914" i="13"/>
  <c r="B1914" i="13"/>
  <c r="G1913" i="13"/>
  <c r="D1913" i="13"/>
  <c r="C1913" i="13"/>
  <c r="B1913" i="13"/>
  <c r="G1912" i="13"/>
  <c r="D1912" i="13"/>
  <c r="C1912" i="13"/>
  <c r="B1912" i="13"/>
  <c r="G1911" i="13"/>
  <c r="D1911" i="13"/>
  <c r="C1911" i="13"/>
  <c r="B1911" i="13"/>
  <c r="G1910" i="13"/>
  <c r="D1910" i="13"/>
  <c r="C1910" i="13"/>
  <c r="B1910" i="13"/>
  <c r="G1909" i="13"/>
  <c r="D1909" i="13"/>
  <c r="C1909" i="13"/>
  <c r="B1909" i="13"/>
  <c r="G1908" i="13"/>
  <c r="D1908" i="13"/>
  <c r="C1908" i="13"/>
  <c r="B1908" i="13"/>
  <c r="G1907" i="13"/>
  <c r="D1907" i="13"/>
  <c r="C1907" i="13"/>
  <c r="B1907" i="13"/>
  <c r="G1906" i="13"/>
  <c r="D1906" i="13"/>
  <c r="C1906" i="13"/>
  <c r="B1906" i="13"/>
  <c r="G1905" i="13"/>
  <c r="D1905" i="13"/>
  <c r="C1905" i="13"/>
  <c r="B1905" i="13"/>
  <c r="G1904" i="13"/>
  <c r="D1904" i="13"/>
  <c r="C1904" i="13"/>
  <c r="B1904" i="13"/>
  <c r="G1903" i="13"/>
  <c r="D1903" i="13"/>
  <c r="C1903" i="13"/>
  <c r="B1903" i="13"/>
  <c r="G1902" i="13"/>
  <c r="D1902" i="13"/>
  <c r="C1902" i="13"/>
  <c r="B1902" i="13"/>
  <c r="G1901" i="13"/>
  <c r="D1901" i="13"/>
  <c r="C1901" i="13"/>
  <c r="B1901" i="13"/>
  <c r="G1900" i="13"/>
  <c r="D1900" i="13"/>
  <c r="C1900" i="13"/>
  <c r="B1900" i="13"/>
  <c r="G1899" i="13"/>
  <c r="D1899" i="13"/>
  <c r="C1899" i="13"/>
  <c r="B1899" i="13"/>
  <c r="G1898" i="13"/>
  <c r="D1898" i="13"/>
  <c r="C1898" i="13"/>
  <c r="B1898" i="13"/>
  <c r="G1897" i="13"/>
  <c r="D1897" i="13"/>
  <c r="C1897" i="13"/>
  <c r="B1897" i="13"/>
  <c r="G1896" i="13"/>
  <c r="D1896" i="13"/>
  <c r="C1896" i="13"/>
  <c r="B1896" i="13"/>
  <c r="G1895" i="13"/>
  <c r="D1895" i="13"/>
  <c r="C1895" i="13"/>
  <c r="B1895" i="13"/>
  <c r="G1894" i="13"/>
  <c r="D1894" i="13"/>
  <c r="C1894" i="13"/>
  <c r="B1894" i="13"/>
  <c r="G1893" i="13"/>
  <c r="D1893" i="13"/>
  <c r="C1893" i="13"/>
  <c r="B1893" i="13"/>
  <c r="G1892" i="13"/>
  <c r="D1892" i="13"/>
  <c r="C1892" i="13"/>
  <c r="B1892" i="13"/>
  <c r="G1891" i="13"/>
  <c r="D1891" i="13"/>
  <c r="C1891" i="13"/>
  <c r="B1891" i="13"/>
  <c r="G1890" i="13"/>
  <c r="D1890" i="13"/>
  <c r="C1890" i="13"/>
  <c r="B1890" i="13"/>
  <c r="G1889" i="13"/>
  <c r="D1889" i="13"/>
  <c r="C1889" i="13"/>
  <c r="B1889" i="13"/>
  <c r="G1888" i="13"/>
  <c r="D1888" i="13"/>
  <c r="C1888" i="13"/>
  <c r="B1888" i="13"/>
  <c r="G1887" i="13"/>
  <c r="D1887" i="13"/>
  <c r="C1887" i="13"/>
  <c r="B1887" i="13"/>
  <c r="G1886" i="13"/>
  <c r="D1886" i="13"/>
  <c r="C1886" i="13"/>
  <c r="B1886" i="13"/>
  <c r="G1885" i="13"/>
  <c r="D1885" i="13"/>
  <c r="C1885" i="13"/>
  <c r="B1885" i="13"/>
  <c r="G1884" i="13"/>
  <c r="D1884" i="13"/>
  <c r="C1884" i="13"/>
  <c r="B1884" i="13"/>
  <c r="G1883" i="13"/>
  <c r="D1883" i="13"/>
  <c r="C1883" i="13"/>
  <c r="B1883" i="13"/>
  <c r="G1882" i="13"/>
  <c r="D1882" i="13"/>
  <c r="C1882" i="13"/>
  <c r="B1882" i="13"/>
  <c r="G1881" i="13"/>
  <c r="D1881" i="13"/>
  <c r="C1881" i="13"/>
  <c r="B1881" i="13"/>
  <c r="G1880" i="13"/>
  <c r="D1880" i="13"/>
  <c r="C1880" i="13"/>
  <c r="B1880" i="13"/>
  <c r="G1879" i="13"/>
  <c r="D1879" i="13"/>
  <c r="C1879" i="13"/>
  <c r="B1879" i="13"/>
  <c r="G1878" i="13"/>
  <c r="D1878" i="13"/>
  <c r="C1878" i="13"/>
  <c r="B1878" i="13"/>
  <c r="G1877" i="13"/>
  <c r="D1877" i="13"/>
  <c r="C1877" i="13"/>
  <c r="B1877" i="13"/>
  <c r="G1876" i="13"/>
  <c r="D1876" i="13"/>
  <c r="C1876" i="13"/>
  <c r="B1876" i="13"/>
  <c r="G1875" i="13"/>
  <c r="D1875" i="13"/>
  <c r="C1875" i="13"/>
  <c r="B1875" i="13"/>
  <c r="G1874" i="13"/>
  <c r="D1874" i="13"/>
  <c r="C1874" i="13"/>
  <c r="B1874" i="13"/>
  <c r="G1873" i="13"/>
  <c r="D1873" i="13"/>
  <c r="C1873" i="13"/>
  <c r="B1873" i="13"/>
  <c r="G1872" i="13"/>
  <c r="D1872" i="13"/>
  <c r="C1872" i="13"/>
  <c r="B1872" i="13"/>
  <c r="G1871" i="13"/>
  <c r="D1871" i="13"/>
  <c r="C1871" i="13"/>
  <c r="B1871" i="13"/>
  <c r="G1870" i="13"/>
  <c r="D1870" i="13"/>
  <c r="C1870" i="13"/>
  <c r="B1870" i="13"/>
  <c r="G1869" i="13"/>
  <c r="D1869" i="13"/>
  <c r="C1869" i="13"/>
  <c r="B1869" i="13"/>
  <c r="G1868" i="13"/>
  <c r="D1868" i="13"/>
  <c r="C1868" i="13"/>
  <c r="B1868" i="13"/>
  <c r="G1867" i="13"/>
  <c r="D1867" i="13"/>
  <c r="C1867" i="13"/>
  <c r="B1867" i="13"/>
  <c r="G1866" i="13"/>
  <c r="D1866" i="13"/>
  <c r="C1866" i="13"/>
  <c r="B1866" i="13"/>
  <c r="G1865" i="13"/>
  <c r="D1865" i="13"/>
  <c r="C1865" i="13"/>
  <c r="B1865" i="13"/>
  <c r="G1864" i="13"/>
  <c r="D1864" i="13"/>
  <c r="C1864" i="13"/>
  <c r="B1864" i="13"/>
  <c r="G1863" i="13"/>
  <c r="D1863" i="13"/>
  <c r="C1863" i="13"/>
  <c r="B1863" i="13"/>
  <c r="G1862" i="13"/>
  <c r="D1862" i="13"/>
  <c r="C1862" i="13"/>
  <c r="B1862" i="13"/>
  <c r="G1861" i="13"/>
  <c r="D1861" i="13"/>
  <c r="C1861" i="13"/>
  <c r="B1861" i="13"/>
  <c r="G1860" i="13"/>
  <c r="D1860" i="13"/>
  <c r="C1860" i="13"/>
  <c r="B1860" i="13"/>
  <c r="G1859" i="13"/>
  <c r="D1859" i="13"/>
  <c r="C1859" i="13"/>
  <c r="B1859" i="13"/>
  <c r="G1858" i="13"/>
  <c r="D1858" i="13"/>
  <c r="C1858" i="13"/>
  <c r="B1858" i="13"/>
  <c r="G1857" i="13"/>
  <c r="D1857" i="13"/>
  <c r="C1857" i="13"/>
  <c r="B1857" i="13"/>
  <c r="G1856" i="13"/>
  <c r="D1856" i="13"/>
  <c r="C1856" i="13"/>
  <c r="B1856" i="13"/>
  <c r="G1855" i="13"/>
  <c r="D1855" i="13"/>
  <c r="C1855" i="13"/>
  <c r="B1855" i="13"/>
  <c r="G1854" i="13"/>
  <c r="D1854" i="13"/>
  <c r="C1854" i="13"/>
  <c r="B1854" i="13"/>
  <c r="G1853" i="13"/>
  <c r="D1853" i="13"/>
  <c r="C1853" i="13"/>
  <c r="B1853" i="13"/>
  <c r="G1852" i="13"/>
  <c r="D1852" i="13"/>
  <c r="C1852" i="13"/>
  <c r="B1852" i="13"/>
  <c r="G1851" i="13"/>
  <c r="D1851" i="13"/>
  <c r="C1851" i="13"/>
  <c r="B1851" i="13"/>
  <c r="G1850" i="13"/>
  <c r="D1850" i="13"/>
  <c r="C1850" i="13"/>
  <c r="B1850" i="13"/>
  <c r="G1849" i="13"/>
  <c r="D1849" i="13"/>
  <c r="C1849" i="13"/>
  <c r="B1849" i="13"/>
  <c r="G1848" i="13"/>
  <c r="D1848" i="13"/>
  <c r="C1848" i="13"/>
  <c r="B1848" i="13"/>
  <c r="G1847" i="13"/>
  <c r="D1847" i="13"/>
  <c r="C1847" i="13"/>
  <c r="B1847" i="13"/>
  <c r="G1846" i="13"/>
  <c r="D1846" i="13"/>
  <c r="C1846" i="13"/>
  <c r="B1846" i="13"/>
  <c r="G1845" i="13"/>
  <c r="D1845" i="13"/>
  <c r="C1845" i="13"/>
  <c r="B1845" i="13"/>
  <c r="G1844" i="13"/>
  <c r="D1844" i="13"/>
  <c r="C1844" i="13"/>
  <c r="B1844" i="13"/>
  <c r="G1843" i="13"/>
  <c r="D1843" i="13"/>
  <c r="C1843" i="13"/>
  <c r="B1843" i="13"/>
  <c r="G1842" i="13"/>
  <c r="D1842" i="13"/>
  <c r="C1842" i="13"/>
  <c r="B1842" i="13"/>
  <c r="G1841" i="13"/>
  <c r="D1841" i="13"/>
  <c r="C1841" i="13"/>
  <c r="B1841" i="13"/>
  <c r="G1840" i="13"/>
  <c r="D1840" i="13"/>
  <c r="C1840" i="13"/>
  <c r="B1840" i="13"/>
  <c r="G1839" i="13"/>
  <c r="D1839" i="13"/>
  <c r="C1839" i="13"/>
  <c r="B1839" i="13"/>
  <c r="G1838" i="13"/>
  <c r="D1838" i="13"/>
  <c r="C1838" i="13"/>
  <c r="B1838" i="13"/>
  <c r="G1837" i="13"/>
  <c r="D1837" i="13"/>
  <c r="C1837" i="13"/>
  <c r="B1837" i="13"/>
  <c r="G1836" i="13"/>
  <c r="D1836" i="13"/>
  <c r="C1836" i="13"/>
  <c r="B1836" i="13"/>
  <c r="G1835" i="13"/>
  <c r="D1835" i="13"/>
  <c r="C1835" i="13"/>
  <c r="B1835" i="13"/>
  <c r="G1834" i="13"/>
  <c r="D1834" i="13"/>
  <c r="C1834" i="13"/>
  <c r="B1834" i="13"/>
  <c r="G1833" i="13"/>
  <c r="D1833" i="13"/>
  <c r="C1833" i="13"/>
  <c r="B1833" i="13"/>
  <c r="G1832" i="13"/>
  <c r="D1832" i="13"/>
  <c r="C1832" i="13"/>
  <c r="B1832" i="13"/>
  <c r="G1831" i="13"/>
  <c r="D1831" i="13"/>
  <c r="C1831" i="13"/>
  <c r="B1831" i="13"/>
  <c r="G1830" i="13"/>
  <c r="D1830" i="13"/>
  <c r="C1830" i="13"/>
  <c r="B1830" i="13"/>
  <c r="G1829" i="13"/>
  <c r="D1829" i="13"/>
  <c r="C1829" i="13"/>
  <c r="B1829" i="13"/>
  <c r="G1828" i="13"/>
  <c r="D1828" i="13"/>
  <c r="C1828" i="13"/>
  <c r="B1828" i="13"/>
  <c r="G1827" i="13"/>
  <c r="D1827" i="13"/>
  <c r="C1827" i="13"/>
  <c r="B1827" i="13"/>
  <c r="G1826" i="13"/>
  <c r="D1826" i="13"/>
  <c r="C1826" i="13"/>
  <c r="B1826" i="13"/>
  <c r="G1825" i="13"/>
  <c r="D1825" i="13"/>
  <c r="C1825" i="13"/>
  <c r="B1825" i="13"/>
  <c r="G1824" i="13"/>
  <c r="D1824" i="13"/>
  <c r="C1824" i="13"/>
  <c r="B1824" i="13"/>
  <c r="G1823" i="13"/>
  <c r="D1823" i="13"/>
  <c r="C1823" i="13"/>
  <c r="B1823" i="13"/>
  <c r="G1822" i="13"/>
  <c r="D1822" i="13"/>
  <c r="C1822" i="13"/>
  <c r="B1822" i="13"/>
  <c r="G1821" i="13"/>
  <c r="D1821" i="13"/>
  <c r="C1821" i="13"/>
  <c r="B1821" i="13"/>
  <c r="G1820" i="13"/>
  <c r="D1820" i="13"/>
  <c r="C1820" i="13"/>
  <c r="B1820" i="13"/>
  <c r="G1819" i="13"/>
  <c r="D1819" i="13"/>
  <c r="C1819" i="13"/>
  <c r="B1819" i="13"/>
  <c r="G1818" i="13"/>
  <c r="D1818" i="13"/>
  <c r="C1818" i="13"/>
  <c r="B1818" i="13"/>
  <c r="G1817" i="13"/>
  <c r="D1817" i="13"/>
  <c r="C1817" i="13"/>
  <c r="B1817" i="13"/>
  <c r="G1816" i="13"/>
  <c r="D1816" i="13"/>
  <c r="C1816" i="13"/>
  <c r="B1816" i="13"/>
  <c r="G1815" i="13"/>
  <c r="D1815" i="13"/>
  <c r="C1815" i="13"/>
  <c r="B1815" i="13"/>
  <c r="G1814" i="13"/>
  <c r="D1814" i="13"/>
  <c r="C1814" i="13"/>
  <c r="B1814" i="13"/>
  <c r="G1813" i="13"/>
  <c r="D1813" i="13"/>
  <c r="C1813" i="13"/>
  <c r="B1813" i="13"/>
  <c r="G1812" i="13"/>
  <c r="D1812" i="13"/>
  <c r="C1812" i="13"/>
  <c r="B1812" i="13"/>
  <c r="G1811" i="13"/>
  <c r="D1811" i="13"/>
  <c r="C1811" i="13"/>
  <c r="B1811" i="13"/>
  <c r="G1810" i="13"/>
  <c r="D1810" i="13"/>
  <c r="C1810" i="13"/>
  <c r="B1810" i="13"/>
  <c r="G1809" i="13"/>
  <c r="D1809" i="13"/>
  <c r="C1809" i="13"/>
  <c r="B1809" i="13"/>
  <c r="G1808" i="13"/>
  <c r="D1808" i="13"/>
  <c r="C1808" i="13"/>
  <c r="B1808" i="13"/>
  <c r="G1807" i="13"/>
  <c r="D1807" i="13"/>
  <c r="C1807" i="13"/>
  <c r="B1807" i="13"/>
  <c r="G1806" i="13"/>
  <c r="D1806" i="13"/>
  <c r="C1806" i="13"/>
  <c r="B1806" i="13"/>
  <c r="G1805" i="13"/>
  <c r="D1805" i="13"/>
  <c r="C1805" i="13"/>
  <c r="B1805" i="13"/>
  <c r="G1804" i="13"/>
  <c r="D1804" i="13"/>
  <c r="C1804" i="13"/>
  <c r="B1804" i="13"/>
  <c r="G1803" i="13"/>
  <c r="D1803" i="13"/>
  <c r="C1803" i="13"/>
  <c r="B1803" i="13"/>
  <c r="G1802" i="13"/>
  <c r="D1802" i="13"/>
  <c r="C1802" i="13"/>
  <c r="B1802" i="13"/>
  <c r="G1801" i="13"/>
  <c r="D1801" i="13"/>
  <c r="C1801" i="13"/>
  <c r="B1801" i="13"/>
  <c r="G1800" i="13"/>
  <c r="D1800" i="13"/>
  <c r="C1800" i="13"/>
  <c r="B1800" i="13"/>
  <c r="G1799" i="13"/>
  <c r="D1799" i="13"/>
  <c r="C1799" i="13"/>
  <c r="B1799" i="13"/>
  <c r="G1798" i="13"/>
  <c r="D1798" i="13"/>
  <c r="C1798" i="13"/>
  <c r="B1798" i="13"/>
  <c r="G1797" i="13"/>
  <c r="D1797" i="13"/>
  <c r="C1797" i="13"/>
  <c r="B1797" i="13"/>
  <c r="G1796" i="13"/>
  <c r="D1796" i="13"/>
  <c r="C1796" i="13"/>
  <c r="B1796" i="13"/>
  <c r="G1795" i="13"/>
  <c r="D1795" i="13"/>
  <c r="C1795" i="13"/>
  <c r="B1795" i="13"/>
  <c r="G1794" i="13"/>
  <c r="D1794" i="13"/>
  <c r="C1794" i="13"/>
  <c r="B1794" i="13"/>
  <c r="G1793" i="13"/>
  <c r="D1793" i="13"/>
  <c r="C1793" i="13"/>
  <c r="B1793" i="13"/>
  <c r="G1792" i="13"/>
  <c r="D1792" i="13"/>
  <c r="C1792" i="13"/>
  <c r="B1792" i="13"/>
  <c r="G1791" i="13"/>
  <c r="D1791" i="13"/>
  <c r="C1791" i="13"/>
  <c r="B1791" i="13"/>
  <c r="G1790" i="13"/>
  <c r="D1790" i="13"/>
  <c r="C1790" i="13"/>
  <c r="B1790" i="13"/>
  <c r="G1789" i="13"/>
  <c r="D1789" i="13"/>
  <c r="C1789" i="13"/>
  <c r="B1789" i="13"/>
  <c r="G1788" i="13"/>
  <c r="D1788" i="13"/>
  <c r="C1788" i="13"/>
  <c r="B1788" i="13"/>
  <c r="G1787" i="13"/>
  <c r="D1787" i="13"/>
  <c r="C1787" i="13"/>
  <c r="B1787" i="13"/>
  <c r="G1786" i="13"/>
  <c r="D1786" i="13"/>
  <c r="C1786" i="13"/>
  <c r="B1786" i="13"/>
  <c r="G1785" i="13"/>
  <c r="D1785" i="13"/>
  <c r="C1785" i="13"/>
  <c r="B1785" i="13"/>
  <c r="G1784" i="13"/>
  <c r="D1784" i="13"/>
  <c r="C1784" i="13"/>
  <c r="B1784" i="13"/>
  <c r="G1783" i="13"/>
  <c r="D1783" i="13"/>
  <c r="C1783" i="13"/>
  <c r="B1783" i="13"/>
  <c r="G1782" i="13"/>
  <c r="D1782" i="13"/>
  <c r="C1782" i="13"/>
  <c r="B1782" i="13"/>
  <c r="G1781" i="13"/>
  <c r="D1781" i="13"/>
  <c r="C1781" i="13"/>
  <c r="B1781" i="13"/>
  <c r="G1780" i="13"/>
  <c r="D1780" i="13"/>
  <c r="C1780" i="13"/>
  <c r="B1780" i="13"/>
  <c r="G1779" i="13"/>
  <c r="D1779" i="13"/>
  <c r="C1779" i="13"/>
  <c r="B1779" i="13"/>
  <c r="G1778" i="13"/>
  <c r="D1778" i="13"/>
  <c r="C1778" i="13"/>
  <c r="B1778" i="13"/>
  <c r="G1777" i="13"/>
  <c r="D1777" i="13"/>
  <c r="C1777" i="13"/>
  <c r="B1777" i="13"/>
  <c r="G1776" i="13"/>
  <c r="D1776" i="13"/>
  <c r="C1776" i="13"/>
  <c r="B1776" i="13"/>
  <c r="G1775" i="13"/>
  <c r="D1775" i="13"/>
  <c r="C1775" i="13"/>
  <c r="B1775" i="13"/>
  <c r="G1774" i="13"/>
  <c r="D1774" i="13"/>
  <c r="C1774" i="13"/>
  <c r="B1774" i="13"/>
  <c r="G1773" i="13"/>
  <c r="D1773" i="13"/>
  <c r="C1773" i="13"/>
  <c r="B1773" i="13"/>
  <c r="G1772" i="13"/>
  <c r="D1772" i="13"/>
  <c r="C1772" i="13"/>
  <c r="B1772" i="13"/>
  <c r="G1771" i="13"/>
  <c r="D1771" i="13"/>
  <c r="C1771" i="13"/>
  <c r="B1771" i="13"/>
  <c r="G1770" i="13"/>
  <c r="D1770" i="13"/>
  <c r="C1770" i="13"/>
  <c r="B1770" i="13"/>
  <c r="G1769" i="13"/>
  <c r="D1769" i="13"/>
  <c r="C1769" i="13"/>
  <c r="B1769" i="13"/>
  <c r="G1768" i="13"/>
  <c r="D1768" i="13"/>
  <c r="C1768" i="13"/>
  <c r="B1768" i="13"/>
  <c r="G1767" i="13"/>
  <c r="D1767" i="13"/>
  <c r="C1767" i="13"/>
  <c r="B1767" i="13"/>
  <c r="G1766" i="13"/>
  <c r="D1766" i="13"/>
  <c r="C1766" i="13"/>
  <c r="B1766" i="13"/>
  <c r="G1765" i="13"/>
  <c r="D1765" i="13"/>
  <c r="C1765" i="13"/>
  <c r="B1765" i="13"/>
  <c r="G1764" i="13"/>
  <c r="D1764" i="13"/>
  <c r="C1764" i="13"/>
  <c r="B1764" i="13"/>
  <c r="G1763" i="13"/>
  <c r="D1763" i="13"/>
  <c r="C1763" i="13"/>
  <c r="B1763" i="13"/>
  <c r="G1762" i="13"/>
  <c r="D1762" i="13"/>
  <c r="C1762" i="13"/>
  <c r="B1762" i="13"/>
  <c r="G1761" i="13"/>
  <c r="D1761" i="13"/>
  <c r="C1761" i="13"/>
  <c r="B1761" i="13"/>
  <c r="G1760" i="13"/>
  <c r="D1760" i="13"/>
  <c r="C1760" i="13"/>
  <c r="B1760" i="13"/>
  <c r="G1759" i="13"/>
  <c r="D1759" i="13"/>
  <c r="C1759" i="13"/>
  <c r="B1759" i="13"/>
  <c r="G1758" i="13"/>
  <c r="D1758" i="13"/>
  <c r="C1758" i="13"/>
  <c r="B1758" i="13"/>
  <c r="G1757" i="13"/>
  <c r="D1757" i="13"/>
  <c r="C1757" i="13"/>
  <c r="B1757" i="13"/>
  <c r="G1756" i="13"/>
  <c r="D1756" i="13"/>
  <c r="C1756" i="13"/>
  <c r="B1756" i="13"/>
  <c r="G1755" i="13"/>
  <c r="D1755" i="13"/>
  <c r="C1755" i="13"/>
  <c r="B1755" i="13"/>
  <c r="G1754" i="13"/>
  <c r="D1754" i="13"/>
  <c r="C1754" i="13"/>
  <c r="B1754" i="13"/>
  <c r="G1753" i="13"/>
  <c r="D1753" i="13"/>
  <c r="C1753" i="13"/>
  <c r="B1753" i="13"/>
  <c r="G1752" i="13"/>
  <c r="D1752" i="13"/>
  <c r="C1752" i="13"/>
  <c r="B1752" i="13"/>
  <c r="G1751" i="13"/>
  <c r="D1751" i="13"/>
  <c r="C1751" i="13"/>
  <c r="B1751" i="13"/>
  <c r="G1750" i="13"/>
  <c r="D1750" i="13"/>
  <c r="C1750" i="13"/>
  <c r="B1750" i="13"/>
  <c r="G1749" i="13"/>
  <c r="D1749" i="13"/>
  <c r="C1749" i="13"/>
  <c r="B1749" i="13"/>
  <c r="G1748" i="13"/>
  <c r="D1748" i="13"/>
  <c r="C1748" i="13"/>
  <c r="B1748" i="13"/>
  <c r="G1747" i="13"/>
  <c r="D1747" i="13"/>
  <c r="C1747" i="13"/>
  <c r="B1747" i="13"/>
  <c r="G1746" i="13"/>
  <c r="D1746" i="13"/>
  <c r="C1746" i="13"/>
  <c r="B1746" i="13"/>
  <c r="G1745" i="13"/>
  <c r="D1745" i="13"/>
  <c r="C1745" i="13"/>
  <c r="B1745" i="13"/>
  <c r="G1744" i="13"/>
  <c r="D1744" i="13"/>
  <c r="C1744" i="13"/>
  <c r="B1744" i="13"/>
  <c r="G1743" i="13"/>
  <c r="D1743" i="13"/>
  <c r="C1743" i="13"/>
  <c r="B1743" i="13"/>
  <c r="G1742" i="13"/>
  <c r="D1742" i="13"/>
  <c r="C1742" i="13"/>
  <c r="B1742" i="13"/>
  <c r="G1741" i="13"/>
  <c r="D1741" i="13"/>
  <c r="C1741" i="13"/>
  <c r="B1741" i="13"/>
  <c r="G1740" i="13"/>
  <c r="D1740" i="13"/>
  <c r="C1740" i="13"/>
  <c r="B1740" i="13"/>
  <c r="G1739" i="13"/>
  <c r="D1739" i="13"/>
  <c r="C1739" i="13"/>
  <c r="B1739" i="13"/>
  <c r="G1738" i="13"/>
  <c r="D1738" i="13"/>
  <c r="C1738" i="13"/>
  <c r="B1738" i="13"/>
  <c r="G1737" i="13"/>
  <c r="D1737" i="13"/>
  <c r="C1737" i="13"/>
  <c r="B1737" i="13"/>
  <c r="G1736" i="13"/>
  <c r="D1736" i="13"/>
  <c r="C1736" i="13"/>
  <c r="B1736" i="13"/>
  <c r="G1735" i="13"/>
  <c r="D1735" i="13"/>
  <c r="C1735" i="13"/>
  <c r="B1735" i="13"/>
  <c r="G1734" i="13"/>
  <c r="D1734" i="13"/>
  <c r="C1734" i="13"/>
  <c r="B1734" i="13"/>
  <c r="G1733" i="13"/>
  <c r="D1733" i="13"/>
  <c r="C1733" i="13"/>
  <c r="B1733" i="13"/>
  <c r="G1732" i="13"/>
  <c r="D1732" i="13"/>
  <c r="C1732" i="13"/>
  <c r="B1732" i="13"/>
  <c r="G1731" i="13"/>
  <c r="D1731" i="13"/>
  <c r="C1731" i="13"/>
  <c r="B1731" i="13"/>
  <c r="G1730" i="13"/>
  <c r="D1730" i="13"/>
  <c r="C1730" i="13"/>
  <c r="B1730" i="13"/>
  <c r="G1729" i="13"/>
  <c r="D1729" i="13"/>
  <c r="C1729" i="13"/>
  <c r="B1729" i="13"/>
  <c r="G1728" i="13"/>
  <c r="D1728" i="13"/>
  <c r="C1728" i="13"/>
  <c r="B1728" i="13"/>
  <c r="G1727" i="13"/>
  <c r="D1727" i="13"/>
  <c r="C1727" i="13"/>
  <c r="B1727" i="13"/>
  <c r="G1726" i="13"/>
  <c r="D1726" i="13"/>
  <c r="C1726" i="13"/>
  <c r="B1726" i="13"/>
  <c r="G1725" i="13"/>
  <c r="D1725" i="13"/>
  <c r="C1725" i="13"/>
  <c r="B1725" i="13"/>
  <c r="G1724" i="13"/>
  <c r="D1724" i="13"/>
  <c r="C1724" i="13"/>
  <c r="B1724" i="13"/>
  <c r="G1723" i="13"/>
  <c r="D1723" i="13"/>
  <c r="C1723" i="13"/>
  <c r="B1723" i="13"/>
  <c r="G1722" i="13"/>
  <c r="D1722" i="13"/>
  <c r="C1722" i="13"/>
  <c r="B1722" i="13"/>
  <c r="G1721" i="13"/>
  <c r="D1721" i="13"/>
  <c r="C1721" i="13"/>
  <c r="B1721" i="13"/>
  <c r="G1720" i="13"/>
  <c r="D1720" i="13"/>
  <c r="C1720" i="13"/>
  <c r="B1720" i="13"/>
  <c r="G1719" i="13"/>
  <c r="D1719" i="13"/>
  <c r="C1719" i="13"/>
  <c r="B1719" i="13"/>
  <c r="G1718" i="13"/>
  <c r="D1718" i="13"/>
  <c r="C1718" i="13"/>
  <c r="B1718" i="13"/>
  <c r="G1717" i="13"/>
  <c r="D1717" i="13"/>
  <c r="C1717" i="13"/>
  <c r="B1717" i="13"/>
  <c r="G1716" i="13"/>
  <c r="D1716" i="13"/>
  <c r="C1716" i="13"/>
  <c r="B1716" i="13"/>
  <c r="G1715" i="13"/>
  <c r="D1715" i="13"/>
  <c r="C1715" i="13"/>
  <c r="B1715" i="13"/>
  <c r="G1714" i="13"/>
  <c r="D1714" i="13"/>
  <c r="C1714" i="13"/>
  <c r="B1714" i="13"/>
  <c r="G1713" i="13"/>
  <c r="D1713" i="13"/>
  <c r="C1713" i="13"/>
  <c r="B1713" i="13"/>
  <c r="G1712" i="13"/>
  <c r="D1712" i="13"/>
  <c r="C1712" i="13"/>
  <c r="B1712" i="13"/>
  <c r="G1711" i="13"/>
  <c r="D1711" i="13"/>
  <c r="C1711" i="13"/>
  <c r="B1711" i="13"/>
  <c r="G1710" i="13"/>
  <c r="D1710" i="13"/>
  <c r="C1710" i="13"/>
  <c r="B1710" i="13"/>
  <c r="G1709" i="13"/>
  <c r="D1709" i="13"/>
  <c r="C1709" i="13"/>
  <c r="B1709" i="13"/>
  <c r="G1708" i="13"/>
  <c r="D1708" i="13"/>
  <c r="C1708" i="13"/>
  <c r="B1708" i="13"/>
  <c r="G1707" i="13"/>
  <c r="D1707" i="13"/>
  <c r="C1707" i="13"/>
  <c r="B1707" i="13"/>
  <c r="G1706" i="13"/>
  <c r="D1706" i="13"/>
  <c r="C1706" i="13"/>
  <c r="B1706" i="13"/>
  <c r="G1705" i="13"/>
  <c r="D1705" i="13"/>
  <c r="C1705" i="13"/>
  <c r="B1705" i="13"/>
  <c r="G1704" i="13"/>
  <c r="D1704" i="13"/>
  <c r="C1704" i="13"/>
  <c r="B1704" i="13"/>
  <c r="G1703" i="13"/>
  <c r="D1703" i="13"/>
  <c r="C1703" i="13"/>
  <c r="B1703" i="13"/>
  <c r="G1702" i="13"/>
  <c r="D1702" i="13"/>
  <c r="C1702" i="13"/>
  <c r="B1702" i="13"/>
  <c r="G1701" i="13"/>
  <c r="D1701" i="13"/>
  <c r="C1701" i="13"/>
  <c r="B1701" i="13"/>
  <c r="G1700" i="13"/>
  <c r="D1700" i="13"/>
  <c r="C1700" i="13"/>
  <c r="B1700" i="13"/>
  <c r="G1699" i="13"/>
  <c r="D1699" i="13"/>
  <c r="C1699" i="13"/>
  <c r="B1699" i="13"/>
  <c r="G1698" i="13"/>
  <c r="D1698" i="13"/>
  <c r="C1698" i="13"/>
  <c r="B1698" i="13"/>
  <c r="G1697" i="13"/>
  <c r="D1697" i="13"/>
  <c r="C1697" i="13"/>
  <c r="B1697" i="13"/>
  <c r="G1696" i="13"/>
  <c r="D1696" i="13"/>
  <c r="C1696" i="13"/>
  <c r="B1696" i="13"/>
  <c r="G1695" i="13"/>
  <c r="D1695" i="13"/>
  <c r="C1695" i="13"/>
  <c r="B1695" i="13"/>
  <c r="G1694" i="13"/>
  <c r="D1694" i="13"/>
  <c r="C1694" i="13"/>
  <c r="B1694" i="13"/>
  <c r="G1693" i="13"/>
  <c r="D1693" i="13"/>
  <c r="C1693" i="13"/>
  <c r="B1693" i="13"/>
  <c r="G1692" i="13"/>
  <c r="D1692" i="13"/>
  <c r="C1692" i="13"/>
  <c r="B1692" i="13"/>
  <c r="G1691" i="13"/>
  <c r="D1691" i="13"/>
  <c r="C1691" i="13"/>
  <c r="B1691" i="13"/>
  <c r="G1690" i="13"/>
  <c r="D1690" i="13"/>
  <c r="C1690" i="13"/>
  <c r="B1690" i="13"/>
  <c r="G1689" i="13"/>
  <c r="D1689" i="13"/>
  <c r="C1689" i="13"/>
  <c r="B1689" i="13"/>
  <c r="G1688" i="13"/>
  <c r="D1688" i="13"/>
  <c r="C1688" i="13"/>
  <c r="B1688" i="13"/>
  <c r="G1687" i="13"/>
  <c r="D1687" i="13"/>
  <c r="C1687" i="13"/>
  <c r="B1687" i="13"/>
  <c r="G1686" i="13"/>
  <c r="D1686" i="13"/>
  <c r="C1686" i="13"/>
  <c r="B1686" i="13"/>
  <c r="G1685" i="13"/>
  <c r="D1685" i="13"/>
  <c r="C1685" i="13"/>
  <c r="B1685" i="13"/>
  <c r="G1684" i="13"/>
  <c r="D1684" i="13"/>
  <c r="C1684" i="13"/>
  <c r="B1684" i="13"/>
  <c r="G1683" i="13"/>
  <c r="D1683" i="13"/>
  <c r="C1683" i="13"/>
  <c r="B1683" i="13"/>
  <c r="G1682" i="13"/>
  <c r="D1682" i="13"/>
  <c r="C1682" i="13"/>
  <c r="B1682" i="13"/>
  <c r="G1681" i="13"/>
  <c r="D1681" i="13"/>
  <c r="C1681" i="13"/>
  <c r="B1681" i="13"/>
  <c r="G1680" i="13"/>
  <c r="D1680" i="13"/>
  <c r="C1680" i="13"/>
  <c r="B1680" i="13"/>
  <c r="G1679" i="13"/>
  <c r="D1679" i="13"/>
  <c r="C1679" i="13"/>
  <c r="B1679" i="13"/>
  <c r="G1678" i="13"/>
  <c r="D1678" i="13"/>
  <c r="C1678" i="13"/>
  <c r="B1678" i="13"/>
  <c r="G1677" i="13"/>
  <c r="D1677" i="13"/>
  <c r="C1677" i="13"/>
  <c r="B1677" i="13"/>
  <c r="G1676" i="13"/>
  <c r="D1676" i="13"/>
  <c r="C1676" i="13"/>
  <c r="B1676" i="13"/>
  <c r="G1675" i="13"/>
  <c r="D1675" i="13"/>
  <c r="C1675" i="13"/>
  <c r="B1675" i="13"/>
  <c r="G1674" i="13"/>
  <c r="D1674" i="13"/>
  <c r="C1674" i="13"/>
  <c r="B1674" i="13"/>
  <c r="G1673" i="13"/>
  <c r="D1673" i="13"/>
  <c r="C1673" i="13"/>
  <c r="B1673" i="13"/>
  <c r="G1672" i="13"/>
  <c r="D1672" i="13"/>
  <c r="C1672" i="13"/>
  <c r="B1672" i="13"/>
  <c r="G1671" i="13"/>
  <c r="D1671" i="13"/>
  <c r="C1671" i="13"/>
  <c r="B1671" i="13"/>
  <c r="G1670" i="13"/>
  <c r="D1670" i="13"/>
  <c r="C1670" i="13"/>
  <c r="B1670" i="13"/>
  <c r="G1669" i="13"/>
  <c r="D1669" i="13"/>
  <c r="C1669" i="13"/>
  <c r="B1669" i="13"/>
  <c r="G1668" i="13"/>
  <c r="D1668" i="13"/>
  <c r="C1668" i="13"/>
  <c r="B1668" i="13"/>
  <c r="G1667" i="13"/>
  <c r="D1667" i="13"/>
  <c r="C1667" i="13"/>
  <c r="B1667" i="13"/>
  <c r="G1666" i="13"/>
  <c r="D1666" i="13"/>
  <c r="C1666" i="13"/>
  <c r="B1666" i="13"/>
  <c r="G1665" i="13"/>
  <c r="D1665" i="13"/>
  <c r="C1665" i="13"/>
  <c r="B1665" i="13"/>
  <c r="G1664" i="13"/>
  <c r="D1664" i="13"/>
  <c r="C1664" i="13"/>
  <c r="B1664" i="13"/>
  <c r="G1663" i="13"/>
  <c r="D1663" i="13"/>
  <c r="C1663" i="13"/>
  <c r="B1663" i="13"/>
  <c r="G1662" i="13"/>
  <c r="D1662" i="13"/>
  <c r="C1662" i="13"/>
  <c r="B1662" i="13"/>
  <c r="G1661" i="13"/>
  <c r="D1661" i="13"/>
  <c r="C1661" i="13"/>
  <c r="B1661" i="13"/>
  <c r="G1660" i="13"/>
  <c r="D1660" i="13"/>
  <c r="C1660" i="13"/>
  <c r="B1660" i="13"/>
  <c r="G1659" i="13"/>
  <c r="D1659" i="13"/>
  <c r="C1659" i="13"/>
  <c r="B1659" i="13"/>
  <c r="G1658" i="13"/>
  <c r="D1658" i="13"/>
  <c r="C1658" i="13"/>
  <c r="B1658" i="13"/>
  <c r="G1657" i="13"/>
  <c r="D1657" i="13"/>
  <c r="C1657" i="13"/>
  <c r="B1657" i="13"/>
  <c r="G1656" i="13"/>
  <c r="D1656" i="13"/>
  <c r="C1656" i="13"/>
  <c r="B1656" i="13"/>
  <c r="G1655" i="13"/>
  <c r="D1655" i="13"/>
  <c r="C1655" i="13"/>
  <c r="B1655" i="13"/>
  <c r="G1654" i="13"/>
  <c r="D1654" i="13"/>
  <c r="C1654" i="13"/>
  <c r="B1654" i="13"/>
  <c r="G1653" i="13"/>
  <c r="D1653" i="13"/>
  <c r="C1653" i="13"/>
  <c r="B1653" i="13"/>
  <c r="G1652" i="13"/>
  <c r="D1652" i="13"/>
  <c r="C1652" i="13"/>
  <c r="B1652" i="13"/>
  <c r="G1651" i="13"/>
  <c r="D1651" i="13"/>
  <c r="C1651" i="13"/>
  <c r="B1651" i="13"/>
  <c r="G1650" i="13"/>
  <c r="D1650" i="13"/>
  <c r="C1650" i="13"/>
  <c r="B1650" i="13"/>
  <c r="G1649" i="13"/>
  <c r="D1649" i="13"/>
  <c r="C1649" i="13"/>
  <c r="B1649" i="13"/>
  <c r="G1648" i="13"/>
  <c r="D1648" i="13"/>
  <c r="C1648" i="13"/>
  <c r="B1648" i="13"/>
  <c r="G1647" i="13"/>
  <c r="D1647" i="13"/>
  <c r="C1647" i="13"/>
  <c r="B1647" i="13"/>
  <c r="G1646" i="13"/>
  <c r="D1646" i="13"/>
  <c r="C1646" i="13"/>
  <c r="B1646" i="13"/>
  <c r="G1645" i="13"/>
  <c r="D1645" i="13"/>
  <c r="C1645" i="13"/>
  <c r="B1645" i="13"/>
  <c r="G1644" i="13"/>
  <c r="D1644" i="13"/>
  <c r="C1644" i="13"/>
  <c r="B1644" i="13"/>
  <c r="G1643" i="13"/>
  <c r="D1643" i="13"/>
  <c r="C1643" i="13"/>
  <c r="B1643" i="13"/>
  <c r="G1642" i="13"/>
  <c r="D1642" i="13"/>
  <c r="C1642" i="13"/>
  <c r="B1642" i="13"/>
  <c r="G1641" i="13"/>
  <c r="D1641" i="13"/>
  <c r="C1641" i="13"/>
  <c r="B1641" i="13"/>
  <c r="G1640" i="13"/>
  <c r="D1640" i="13"/>
  <c r="C1640" i="13"/>
  <c r="B1640" i="13"/>
  <c r="G1639" i="13"/>
  <c r="D1639" i="13"/>
  <c r="C1639" i="13"/>
  <c r="B1639" i="13"/>
  <c r="G1638" i="13"/>
  <c r="D1638" i="13"/>
  <c r="C1638" i="13"/>
  <c r="B1638" i="13"/>
  <c r="G1637" i="13"/>
  <c r="D1637" i="13"/>
  <c r="C1637" i="13"/>
  <c r="B1637" i="13"/>
  <c r="G1636" i="13"/>
  <c r="D1636" i="13"/>
  <c r="C1636" i="13"/>
  <c r="B1636" i="13"/>
  <c r="G1635" i="13"/>
  <c r="D1635" i="13"/>
  <c r="C1635" i="13"/>
  <c r="B1635" i="13"/>
  <c r="G1634" i="13"/>
  <c r="D1634" i="13"/>
  <c r="C1634" i="13"/>
  <c r="B1634" i="13"/>
  <c r="G1633" i="13"/>
  <c r="D1633" i="13"/>
  <c r="C1633" i="13"/>
  <c r="B1633" i="13"/>
  <c r="G1632" i="13"/>
  <c r="D1632" i="13"/>
  <c r="C1632" i="13"/>
  <c r="B1632" i="13"/>
  <c r="G1631" i="13"/>
  <c r="D1631" i="13"/>
  <c r="C1631" i="13"/>
  <c r="B1631" i="13"/>
  <c r="G1630" i="13"/>
  <c r="D1630" i="13"/>
  <c r="C1630" i="13"/>
  <c r="B1630" i="13"/>
  <c r="G1629" i="13"/>
  <c r="D1629" i="13"/>
  <c r="C1629" i="13"/>
  <c r="B1629" i="13"/>
  <c r="G1628" i="13"/>
  <c r="D1628" i="13"/>
  <c r="C1628" i="13"/>
  <c r="B1628" i="13"/>
  <c r="G1627" i="13"/>
  <c r="D1627" i="13"/>
  <c r="C1627" i="13"/>
  <c r="B1627" i="13"/>
  <c r="G1626" i="13"/>
  <c r="D1626" i="13"/>
  <c r="C1626" i="13"/>
  <c r="B1626" i="13"/>
  <c r="G1625" i="13"/>
  <c r="D1625" i="13"/>
  <c r="C1625" i="13"/>
  <c r="B1625" i="13"/>
  <c r="G1624" i="13"/>
  <c r="D1624" i="13"/>
  <c r="C1624" i="13"/>
  <c r="B1624" i="13"/>
  <c r="G1623" i="13"/>
  <c r="D1623" i="13"/>
  <c r="C1623" i="13"/>
  <c r="B1623" i="13"/>
  <c r="G1622" i="13"/>
  <c r="D1622" i="13"/>
  <c r="C1622" i="13"/>
  <c r="B1622" i="13"/>
  <c r="G1621" i="13"/>
  <c r="D1621" i="13"/>
  <c r="C1621" i="13"/>
  <c r="B1621" i="13"/>
  <c r="G1620" i="13"/>
  <c r="D1620" i="13"/>
  <c r="C1620" i="13"/>
  <c r="B1620" i="13"/>
  <c r="G1619" i="13"/>
  <c r="D1619" i="13"/>
  <c r="C1619" i="13"/>
  <c r="B1619" i="13"/>
  <c r="G1618" i="13"/>
  <c r="D1618" i="13"/>
  <c r="C1618" i="13"/>
  <c r="B1618" i="13"/>
  <c r="G1617" i="13"/>
  <c r="D1617" i="13"/>
  <c r="C1617" i="13"/>
  <c r="B1617" i="13"/>
  <c r="G1616" i="13"/>
  <c r="D1616" i="13"/>
  <c r="C1616" i="13"/>
  <c r="B1616" i="13"/>
  <c r="G1615" i="13"/>
  <c r="D1615" i="13"/>
  <c r="C1615" i="13"/>
  <c r="B1615" i="13"/>
  <c r="G1614" i="13"/>
  <c r="D1614" i="13"/>
  <c r="C1614" i="13"/>
  <c r="B1614" i="13"/>
  <c r="G1613" i="13"/>
  <c r="D1613" i="13"/>
  <c r="C1613" i="13"/>
  <c r="B1613" i="13"/>
  <c r="G1612" i="13"/>
  <c r="D1612" i="13"/>
  <c r="C1612" i="13"/>
  <c r="B1612" i="13"/>
  <c r="G1611" i="13"/>
  <c r="D1611" i="13"/>
  <c r="C1611" i="13"/>
  <c r="B1611" i="13"/>
  <c r="G1610" i="13"/>
  <c r="D1610" i="13"/>
  <c r="C1610" i="13"/>
  <c r="B1610" i="13"/>
  <c r="G1609" i="13"/>
  <c r="D1609" i="13"/>
  <c r="C1609" i="13"/>
  <c r="B1609" i="13"/>
  <c r="G1608" i="13"/>
  <c r="D1608" i="13"/>
  <c r="C1608" i="13"/>
  <c r="B1608" i="13"/>
  <c r="G1607" i="13"/>
  <c r="D1607" i="13"/>
  <c r="C1607" i="13"/>
  <c r="B1607" i="13"/>
  <c r="G1606" i="13"/>
  <c r="D1606" i="13"/>
  <c r="C1606" i="13"/>
  <c r="B1606" i="13"/>
  <c r="G1605" i="13"/>
  <c r="D1605" i="13"/>
  <c r="C1605" i="13"/>
  <c r="B1605" i="13"/>
  <c r="G1604" i="13"/>
  <c r="D1604" i="13"/>
  <c r="C1604" i="13"/>
  <c r="B1604" i="13"/>
  <c r="G1603" i="13"/>
  <c r="D1603" i="13"/>
  <c r="C1603" i="13"/>
  <c r="B1603" i="13"/>
  <c r="G1602" i="13"/>
  <c r="D1602" i="13"/>
  <c r="C1602" i="13"/>
  <c r="B1602" i="13"/>
  <c r="G1601" i="13"/>
  <c r="D1601" i="13"/>
  <c r="C1601" i="13"/>
  <c r="B1601" i="13"/>
  <c r="G1600" i="13"/>
  <c r="D1600" i="13"/>
  <c r="C1600" i="13"/>
  <c r="B1600" i="13"/>
  <c r="G1599" i="13"/>
  <c r="D1599" i="13"/>
  <c r="C1599" i="13"/>
  <c r="B1599" i="13"/>
  <c r="G1598" i="13"/>
  <c r="D1598" i="13"/>
  <c r="C1598" i="13"/>
  <c r="B1598" i="13"/>
  <c r="G1597" i="13"/>
  <c r="D1597" i="13"/>
  <c r="C1597" i="13"/>
  <c r="B1597" i="13"/>
  <c r="G1596" i="13"/>
  <c r="D1596" i="13"/>
  <c r="C1596" i="13"/>
  <c r="B1596" i="13"/>
  <c r="G1595" i="13"/>
  <c r="D1595" i="13"/>
  <c r="C1595" i="13"/>
  <c r="B1595" i="13"/>
  <c r="G1594" i="13"/>
  <c r="D1594" i="13"/>
  <c r="C1594" i="13"/>
  <c r="B1594" i="13"/>
  <c r="G1593" i="13"/>
  <c r="D1593" i="13"/>
  <c r="C1593" i="13"/>
  <c r="B1593" i="13"/>
  <c r="G1592" i="13"/>
  <c r="D1592" i="13"/>
  <c r="C1592" i="13"/>
  <c r="B1592" i="13"/>
  <c r="G1591" i="13"/>
  <c r="D1591" i="13"/>
  <c r="C1591" i="13"/>
  <c r="B1591" i="13"/>
  <c r="G1590" i="13"/>
  <c r="D1590" i="13"/>
  <c r="C1590" i="13"/>
  <c r="B1590" i="13"/>
  <c r="G1589" i="13"/>
  <c r="D1589" i="13"/>
  <c r="C1589" i="13"/>
  <c r="B1589" i="13"/>
  <c r="G1588" i="13"/>
  <c r="D1588" i="13"/>
  <c r="C1588" i="13"/>
  <c r="B1588" i="13"/>
  <c r="G1587" i="13"/>
  <c r="D1587" i="13"/>
  <c r="C1587" i="13"/>
  <c r="B1587" i="13"/>
  <c r="G1586" i="13"/>
  <c r="D1586" i="13"/>
  <c r="C1586" i="13"/>
  <c r="B1586" i="13"/>
  <c r="G1585" i="13"/>
  <c r="D1585" i="13"/>
  <c r="C1585" i="13"/>
  <c r="B1585" i="13"/>
  <c r="G1584" i="13"/>
  <c r="D1584" i="13"/>
  <c r="C1584" i="13"/>
  <c r="B1584" i="13"/>
  <c r="G1583" i="13"/>
  <c r="D1583" i="13"/>
  <c r="C1583" i="13"/>
  <c r="B1583" i="13"/>
  <c r="G1582" i="13"/>
  <c r="D1582" i="13"/>
  <c r="C1582" i="13"/>
  <c r="B1582" i="13"/>
  <c r="G1581" i="13"/>
  <c r="D1581" i="13"/>
  <c r="C1581" i="13"/>
  <c r="B1581" i="13"/>
  <c r="G1580" i="13"/>
  <c r="D1580" i="13"/>
  <c r="C1580" i="13"/>
  <c r="B1580" i="13"/>
  <c r="G1579" i="13"/>
  <c r="D1579" i="13"/>
  <c r="C1579" i="13"/>
  <c r="B1579" i="13"/>
  <c r="G1578" i="13"/>
  <c r="D1578" i="13"/>
  <c r="C1578" i="13"/>
  <c r="B1578" i="13"/>
  <c r="G1577" i="13"/>
  <c r="D1577" i="13"/>
  <c r="C1577" i="13"/>
  <c r="B1577" i="13"/>
  <c r="G1576" i="13"/>
  <c r="D1576" i="13"/>
  <c r="C1576" i="13"/>
  <c r="B1576" i="13"/>
  <c r="G1575" i="13"/>
  <c r="D1575" i="13"/>
  <c r="C1575" i="13"/>
  <c r="B1575" i="13"/>
  <c r="G1574" i="13"/>
  <c r="D1574" i="13"/>
  <c r="C1574" i="13"/>
  <c r="B1574" i="13"/>
  <c r="G1573" i="13"/>
  <c r="D1573" i="13"/>
  <c r="C1573" i="13"/>
  <c r="B1573" i="13"/>
  <c r="G1572" i="13"/>
  <c r="D1572" i="13"/>
  <c r="C1572" i="13"/>
  <c r="B1572" i="13"/>
  <c r="G1571" i="13"/>
  <c r="D1571" i="13"/>
  <c r="C1571" i="13"/>
  <c r="B1571" i="13"/>
  <c r="G1570" i="13"/>
  <c r="D1570" i="13"/>
  <c r="C1570" i="13"/>
  <c r="B1570" i="13"/>
  <c r="G1569" i="13"/>
  <c r="D1569" i="13"/>
  <c r="C1569" i="13"/>
  <c r="B1569" i="13"/>
  <c r="G1568" i="13"/>
  <c r="D1568" i="13"/>
  <c r="C1568" i="13"/>
  <c r="B1568" i="13"/>
  <c r="G1567" i="13"/>
  <c r="D1567" i="13"/>
  <c r="C1567" i="13"/>
  <c r="B1567" i="13"/>
  <c r="G1566" i="13"/>
  <c r="D1566" i="13"/>
  <c r="C1566" i="13"/>
  <c r="B1566" i="13"/>
  <c r="G1565" i="13"/>
  <c r="D1565" i="13"/>
  <c r="C1565" i="13"/>
  <c r="B1565" i="13"/>
  <c r="G1564" i="13"/>
  <c r="D1564" i="13"/>
  <c r="C1564" i="13"/>
  <c r="B1564" i="13"/>
  <c r="G1563" i="13"/>
  <c r="D1563" i="13"/>
  <c r="C1563" i="13"/>
  <c r="B1563" i="13"/>
  <c r="G1562" i="13"/>
  <c r="D1562" i="13"/>
  <c r="C1562" i="13"/>
  <c r="B1562" i="13"/>
  <c r="G1561" i="13"/>
  <c r="D1561" i="13"/>
  <c r="C1561" i="13"/>
  <c r="B1561" i="13"/>
  <c r="G1560" i="13"/>
  <c r="D1560" i="13"/>
  <c r="C1560" i="13"/>
  <c r="B1560" i="13"/>
  <c r="G1559" i="13"/>
  <c r="D1559" i="13"/>
  <c r="C1559" i="13"/>
  <c r="B1559" i="13"/>
  <c r="G1558" i="13"/>
  <c r="D1558" i="13"/>
  <c r="C1558" i="13"/>
  <c r="B1558" i="13"/>
  <c r="G1557" i="13"/>
  <c r="D1557" i="13"/>
  <c r="C1557" i="13"/>
  <c r="B1557" i="13"/>
  <c r="G1556" i="13"/>
  <c r="D1556" i="13"/>
  <c r="C1556" i="13"/>
  <c r="B1556" i="13"/>
  <c r="G1555" i="13"/>
  <c r="D1555" i="13"/>
  <c r="C1555" i="13"/>
  <c r="B1555" i="13"/>
  <c r="G1554" i="13"/>
  <c r="D1554" i="13"/>
  <c r="C1554" i="13"/>
  <c r="B1554" i="13"/>
  <c r="G1553" i="13"/>
  <c r="D1553" i="13"/>
  <c r="C1553" i="13"/>
  <c r="B1553" i="13"/>
  <c r="G1552" i="13"/>
  <c r="D1552" i="13"/>
  <c r="C1552" i="13"/>
  <c r="B1552" i="13"/>
  <c r="G1551" i="13"/>
  <c r="D1551" i="13"/>
  <c r="C1551" i="13"/>
  <c r="B1551" i="13"/>
  <c r="G1550" i="13"/>
  <c r="D1550" i="13"/>
  <c r="C1550" i="13"/>
  <c r="B1550" i="13"/>
  <c r="G1549" i="13"/>
  <c r="D1549" i="13"/>
  <c r="C1549" i="13"/>
  <c r="B1549" i="13"/>
  <c r="G1548" i="13"/>
  <c r="D1548" i="13"/>
  <c r="C1548" i="13"/>
  <c r="B1548" i="13"/>
  <c r="G1547" i="13"/>
  <c r="D1547" i="13"/>
  <c r="C1547" i="13"/>
  <c r="B1547" i="13"/>
  <c r="G1546" i="13"/>
  <c r="D1546" i="13"/>
  <c r="C1546" i="13"/>
  <c r="B1546" i="13"/>
  <c r="G1545" i="13"/>
  <c r="D1545" i="13"/>
  <c r="C1545" i="13"/>
  <c r="B1545" i="13"/>
  <c r="G1544" i="13"/>
  <c r="D1544" i="13"/>
  <c r="C1544" i="13"/>
  <c r="B1544" i="13"/>
  <c r="G1543" i="13"/>
  <c r="D1543" i="13"/>
  <c r="C1543" i="13"/>
  <c r="B1543" i="13"/>
  <c r="G1542" i="13"/>
  <c r="D1542" i="13"/>
  <c r="C1542" i="13"/>
  <c r="B1542" i="13"/>
  <c r="G1541" i="13"/>
  <c r="D1541" i="13"/>
  <c r="C1541" i="13"/>
  <c r="B1541" i="13"/>
  <c r="G1540" i="13"/>
  <c r="D1540" i="13"/>
  <c r="C1540" i="13"/>
  <c r="B1540" i="13"/>
  <c r="G1539" i="13"/>
  <c r="D1539" i="13"/>
  <c r="C1539" i="13"/>
  <c r="B1539" i="13"/>
  <c r="G1538" i="13"/>
  <c r="D1538" i="13"/>
  <c r="C1538" i="13"/>
  <c r="B1538" i="13"/>
  <c r="G1537" i="13"/>
  <c r="D1537" i="13"/>
  <c r="C1537" i="13"/>
  <c r="B1537" i="13"/>
  <c r="G1536" i="13"/>
  <c r="D1536" i="13"/>
  <c r="C1536" i="13"/>
  <c r="B1536" i="13"/>
  <c r="G1535" i="13"/>
  <c r="D1535" i="13"/>
  <c r="C1535" i="13"/>
  <c r="B1535" i="13"/>
  <c r="G1534" i="13"/>
  <c r="D1534" i="13"/>
  <c r="C1534" i="13"/>
  <c r="B1534" i="13"/>
  <c r="G1533" i="13"/>
  <c r="D1533" i="13"/>
  <c r="C1533" i="13"/>
  <c r="B1533" i="13"/>
  <c r="G1532" i="13"/>
  <c r="D1532" i="13"/>
  <c r="C1532" i="13"/>
  <c r="B1532" i="13"/>
  <c r="G1531" i="13"/>
  <c r="D1531" i="13"/>
  <c r="C1531" i="13"/>
  <c r="B1531" i="13"/>
  <c r="G1530" i="13"/>
  <c r="D1530" i="13"/>
  <c r="C1530" i="13"/>
  <c r="B1530" i="13"/>
  <c r="G1529" i="13"/>
  <c r="D1529" i="13"/>
  <c r="C1529" i="13"/>
  <c r="B1529" i="13"/>
  <c r="G1528" i="13"/>
  <c r="D1528" i="13"/>
  <c r="C1528" i="13"/>
  <c r="B1528" i="13"/>
  <c r="G1527" i="13"/>
  <c r="D1527" i="13"/>
  <c r="C1527" i="13"/>
  <c r="B1527" i="13"/>
  <c r="G1526" i="13"/>
  <c r="D1526" i="13"/>
  <c r="C1526" i="13"/>
  <c r="B1526" i="13"/>
  <c r="G1525" i="13"/>
  <c r="D1525" i="13"/>
  <c r="C1525" i="13"/>
  <c r="B1525" i="13"/>
  <c r="G1524" i="13"/>
  <c r="D1524" i="13"/>
  <c r="C1524" i="13"/>
  <c r="B1524" i="13"/>
  <c r="G1523" i="13"/>
  <c r="D1523" i="13"/>
  <c r="C1523" i="13"/>
  <c r="B1523" i="13"/>
  <c r="G1522" i="13"/>
  <c r="D1522" i="13"/>
  <c r="C1522" i="13"/>
  <c r="B1522" i="13"/>
  <c r="G1521" i="13"/>
  <c r="D1521" i="13"/>
  <c r="C1521" i="13"/>
  <c r="B1521" i="13"/>
  <c r="G1520" i="13"/>
  <c r="D1520" i="13"/>
  <c r="C1520" i="13"/>
  <c r="B1520" i="13"/>
  <c r="G1519" i="13"/>
  <c r="D1519" i="13"/>
  <c r="C1519" i="13"/>
  <c r="B1519" i="13"/>
  <c r="G1518" i="13"/>
  <c r="D1518" i="13"/>
  <c r="C1518" i="13"/>
  <c r="B1518" i="13"/>
  <c r="G1517" i="13"/>
  <c r="D1517" i="13"/>
  <c r="C1517" i="13"/>
  <c r="B1517" i="13"/>
  <c r="G1516" i="13"/>
  <c r="D1516" i="13"/>
  <c r="C1516" i="13"/>
  <c r="B1516" i="13"/>
  <c r="G1515" i="13"/>
  <c r="D1515" i="13"/>
  <c r="C1515" i="13"/>
  <c r="B1515" i="13"/>
  <c r="G1514" i="13"/>
  <c r="D1514" i="13"/>
  <c r="C1514" i="13"/>
  <c r="B1514" i="13"/>
  <c r="G1513" i="13"/>
  <c r="D1513" i="13"/>
  <c r="C1513" i="13"/>
  <c r="B1513" i="13"/>
  <c r="G1512" i="13"/>
  <c r="D1512" i="13"/>
  <c r="C1512" i="13"/>
  <c r="B1512" i="13"/>
  <c r="G1511" i="13"/>
  <c r="D1511" i="13"/>
  <c r="C1511" i="13"/>
  <c r="B1511" i="13"/>
  <c r="G1510" i="13"/>
  <c r="D1510" i="13"/>
  <c r="C1510" i="13"/>
  <c r="B1510" i="13"/>
  <c r="G1509" i="13"/>
  <c r="D1509" i="13"/>
  <c r="C1509" i="13"/>
  <c r="B1509" i="13"/>
  <c r="G1508" i="13"/>
  <c r="D1508" i="13"/>
  <c r="C1508" i="13"/>
  <c r="B1508" i="13"/>
  <c r="G1507" i="13"/>
  <c r="D1507" i="13"/>
  <c r="C1507" i="13"/>
  <c r="B1507" i="13"/>
  <c r="G1506" i="13"/>
  <c r="D1506" i="13"/>
  <c r="C1506" i="13"/>
  <c r="B1506" i="13"/>
  <c r="G1505" i="13"/>
  <c r="D1505" i="13"/>
  <c r="C1505" i="13"/>
  <c r="B1505" i="13"/>
  <c r="G1504" i="13"/>
  <c r="D1504" i="13"/>
  <c r="C1504" i="13"/>
  <c r="B1504" i="13"/>
  <c r="G1503" i="13"/>
  <c r="D1503" i="13"/>
  <c r="C1503" i="13"/>
  <c r="B1503" i="13"/>
  <c r="G1502" i="13"/>
  <c r="D1502" i="13"/>
  <c r="C1502" i="13"/>
  <c r="B1502" i="13"/>
  <c r="G1501" i="13"/>
  <c r="D1501" i="13"/>
  <c r="C1501" i="13"/>
  <c r="B1501" i="13"/>
  <c r="G1500" i="13"/>
  <c r="D1500" i="13"/>
  <c r="C1500" i="13"/>
  <c r="B1500" i="13"/>
  <c r="G1499" i="13"/>
  <c r="D1499" i="13"/>
  <c r="C1499" i="13"/>
  <c r="B1499" i="13"/>
  <c r="G1498" i="13"/>
  <c r="D1498" i="13"/>
  <c r="C1498" i="13"/>
  <c r="B1498" i="13"/>
  <c r="G1497" i="13"/>
  <c r="D1497" i="13"/>
  <c r="C1497" i="13"/>
  <c r="B1497" i="13"/>
  <c r="G1496" i="13"/>
  <c r="D1496" i="13"/>
  <c r="C1496" i="13"/>
  <c r="B1496" i="13"/>
  <c r="G1495" i="13"/>
  <c r="D1495" i="13"/>
  <c r="C1495" i="13"/>
  <c r="B1495" i="13"/>
  <c r="G1494" i="13"/>
  <c r="D1494" i="13"/>
  <c r="C1494" i="13"/>
  <c r="B1494" i="13"/>
  <c r="G1493" i="13"/>
  <c r="D1493" i="13"/>
  <c r="C1493" i="13"/>
  <c r="B1493" i="13"/>
  <c r="G1492" i="13"/>
  <c r="D1492" i="13"/>
  <c r="C1492" i="13"/>
  <c r="B1492" i="13"/>
  <c r="G1491" i="13"/>
  <c r="D1491" i="13"/>
  <c r="C1491" i="13"/>
  <c r="B1491" i="13"/>
  <c r="G1490" i="13"/>
  <c r="D1490" i="13"/>
  <c r="C1490" i="13"/>
  <c r="B1490" i="13"/>
  <c r="G1489" i="13"/>
  <c r="D1489" i="13"/>
  <c r="C1489" i="13"/>
  <c r="B1489" i="13"/>
  <c r="G1488" i="13"/>
  <c r="D1488" i="13"/>
  <c r="C1488" i="13"/>
  <c r="B1488" i="13"/>
  <c r="G1487" i="13"/>
  <c r="D1487" i="13"/>
  <c r="C1487" i="13"/>
  <c r="B1487" i="13"/>
  <c r="G1486" i="13"/>
  <c r="D1486" i="13"/>
  <c r="C1486" i="13"/>
  <c r="B1486" i="13"/>
  <c r="G1485" i="13"/>
  <c r="D1485" i="13"/>
  <c r="C1485" i="13"/>
  <c r="B1485" i="13"/>
  <c r="G1484" i="13"/>
  <c r="D1484" i="13"/>
  <c r="C1484" i="13"/>
  <c r="B1484" i="13"/>
  <c r="G1483" i="13"/>
  <c r="D1483" i="13"/>
  <c r="C1483" i="13"/>
  <c r="B1483" i="13"/>
  <c r="G1482" i="13"/>
  <c r="D1482" i="13"/>
  <c r="C1482" i="13"/>
  <c r="B1482" i="13"/>
  <c r="G1481" i="13"/>
  <c r="D1481" i="13"/>
  <c r="C1481" i="13"/>
  <c r="B1481" i="13"/>
  <c r="G1480" i="13"/>
  <c r="D1480" i="13"/>
  <c r="C1480" i="13"/>
  <c r="B1480" i="13"/>
  <c r="G1479" i="13"/>
  <c r="D1479" i="13"/>
  <c r="C1479" i="13"/>
  <c r="B1479" i="13"/>
  <c r="G1478" i="13"/>
  <c r="D1478" i="13"/>
  <c r="C1478" i="13"/>
  <c r="B1478" i="13"/>
  <c r="G1477" i="13"/>
  <c r="D1477" i="13"/>
  <c r="C1477" i="13"/>
  <c r="B1477" i="13"/>
  <c r="G1476" i="13"/>
  <c r="D1476" i="13"/>
  <c r="C1476" i="13"/>
  <c r="B1476" i="13"/>
  <c r="G1475" i="13"/>
  <c r="D1475" i="13"/>
  <c r="C1475" i="13"/>
  <c r="B1475" i="13"/>
  <c r="G1474" i="13"/>
  <c r="D1474" i="13"/>
  <c r="C1474" i="13"/>
  <c r="B1474" i="13"/>
  <c r="G1473" i="13"/>
  <c r="D1473" i="13"/>
  <c r="C1473" i="13"/>
  <c r="B1473" i="13"/>
  <c r="G1472" i="13"/>
  <c r="D1472" i="13"/>
  <c r="C1472" i="13"/>
  <c r="B1472" i="13"/>
  <c r="G1471" i="13"/>
  <c r="D1471" i="13"/>
  <c r="C1471" i="13"/>
  <c r="B1471" i="13"/>
  <c r="G1470" i="13"/>
  <c r="D1470" i="13"/>
  <c r="C1470" i="13"/>
  <c r="B1470" i="13"/>
  <c r="G1469" i="13"/>
  <c r="D1469" i="13"/>
  <c r="C1469" i="13"/>
  <c r="B1469" i="13"/>
  <c r="G1468" i="13"/>
  <c r="D1468" i="13"/>
  <c r="C1468" i="13"/>
  <c r="B1468" i="13"/>
  <c r="G1467" i="13"/>
  <c r="D1467" i="13"/>
  <c r="C1467" i="13"/>
  <c r="B1467" i="13"/>
  <c r="G1466" i="13"/>
  <c r="D1466" i="13"/>
  <c r="C1466" i="13"/>
  <c r="B1466" i="13"/>
  <c r="G1465" i="13"/>
  <c r="D1465" i="13"/>
  <c r="C1465" i="13"/>
  <c r="B1465" i="13"/>
  <c r="G1464" i="13"/>
  <c r="D1464" i="13"/>
  <c r="C1464" i="13"/>
  <c r="B1464" i="13"/>
  <c r="G1463" i="13"/>
  <c r="D1463" i="13"/>
  <c r="C1463" i="13"/>
  <c r="B1463" i="13"/>
  <c r="G1462" i="13"/>
  <c r="D1462" i="13"/>
  <c r="C1462" i="13"/>
  <c r="B1462" i="13"/>
  <c r="G1461" i="13"/>
  <c r="D1461" i="13"/>
  <c r="C1461" i="13"/>
  <c r="B1461" i="13"/>
  <c r="G1460" i="13"/>
  <c r="D1460" i="13"/>
  <c r="C1460" i="13"/>
  <c r="B1460" i="13"/>
  <c r="G1459" i="13"/>
  <c r="D1459" i="13"/>
  <c r="C1459" i="13"/>
  <c r="B1459" i="13"/>
  <c r="G1458" i="13"/>
  <c r="D1458" i="13"/>
  <c r="C1458" i="13"/>
  <c r="B1458" i="13"/>
  <c r="G1457" i="13"/>
  <c r="D1457" i="13"/>
  <c r="C1457" i="13"/>
  <c r="B1457" i="13"/>
  <c r="G1456" i="13"/>
  <c r="D1456" i="13"/>
  <c r="C1456" i="13"/>
  <c r="B1456" i="13"/>
  <c r="G1455" i="13"/>
  <c r="D1455" i="13"/>
  <c r="C1455" i="13"/>
  <c r="B1455" i="13"/>
  <c r="G1454" i="13"/>
  <c r="D1454" i="13"/>
  <c r="C1454" i="13"/>
  <c r="B1454" i="13"/>
  <c r="G1453" i="13"/>
  <c r="D1453" i="13"/>
  <c r="C1453" i="13"/>
  <c r="B1453" i="13"/>
  <c r="G1452" i="13"/>
  <c r="D1452" i="13"/>
  <c r="C1452" i="13"/>
  <c r="B1452" i="13"/>
  <c r="G1451" i="13"/>
  <c r="D1451" i="13"/>
  <c r="C1451" i="13"/>
  <c r="B1451" i="13"/>
  <c r="G1450" i="13"/>
  <c r="D1450" i="13"/>
  <c r="C1450" i="13"/>
  <c r="B1450" i="13"/>
  <c r="G1449" i="13"/>
  <c r="D1449" i="13"/>
  <c r="C1449" i="13"/>
  <c r="B1449" i="13"/>
  <c r="G1448" i="13"/>
  <c r="D1448" i="13"/>
  <c r="C1448" i="13"/>
  <c r="B1448" i="13"/>
  <c r="G1447" i="13"/>
  <c r="D1447" i="13"/>
  <c r="C1447" i="13"/>
  <c r="B1447" i="13"/>
  <c r="G1446" i="13"/>
  <c r="D1446" i="13"/>
  <c r="C1446" i="13"/>
  <c r="B1446" i="13"/>
  <c r="G1445" i="13"/>
  <c r="D1445" i="13"/>
  <c r="C1445" i="13"/>
  <c r="B1445" i="13"/>
  <c r="G1444" i="13"/>
  <c r="D1444" i="13"/>
  <c r="C1444" i="13"/>
  <c r="B1444" i="13"/>
  <c r="G1443" i="13"/>
  <c r="D1443" i="13"/>
  <c r="C1443" i="13"/>
  <c r="B1443" i="13"/>
  <c r="G1442" i="13"/>
  <c r="D1442" i="13"/>
  <c r="C1442" i="13"/>
  <c r="B1442" i="13"/>
  <c r="G1441" i="13"/>
  <c r="D1441" i="13"/>
  <c r="C1441" i="13"/>
  <c r="B1441" i="13"/>
  <c r="G1440" i="13"/>
  <c r="D1440" i="13"/>
  <c r="C1440" i="13"/>
  <c r="B1440" i="13"/>
  <c r="G1439" i="13"/>
  <c r="D1439" i="13"/>
  <c r="C1439" i="13"/>
  <c r="B1439" i="13"/>
  <c r="G1438" i="13"/>
  <c r="D1438" i="13"/>
  <c r="C1438" i="13"/>
  <c r="B1438" i="13"/>
  <c r="G1437" i="13"/>
  <c r="D1437" i="13"/>
  <c r="C1437" i="13"/>
  <c r="B1437" i="13"/>
  <c r="G1436" i="13"/>
  <c r="D1436" i="13"/>
  <c r="C1436" i="13"/>
  <c r="B1436" i="13"/>
  <c r="G1435" i="13"/>
  <c r="D1435" i="13"/>
  <c r="C1435" i="13"/>
  <c r="B1435" i="13"/>
  <c r="G1434" i="13"/>
  <c r="D1434" i="13"/>
  <c r="C1434" i="13"/>
  <c r="B1434" i="13"/>
  <c r="G1433" i="13"/>
  <c r="D1433" i="13"/>
  <c r="C1433" i="13"/>
  <c r="B1433" i="13"/>
  <c r="G1432" i="13"/>
  <c r="D1432" i="13"/>
  <c r="C1432" i="13"/>
  <c r="B1432" i="13"/>
  <c r="G1431" i="13"/>
  <c r="D1431" i="13"/>
  <c r="C1431" i="13"/>
  <c r="B1431" i="13"/>
  <c r="G1430" i="13"/>
  <c r="D1430" i="13"/>
  <c r="C1430" i="13"/>
  <c r="B1430" i="13"/>
  <c r="G1429" i="13"/>
  <c r="D1429" i="13"/>
  <c r="C1429" i="13"/>
  <c r="B1429" i="13"/>
  <c r="G1428" i="13"/>
  <c r="D1428" i="13"/>
  <c r="C1428" i="13"/>
  <c r="B1428" i="13"/>
  <c r="G1427" i="13"/>
  <c r="D1427" i="13"/>
  <c r="C1427" i="13"/>
  <c r="B1427" i="13"/>
  <c r="G1426" i="13"/>
  <c r="D1426" i="13"/>
  <c r="C1426" i="13"/>
  <c r="B1426" i="13"/>
  <c r="G1425" i="13"/>
  <c r="D1425" i="13"/>
  <c r="C1425" i="13"/>
  <c r="B1425" i="13"/>
  <c r="G1424" i="13"/>
  <c r="D1424" i="13"/>
  <c r="C1424" i="13"/>
  <c r="B1424" i="13"/>
  <c r="G1423" i="13"/>
  <c r="D1423" i="13"/>
  <c r="C1423" i="13"/>
  <c r="B1423" i="13"/>
  <c r="G1422" i="13"/>
  <c r="D1422" i="13"/>
  <c r="C1422" i="13"/>
  <c r="B1422" i="13"/>
  <c r="G1421" i="13"/>
  <c r="D1421" i="13"/>
  <c r="C1421" i="13"/>
  <c r="B1421" i="13"/>
  <c r="G1420" i="13"/>
  <c r="D1420" i="13"/>
  <c r="C1420" i="13"/>
  <c r="B1420" i="13"/>
  <c r="G1419" i="13"/>
  <c r="D1419" i="13"/>
  <c r="C1419" i="13"/>
  <c r="B1419" i="13"/>
  <c r="G1418" i="13"/>
  <c r="D1418" i="13"/>
  <c r="C1418" i="13"/>
  <c r="B1418" i="13"/>
  <c r="G1417" i="13"/>
  <c r="D1417" i="13"/>
  <c r="C1417" i="13"/>
  <c r="B1417" i="13"/>
  <c r="G1416" i="13"/>
  <c r="D1416" i="13"/>
  <c r="C1416" i="13"/>
  <c r="B1416" i="13"/>
  <c r="G1415" i="13"/>
  <c r="D1415" i="13"/>
  <c r="C1415" i="13"/>
  <c r="B1415" i="13"/>
  <c r="G1414" i="13"/>
  <c r="D1414" i="13"/>
  <c r="C1414" i="13"/>
  <c r="B1414" i="13"/>
  <c r="G1413" i="13"/>
  <c r="D1413" i="13"/>
  <c r="C1413" i="13"/>
  <c r="B1413" i="13"/>
  <c r="G1412" i="13"/>
  <c r="D1412" i="13"/>
  <c r="C1412" i="13"/>
  <c r="B1412" i="13"/>
  <c r="G1411" i="13"/>
  <c r="D1411" i="13"/>
  <c r="C1411" i="13"/>
  <c r="B1411" i="13"/>
  <c r="G1410" i="13"/>
  <c r="D1410" i="13"/>
  <c r="C1410" i="13"/>
  <c r="B1410" i="13"/>
  <c r="G1409" i="13"/>
  <c r="D1409" i="13"/>
  <c r="C1409" i="13"/>
  <c r="B1409" i="13"/>
  <c r="G1408" i="13"/>
  <c r="D1408" i="13"/>
  <c r="C1408" i="13"/>
  <c r="B1408" i="13"/>
  <c r="G1407" i="13"/>
  <c r="D1407" i="13"/>
  <c r="C1407" i="13"/>
  <c r="B1407" i="13"/>
  <c r="G1406" i="13"/>
  <c r="D1406" i="13"/>
  <c r="C1406" i="13"/>
  <c r="B1406" i="13"/>
  <c r="G1405" i="13"/>
  <c r="D1405" i="13"/>
  <c r="C1405" i="13"/>
  <c r="B1405" i="13"/>
  <c r="G1404" i="13"/>
  <c r="D1404" i="13"/>
  <c r="C1404" i="13"/>
  <c r="B1404" i="13"/>
  <c r="G1403" i="13"/>
  <c r="D1403" i="13"/>
  <c r="C1403" i="13"/>
  <c r="B1403" i="13"/>
  <c r="G1402" i="13"/>
  <c r="D1402" i="13"/>
  <c r="C1402" i="13"/>
  <c r="B1402" i="13"/>
  <c r="G1401" i="13"/>
  <c r="D1401" i="13"/>
  <c r="C1401" i="13"/>
  <c r="B1401" i="13"/>
  <c r="G1400" i="13"/>
  <c r="D1400" i="13"/>
  <c r="C1400" i="13"/>
  <c r="B1400" i="13"/>
  <c r="G1399" i="13"/>
  <c r="D1399" i="13"/>
  <c r="C1399" i="13"/>
  <c r="B1399" i="13"/>
  <c r="G1398" i="13"/>
  <c r="D1398" i="13"/>
  <c r="C1398" i="13"/>
  <c r="B1398" i="13"/>
  <c r="G1397" i="13"/>
  <c r="D1397" i="13"/>
  <c r="C1397" i="13"/>
  <c r="B1397" i="13"/>
  <c r="G1396" i="13"/>
  <c r="D1396" i="13"/>
  <c r="C1396" i="13"/>
  <c r="B1396" i="13"/>
  <c r="G1395" i="13"/>
  <c r="D1395" i="13"/>
  <c r="C1395" i="13"/>
  <c r="B1395" i="13"/>
  <c r="G1394" i="13"/>
  <c r="D1394" i="13"/>
  <c r="C1394" i="13"/>
  <c r="B1394" i="13"/>
  <c r="G1393" i="13"/>
  <c r="D1393" i="13"/>
  <c r="C1393" i="13"/>
  <c r="B1393" i="13"/>
  <c r="G1392" i="13"/>
  <c r="D1392" i="13"/>
  <c r="C1392" i="13"/>
  <c r="B1392" i="13"/>
  <c r="G1391" i="13"/>
  <c r="D1391" i="13"/>
  <c r="C1391" i="13"/>
  <c r="B1391" i="13"/>
  <c r="G1390" i="13"/>
  <c r="D1390" i="13"/>
  <c r="C1390" i="13"/>
  <c r="B1390" i="13"/>
  <c r="G1389" i="13"/>
  <c r="D1389" i="13"/>
  <c r="C1389" i="13"/>
  <c r="B1389" i="13"/>
  <c r="G1388" i="13"/>
  <c r="D1388" i="13"/>
  <c r="C1388" i="13"/>
  <c r="B1388" i="13"/>
  <c r="G1387" i="13"/>
  <c r="D1387" i="13"/>
  <c r="C1387" i="13"/>
  <c r="B1387" i="13"/>
  <c r="G1386" i="13"/>
  <c r="D1386" i="13"/>
  <c r="C1386" i="13"/>
  <c r="B1386" i="13"/>
  <c r="G1385" i="13"/>
  <c r="D1385" i="13"/>
  <c r="C1385" i="13"/>
  <c r="B1385" i="13"/>
  <c r="G1384" i="13"/>
  <c r="D1384" i="13"/>
  <c r="C1384" i="13"/>
  <c r="B1384" i="13"/>
  <c r="G1383" i="13"/>
  <c r="D1383" i="13"/>
  <c r="C1383" i="13"/>
  <c r="B1383" i="13"/>
  <c r="G1382" i="13"/>
  <c r="D1382" i="13"/>
  <c r="C1382" i="13"/>
  <c r="B1382" i="13"/>
  <c r="G1381" i="13"/>
  <c r="D1381" i="13"/>
  <c r="C1381" i="13"/>
  <c r="B1381" i="13"/>
  <c r="G1380" i="13"/>
  <c r="D1380" i="13"/>
  <c r="C1380" i="13"/>
  <c r="B1380" i="13"/>
  <c r="G1379" i="13"/>
  <c r="D1379" i="13"/>
  <c r="C1379" i="13"/>
  <c r="B1379" i="13"/>
  <c r="G1378" i="13"/>
  <c r="D1378" i="13"/>
  <c r="C1378" i="13"/>
  <c r="B1378" i="13"/>
  <c r="G1377" i="13"/>
  <c r="D1377" i="13"/>
  <c r="C1377" i="13"/>
  <c r="B1377" i="13"/>
  <c r="G1376" i="13"/>
  <c r="D1376" i="13"/>
  <c r="C1376" i="13"/>
  <c r="B1376" i="13"/>
  <c r="G1375" i="13"/>
  <c r="D1375" i="13"/>
  <c r="C1375" i="13"/>
  <c r="B1375" i="13"/>
  <c r="G1374" i="13"/>
  <c r="D1374" i="13"/>
  <c r="C1374" i="13"/>
  <c r="B1374" i="13"/>
  <c r="G1373" i="13"/>
  <c r="D1373" i="13"/>
  <c r="C1373" i="13"/>
  <c r="B1373" i="13"/>
  <c r="G1372" i="13"/>
  <c r="D1372" i="13"/>
  <c r="C1372" i="13"/>
  <c r="B1372" i="13"/>
  <c r="G1371" i="13"/>
  <c r="D1371" i="13"/>
  <c r="C1371" i="13"/>
  <c r="B1371" i="13"/>
  <c r="G1370" i="13"/>
  <c r="D1370" i="13"/>
  <c r="C1370" i="13"/>
  <c r="B1370" i="13"/>
  <c r="G1369" i="13"/>
  <c r="D1369" i="13"/>
  <c r="C1369" i="13"/>
  <c r="B1369" i="13"/>
  <c r="G1368" i="13"/>
  <c r="D1368" i="13"/>
  <c r="C1368" i="13"/>
  <c r="B1368" i="13"/>
  <c r="G1367" i="13"/>
  <c r="D1367" i="13"/>
  <c r="C1367" i="13"/>
  <c r="B1367" i="13"/>
  <c r="G1366" i="13"/>
  <c r="D1366" i="13"/>
  <c r="C1366" i="13"/>
  <c r="B1366" i="13"/>
  <c r="G1365" i="13"/>
  <c r="D1365" i="13"/>
  <c r="C1365" i="13"/>
  <c r="B1365" i="13"/>
  <c r="G1364" i="13"/>
  <c r="D1364" i="13"/>
  <c r="C1364" i="13"/>
  <c r="B1364" i="13"/>
  <c r="G1363" i="13"/>
  <c r="D1363" i="13"/>
  <c r="C1363" i="13"/>
  <c r="B1363" i="13"/>
  <c r="G1362" i="13"/>
  <c r="D1362" i="13"/>
  <c r="C1362" i="13"/>
  <c r="B1362" i="13"/>
  <c r="G1361" i="13"/>
  <c r="D1361" i="13"/>
  <c r="C1361" i="13"/>
  <c r="B1361" i="13"/>
  <c r="G1360" i="13"/>
  <c r="D1360" i="13"/>
  <c r="C1360" i="13"/>
  <c r="B1360" i="13"/>
  <c r="G1359" i="13"/>
  <c r="D1359" i="13"/>
  <c r="C1359" i="13"/>
  <c r="B1359" i="13"/>
  <c r="G1358" i="13"/>
  <c r="D1358" i="13"/>
  <c r="C1358" i="13"/>
  <c r="B1358" i="13"/>
  <c r="G1357" i="13"/>
  <c r="D1357" i="13"/>
  <c r="C1357" i="13"/>
  <c r="B1357" i="13"/>
  <c r="G1356" i="13"/>
  <c r="D1356" i="13"/>
  <c r="C1356" i="13"/>
  <c r="B1356" i="13"/>
  <c r="G1355" i="13"/>
  <c r="D1355" i="13"/>
  <c r="C1355" i="13"/>
  <c r="B1355" i="13"/>
  <c r="G1354" i="13"/>
  <c r="D1354" i="13"/>
  <c r="C1354" i="13"/>
  <c r="B1354" i="13"/>
  <c r="G1353" i="13"/>
  <c r="D1353" i="13"/>
  <c r="C1353" i="13"/>
  <c r="B1353" i="13"/>
  <c r="G1352" i="13"/>
  <c r="D1352" i="13"/>
  <c r="C1352" i="13"/>
  <c r="B1352" i="13"/>
  <c r="G1351" i="13"/>
  <c r="D1351" i="13"/>
  <c r="C1351" i="13"/>
  <c r="B1351" i="13"/>
  <c r="G1350" i="13"/>
  <c r="D1350" i="13"/>
  <c r="C1350" i="13"/>
  <c r="B1350" i="13"/>
  <c r="G1349" i="13"/>
  <c r="D1349" i="13"/>
  <c r="C1349" i="13"/>
  <c r="B1349" i="13"/>
  <c r="G1348" i="13"/>
  <c r="D1348" i="13"/>
  <c r="C1348" i="13"/>
  <c r="B1348" i="13"/>
  <c r="G1347" i="13"/>
  <c r="D1347" i="13"/>
  <c r="C1347" i="13"/>
  <c r="B1347" i="13"/>
  <c r="G1346" i="13"/>
  <c r="D1346" i="13"/>
  <c r="C1346" i="13"/>
  <c r="B1346" i="13"/>
  <c r="G1345" i="13"/>
  <c r="D1345" i="13"/>
  <c r="C1345" i="13"/>
  <c r="B1345" i="13"/>
  <c r="G1344" i="13"/>
  <c r="D1344" i="13"/>
  <c r="C1344" i="13"/>
  <c r="B1344" i="13"/>
  <c r="G1343" i="13"/>
  <c r="D1343" i="13"/>
  <c r="C1343" i="13"/>
  <c r="B1343" i="13"/>
  <c r="G1342" i="13"/>
  <c r="D1342" i="13"/>
  <c r="C1342" i="13"/>
  <c r="B1342" i="13"/>
  <c r="G1341" i="13"/>
  <c r="D1341" i="13"/>
  <c r="C1341" i="13"/>
  <c r="B1341" i="13"/>
  <c r="G1340" i="13"/>
  <c r="D1340" i="13"/>
  <c r="C1340" i="13"/>
  <c r="B1340" i="13"/>
  <c r="G1339" i="13"/>
  <c r="D1339" i="13"/>
  <c r="C1339" i="13"/>
  <c r="B1339" i="13"/>
  <c r="G1338" i="13"/>
  <c r="D1338" i="13"/>
  <c r="C1338" i="13"/>
  <c r="B1338" i="13"/>
  <c r="G1337" i="13"/>
  <c r="D1337" i="13"/>
  <c r="C1337" i="13"/>
  <c r="B1337" i="13"/>
  <c r="G1336" i="13"/>
  <c r="D1336" i="13"/>
  <c r="C1336" i="13"/>
  <c r="B1336" i="13"/>
  <c r="G1335" i="13"/>
  <c r="D1335" i="13"/>
  <c r="C1335" i="13"/>
  <c r="B1335" i="13"/>
  <c r="G1334" i="13"/>
  <c r="D1334" i="13"/>
  <c r="C1334" i="13"/>
  <c r="B1334" i="13"/>
  <c r="G1333" i="13"/>
  <c r="D1333" i="13"/>
  <c r="C1333" i="13"/>
  <c r="B1333" i="13"/>
  <c r="G1332" i="13"/>
  <c r="D1332" i="13"/>
  <c r="C1332" i="13"/>
  <c r="B1332" i="13"/>
  <c r="G1331" i="13"/>
  <c r="D1331" i="13"/>
  <c r="C1331" i="13"/>
  <c r="B1331" i="13"/>
  <c r="G1330" i="13"/>
  <c r="D1330" i="13"/>
  <c r="C1330" i="13"/>
  <c r="B1330" i="13"/>
  <c r="G1329" i="13"/>
  <c r="D1329" i="13"/>
  <c r="C1329" i="13"/>
  <c r="B1329" i="13"/>
  <c r="G1328" i="13"/>
  <c r="D1328" i="13"/>
  <c r="C1328" i="13"/>
  <c r="B1328" i="13"/>
  <c r="G1327" i="13"/>
  <c r="D1327" i="13"/>
  <c r="C1327" i="13"/>
  <c r="B1327" i="13"/>
  <c r="G1326" i="13"/>
  <c r="D1326" i="13"/>
  <c r="C1326" i="13"/>
  <c r="B1326" i="13"/>
  <c r="G1325" i="13"/>
  <c r="D1325" i="13"/>
  <c r="C1325" i="13"/>
  <c r="B1325" i="13"/>
  <c r="G1324" i="13"/>
  <c r="D1324" i="13"/>
  <c r="C1324" i="13"/>
  <c r="B1324" i="13"/>
  <c r="G1323" i="13"/>
  <c r="D1323" i="13"/>
  <c r="C1323" i="13"/>
  <c r="B1323" i="13"/>
  <c r="G1322" i="13"/>
  <c r="D1322" i="13"/>
  <c r="C1322" i="13"/>
  <c r="B1322" i="13"/>
  <c r="G1321" i="13"/>
  <c r="D1321" i="13"/>
  <c r="C1321" i="13"/>
  <c r="B1321" i="13"/>
  <c r="G1320" i="13"/>
  <c r="D1320" i="13"/>
  <c r="C1320" i="13"/>
  <c r="B1320" i="13"/>
  <c r="G1319" i="13"/>
  <c r="D1319" i="13"/>
  <c r="C1319" i="13"/>
  <c r="B1319" i="13"/>
  <c r="G1318" i="13"/>
  <c r="D1318" i="13"/>
  <c r="C1318" i="13"/>
  <c r="B1318" i="13"/>
  <c r="G1317" i="13"/>
  <c r="D1317" i="13"/>
  <c r="C1317" i="13"/>
  <c r="B1317" i="13"/>
  <c r="G1316" i="13"/>
  <c r="D1316" i="13"/>
  <c r="C1316" i="13"/>
  <c r="B1316" i="13"/>
  <c r="G1315" i="13"/>
  <c r="D1315" i="13"/>
  <c r="C1315" i="13"/>
  <c r="B1315" i="13"/>
  <c r="G1314" i="13"/>
  <c r="D1314" i="13"/>
  <c r="C1314" i="13"/>
  <c r="B1314" i="13"/>
  <c r="G1313" i="13"/>
  <c r="D1313" i="13"/>
  <c r="C1313" i="13"/>
  <c r="B1313" i="13"/>
  <c r="G1312" i="13"/>
  <c r="D1312" i="13"/>
  <c r="C1312" i="13"/>
  <c r="B1312" i="13"/>
  <c r="G1311" i="13"/>
  <c r="D1311" i="13"/>
  <c r="C1311" i="13"/>
  <c r="B1311" i="13"/>
  <c r="G1310" i="13"/>
  <c r="D1310" i="13"/>
  <c r="C1310" i="13"/>
  <c r="B1310" i="13"/>
  <c r="G1309" i="13"/>
  <c r="D1309" i="13"/>
  <c r="C1309" i="13"/>
  <c r="B1309" i="13"/>
  <c r="G1308" i="13"/>
  <c r="D1308" i="13"/>
  <c r="C1308" i="13"/>
  <c r="B1308" i="13"/>
  <c r="G1307" i="13"/>
  <c r="D1307" i="13"/>
  <c r="C1307" i="13"/>
  <c r="B1307" i="13"/>
  <c r="G1306" i="13"/>
  <c r="D1306" i="13"/>
  <c r="C1306" i="13"/>
  <c r="B1306" i="13"/>
  <c r="G1305" i="13"/>
  <c r="D1305" i="13"/>
  <c r="C1305" i="13"/>
  <c r="B1305" i="13"/>
  <c r="G1304" i="13"/>
  <c r="D1304" i="13"/>
  <c r="C1304" i="13"/>
  <c r="B1304" i="13"/>
  <c r="G1303" i="13"/>
  <c r="D1303" i="13"/>
  <c r="C1303" i="13"/>
  <c r="B1303" i="13"/>
  <c r="G1302" i="13"/>
  <c r="D1302" i="13"/>
  <c r="C1302" i="13"/>
  <c r="B1302" i="13"/>
  <c r="G1301" i="13"/>
  <c r="D1301" i="13"/>
  <c r="C1301" i="13"/>
  <c r="B1301" i="13"/>
  <c r="G1300" i="13"/>
  <c r="D1300" i="13"/>
  <c r="C1300" i="13"/>
  <c r="B1300" i="13"/>
  <c r="G1299" i="13"/>
  <c r="D1299" i="13"/>
  <c r="C1299" i="13"/>
  <c r="B1299" i="13"/>
  <c r="G1298" i="13"/>
  <c r="D1298" i="13"/>
  <c r="C1298" i="13"/>
  <c r="B1298" i="13"/>
  <c r="G1297" i="13"/>
  <c r="D1297" i="13"/>
  <c r="C1297" i="13"/>
  <c r="B1297" i="13"/>
  <c r="G1296" i="13"/>
  <c r="D1296" i="13"/>
  <c r="C1296" i="13"/>
  <c r="B1296" i="13"/>
  <c r="G1295" i="13"/>
  <c r="D1295" i="13"/>
  <c r="C1295" i="13"/>
  <c r="B1295" i="13"/>
  <c r="G1294" i="13"/>
  <c r="D1294" i="13"/>
  <c r="C1294" i="13"/>
  <c r="B1294" i="13"/>
  <c r="G1293" i="13"/>
  <c r="D1293" i="13"/>
  <c r="C1293" i="13"/>
  <c r="B1293" i="13"/>
  <c r="G1292" i="13"/>
  <c r="D1292" i="13"/>
  <c r="C1292" i="13"/>
  <c r="B1292" i="13"/>
  <c r="G1291" i="13"/>
  <c r="D1291" i="13"/>
  <c r="C1291" i="13"/>
  <c r="B1291" i="13"/>
  <c r="G1290" i="13"/>
  <c r="D1290" i="13"/>
  <c r="C1290" i="13"/>
  <c r="B1290" i="13"/>
  <c r="G1289" i="13"/>
  <c r="D1289" i="13"/>
  <c r="C1289" i="13"/>
  <c r="B1289" i="13"/>
  <c r="G1288" i="13"/>
  <c r="D1288" i="13"/>
  <c r="C1288" i="13"/>
  <c r="B1288" i="13"/>
  <c r="G1287" i="13"/>
  <c r="D1287" i="13"/>
  <c r="C1287" i="13"/>
  <c r="B1287" i="13"/>
  <c r="G1286" i="13"/>
  <c r="D1286" i="13"/>
  <c r="C1286" i="13"/>
  <c r="B1286" i="13"/>
  <c r="G1285" i="13"/>
  <c r="D1285" i="13"/>
  <c r="C1285" i="13"/>
  <c r="B1285" i="13"/>
  <c r="G1284" i="13"/>
  <c r="D1284" i="13"/>
  <c r="C1284" i="13"/>
  <c r="B1284" i="13"/>
  <c r="G1283" i="13"/>
  <c r="D1283" i="13"/>
  <c r="C1283" i="13"/>
  <c r="B1283" i="13"/>
  <c r="G1282" i="13"/>
  <c r="D1282" i="13"/>
  <c r="C1282" i="13"/>
  <c r="B1282" i="13"/>
  <c r="G1281" i="13"/>
  <c r="D1281" i="13"/>
  <c r="C1281" i="13"/>
  <c r="B1281" i="13"/>
  <c r="G1280" i="13"/>
  <c r="D1280" i="13"/>
  <c r="C1280" i="13"/>
  <c r="B1280" i="13"/>
  <c r="G1279" i="13"/>
  <c r="D1279" i="13"/>
  <c r="C1279" i="13"/>
  <c r="B1279" i="13"/>
  <c r="G1278" i="13"/>
  <c r="D1278" i="13"/>
  <c r="C1278" i="13"/>
  <c r="B1278" i="13"/>
  <c r="G1277" i="13"/>
  <c r="D1277" i="13"/>
  <c r="C1277" i="13"/>
  <c r="B1277" i="13"/>
  <c r="G1276" i="13"/>
  <c r="D1276" i="13"/>
  <c r="C1276" i="13"/>
  <c r="B1276" i="13"/>
  <c r="G1275" i="13"/>
  <c r="D1275" i="13"/>
  <c r="C1275" i="13"/>
  <c r="B1275" i="13"/>
  <c r="G1274" i="13"/>
  <c r="D1274" i="13"/>
  <c r="C1274" i="13"/>
  <c r="B1274" i="13"/>
  <c r="G1273" i="13"/>
  <c r="D1273" i="13"/>
  <c r="C1273" i="13"/>
  <c r="B1273" i="13"/>
  <c r="G1272" i="13"/>
  <c r="D1272" i="13"/>
  <c r="C1272" i="13"/>
  <c r="B1272" i="13"/>
  <c r="G1271" i="13"/>
  <c r="D1271" i="13"/>
  <c r="C1271" i="13"/>
  <c r="B1271" i="13"/>
  <c r="G1270" i="13"/>
  <c r="D1270" i="13"/>
  <c r="C1270" i="13"/>
  <c r="B1270" i="13"/>
  <c r="G1269" i="13"/>
  <c r="D1269" i="13"/>
  <c r="C1269" i="13"/>
  <c r="B1269" i="13"/>
  <c r="G1268" i="13"/>
  <c r="D1268" i="13"/>
  <c r="C1268" i="13"/>
  <c r="B1268" i="13"/>
  <c r="G1267" i="13"/>
  <c r="D1267" i="13"/>
  <c r="C1267" i="13"/>
  <c r="B1267" i="13"/>
  <c r="G1266" i="13"/>
  <c r="D1266" i="13"/>
  <c r="C1266" i="13"/>
  <c r="B1266" i="13"/>
  <c r="G1265" i="13"/>
  <c r="D1265" i="13"/>
  <c r="C1265" i="13"/>
  <c r="B1265" i="13"/>
  <c r="G1264" i="13"/>
  <c r="D1264" i="13"/>
  <c r="C1264" i="13"/>
  <c r="B1264" i="13"/>
  <c r="G1263" i="13"/>
  <c r="D1263" i="13"/>
  <c r="C1263" i="13"/>
  <c r="B1263" i="13"/>
  <c r="G1262" i="13"/>
  <c r="D1262" i="13"/>
  <c r="C1262" i="13"/>
  <c r="B1262" i="13"/>
  <c r="G1261" i="13"/>
  <c r="D1261" i="13"/>
  <c r="C1261" i="13"/>
  <c r="B1261" i="13"/>
  <c r="G1260" i="13"/>
  <c r="D1260" i="13"/>
  <c r="C1260" i="13"/>
  <c r="B1260" i="13"/>
  <c r="G1259" i="13"/>
  <c r="D1259" i="13"/>
  <c r="C1259" i="13"/>
  <c r="B1259" i="13"/>
  <c r="G1258" i="13"/>
  <c r="D1258" i="13"/>
  <c r="C1258" i="13"/>
  <c r="B1258" i="13"/>
  <c r="G1257" i="13"/>
  <c r="D1257" i="13"/>
  <c r="C1257" i="13"/>
  <c r="B1257" i="13"/>
  <c r="G1256" i="13"/>
  <c r="D1256" i="13"/>
  <c r="C1256" i="13"/>
  <c r="B1256" i="13"/>
  <c r="G1255" i="13"/>
  <c r="D1255" i="13"/>
  <c r="C1255" i="13"/>
  <c r="B1255" i="13"/>
  <c r="G1254" i="13"/>
  <c r="D1254" i="13"/>
  <c r="C1254" i="13"/>
  <c r="B1254" i="13"/>
  <c r="G1253" i="13"/>
  <c r="D1253" i="13"/>
  <c r="C1253" i="13"/>
  <c r="B1253" i="13"/>
  <c r="G1252" i="13"/>
  <c r="D1252" i="13"/>
  <c r="C1252" i="13"/>
  <c r="B1252" i="13"/>
  <c r="G1251" i="13"/>
  <c r="D1251" i="13"/>
  <c r="C1251" i="13"/>
  <c r="B1251" i="13"/>
  <c r="G1250" i="13"/>
  <c r="D1250" i="13"/>
  <c r="C1250" i="13"/>
  <c r="B1250" i="13"/>
  <c r="G1249" i="13"/>
  <c r="D1249" i="13"/>
  <c r="C1249" i="13"/>
  <c r="B1249" i="13"/>
  <c r="G1248" i="13"/>
  <c r="D1248" i="13"/>
  <c r="C1248" i="13"/>
  <c r="B1248" i="13"/>
  <c r="G1247" i="13"/>
  <c r="D1247" i="13"/>
  <c r="C1247" i="13"/>
  <c r="B1247" i="13"/>
  <c r="G1246" i="13"/>
  <c r="D1246" i="13"/>
  <c r="C1246" i="13"/>
  <c r="B1246" i="13"/>
  <c r="G1245" i="13"/>
  <c r="D1245" i="13"/>
  <c r="C1245" i="13"/>
  <c r="B1245" i="13"/>
  <c r="G1244" i="13"/>
  <c r="D1244" i="13"/>
  <c r="C1244" i="13"/>
  <c r="B1244" i="13"/>
  <c r="G1243" i="13"/>
  <c r="D1243" i="13"/>
  <c r="C1243" i="13"/>
  <c r="B1243" i="13"/>
  <c r="G1242" i="13"/>
  <c r="D1242" i="13"/>
  <c r="C1242" i="13"/>
  <c r="B1242" i="13"/>
  <c r="G1241" i="13"/>
  <c r="D1241" i="13"/>
  <c r="C1241" i="13"/>
  <c r="B1241" i="13"/>
  <c r="G1240" i="13"/>
  <c r="D1240" i="13"/>
  <c r="C1240" i="13"/>
  <c r="B1240" i="13"/>
  <c r="G1239" i="13"/>
  <c r="D1239" i="13"/>
  <c r="C1239" i="13"/>
  <c r="B1239" i="13"/>
  <c r="G1238" i="13"/>
  <c r="D1238" i="13"/>
  <c r="C1238" i="13"/>
  <c r="B1238" i="13"/>
  <c r="G1237" i="13"/>
  <c r="D1237" i="13"/>
  <c r="C1237" i="13"/>
  <c r="B1237" i="13"/>
  <c r="G1236" i="13"/>
  <c r="D1236" i="13"/>
  <c r="C1236" i="13"/>
  <c r="B1236" i="13"/>
  <c r="G1235" i="13"/>
  <c r="D1235" i="13"/>
  <c r="C1235" i="13"/>
  <c r="B1235" i="13"/>
  <c r="G1234" i="13"/>
  <c r="D1234" i="13"/>
  <c r="C1234" i="13"/>
  <c r="B1234" i="13"/>
  <c r="G1233" i="13"/>
  <c r="D1233" i="13"/>
  <c r="C1233" i="13"/>
  <c r="B1233" i="13"/>
  <c r="G1232" i="13"/>
  <c r="D1232" i="13"/>
  <c r="C1232" i="13"/>
  <c r="B1232" i="13"/>
  <c r="G1231" i="13"/>
  <c r="D1231" i="13"/>
  <c r="C1231" i="13"/>
  <c r="B1231" i="13"/>
  <c r="G1230" i="13"/>
  <c r="D1230" i="13"/>
  <c r="C1230" i="13"/>
  <c r="B1230" i="13"/>
  <c r="G1229" i="13"/>
  <c r="D1229" i="13"/>
  <c r="C1229" i="13"/>
  <c r="B1229" i="13"/>
  <c r="G1228" i="13"/>
  <c r="D1228" i="13"/>
  <c r="C1228" i="13"/>
  <c r="B1228" i="13"/>
  <c r="G1227" i="13"/>
  <c r="D1227" i="13"/>
  <c r="C1227" i="13"/>
  <c r="B1227" i="13"/>
  <c r="G1226" i="13"/>
  <c r="D1226" i="13"/>
  <c r="C1226" i="13"/>
  <c r="B1226" i="13"/>
  <c r="G1225" i="13"/>
  <c r="D1225" i="13"/>
  <c r="C1225" i="13"/>
  <c r="B1225" i="13"/>
  <c r="G1224" i="13"/>
  <c r="D1224" i="13"/>
  <c r="C1224" i="13"/>
  <c r="B1224" i="13"/>
  <c r="G1223" i="13"/>
  <c r="D1223" i="13"/>
  <c r="C1223" i="13"/>
  <c r="B1223" i="13"/>
  <c r="G1222" i="13"/>
  <c r="D1222" i="13"/>
  <c r="C1222" i="13"/>
  <c r="B1222" i="13"/>
  <c r="G1221" i="13"/>
  <c r="D1221" i="13"/>
  <c r="C1221" i="13"/>
  <c r="B1221" i="13"/>
  <c r="G1220" i="13"/>
  <c r="D1220" i="13"/>
  <c r="C1220" i="13"/>
  <c r="B1220" i="13"/>
  <c r="G1219" i="13"/>
  <c r="D1219" i="13"/>
  <c r="C1219" i="13"/>
  <c r="B1219" i="13"/>
  <c r="G1218" i="13"/>
  <c r="D1218" i="13"/>
  <c r="C1218" i="13"/>
  <c r="B1218" i="13"/>
  <c r="G1217" i="13"/>
  <c r="D1217" i="13"/>
  <c r="C1217" i="13"/>
  <c r="B1217" i="13"/>
  <c r="G1216" i="13"/>
  <c r="D1216" i="13"/>
  <c r="C1216" i="13"/>
  <c r="B1216" i="13"/>
  <c r="G1215" i="13"/>
  <c r="D1215" i="13"/>
  <c r="C1215" i="13"/>
  <c r="B1215" i="13"/>
  <c r="G1214" i="13"/>
  <c r="D1214" i="13"/>
  <c r="C1214" i="13"/>
  <c r="B1214" i="13"/>
  <c r="G1213" i="13"/>
  <c r="D1213" i="13"/>
  <c r="C1213" i="13"/>
  <c r="B1213" i="13"/>
  <c r="G1212" i="13"/>
  <c r="D1212" i="13"/>
  <c r="C1212" i="13"/>
  <c r="B1212" i="13"/>
  <c r="G1211" i="13"/>
  <c r="D1211" i="13"/>
  <c r="C1211" i="13"/>
  <c r="B1211" i="13"/>
  <c r="G1210" i="13"/>
  <c r="D1210" i="13"/>
  <c r="C1210" i="13"/>
  <c r="B1210" i="13"/>
  <c r="G1209" i="13"/>
  <c r="D1209" i="13"/>
  <c r="C1209" i="13"/>
  <c r="B1209" i="13"/>
  <c r="G1208" i="13"/>
  <c r="D1208" i="13"/>
  <c r="C1208" i="13"/>
  <c r="B1208" i="13"/>
  <c r="G1207" i="13"/>
  <c r="D1207" i="13"/>
  <c r="C1207" i="13"/>
  <c r="B1207" i="13"/>
  <c r="G1206" i="13"/>
  <c r="D1206" i="13"/>
  <c r="C1206" i="13"/>
  <c r="B1206" i="13"/>
  <c r="G1205" i="13"/>
  <c r="D1205" i="13"/>
  <c r="C1205" i="13"/>
  <c r="B1205" i="13"/>
  <c r="G1204" i="13"/>
  <c r="D1204" i="13"/>
  <c r="C1204" i="13"/>
  <c r="B1204" i="13"/>
  <c r="G1203" i="13"/>
  <c r="D1203" i="13"/>
  <c r="C1203" i="13"/>
  <c r="B1203" i="13"/>
  <c r="G1202" i="13"/>
  <c r="D1202" i="13"/>
  <c r="C1202" i="13"/>
  <c r="B1202" i="13"/>
  <c r="G1201" i="13"/>
  <c r="D1201" i="13"/>
  <c r="C1201" i="13"/>
  <c r="B1201" i="13"/>
  <c r="G1200" i="13"/>
  <c r="D1200" i="13"/>
  <c r="C1200" i="13"/>
  <c r="B1200" i="13"/>
  <c r="G1199" i="13"/>
  <c r="D1199" i="13"/>
  <c r="C1199" i="13"/>
  <c r="B1199" i="13"/>
  <c r="G1198" i="13"/>
  <c r="D1198" i="13"/>
  <c r="C1198" i="13"/>
  <c r="B1198" i="13"/>
  <c r="G1197" i="13"/>
  <c r="D1197" i="13"/>
  <c r="C1197" i="13"/>
  <c r="B1197" i="13"/>
  <c r="G1196" i="13"/>
  <c r="D1196" i="13"/>
  <c r="C1196" i="13"/>
  <c r="B1196" i="13"/>
  <c r="G1195" i="13"/>
  <c r="D1195" i="13"/>
  <c r="C1195" i="13"/>
  <c r="B1195" i="13"/>
  <c r="G1194" i="13"/>
  <c r="D1194" i="13"/>
  <c r="C1194" i="13"/>
  <c r="B1194" i="13"/>
  <c r="G1193" i="13"/>
  <c r="D1193" i="13"/>
  <c r="C1193" i="13"/>
  <c r="B1193" i="13"/>
  <c r="G1192" i="13"/>
  <c r="D1192" i="13"/>
  <c r="C1192" i="13"/>
  <c r="B1192" i="13"/>
  <c r="G1191" i="13"/>
  <c r="D1191" i="13"/>
  <c r="C1191" i="13"/>
  <c r="B1191" i="13"/>
  <c r="G1190" i="13"/>
  <c r="D1190" i="13"/>
  <c r="C1190" i="13"/>
  <c r="B1190" i="13"/>
  <c r="G1189" i="13"/>
  <c r="D1189" i="13"/>
  <c r="C1189" i="13"/>
  <c r="B1189" i="13"/>
  <c r="G1188" i="13"/>
  <c r="D1188" i="13"/>
  <c r="C1188" i="13"/>
  <c r="B1188" i="13"/>
  <c r="G1187" i="13"/>
  <c r="D1187" i="13"/>
  <c r="C1187" i="13"/>
  <c r="B1187" i="13"/>
  <c r="G1186" i="13"/>
  <c r="D1186" i="13"/>
  <c r="C1186" i="13"/>
  <c r="B1186" i="13"/>
  <c r="G1185" i="13"/>
  <c r="D1185" i="13"/>
  <c r="C1185" i="13"/>
  <c r="B1185" i="13"/>
  <c r="G1184" i="13"/>
  <c r="D1184" i="13"/>
  <c r="C1184" i="13"/>
  <c r="B1184" i="13"/>
  <c r="G1183" i="13"/>
  <c r="D1183" i="13"/>
  <c r="C1183" i="13"/>
  <c r="B1183" i="13"/>
  <c r="G1182" i="13"/>
  <c r="D1182" i="13"/>
  <c r="C1182" i="13"/>
  <c r="B1182" i="13"/>
  <c r="G1181" i="13"/>
  <c r="D1181" i="13"/>
  <c r="C1181" i="13"/>
  <c r="B1181" i="13"/>
  <c r="G1180" i="13"/>
  <c r="D1180" i="13"/>
  <c r="C1180" i="13"/>
  <c r="B1180" i="13"/>
  <c r="G1179" i="13"/>
  <c r="D1179" i="13"/>
  <c r="C1179" i="13"/>
  <c r="B1179" i="13"/>
  <c r="G1178" i="13"/>
  <c r="D1178" i="13"/>
  <c r="C1178" i="13"/>
  <c r="B1178" i="13"/>
  <c r="G1177" i="13"/>
  <c r="D1177" i="13"/>
  <c r="C1177" i="13"/>
  <c r="B1177" i="13"/>
  <c r="G1176" i="13"/>
  <c r="D1176" i="13"/>
  <c r="C1176" i="13"/>
  <c r="B1176" i="13"/>
  <c r="G1175" i="13"/>
  <c r="D1175" i="13"/>
  <c r="C1175" i="13"/>
  <c r="B1175" i="13"/>
  <c r="G1174" i="13"/>
  <c r="D1174" i="13"/>
  <c r="C1174" i="13"/>
  <c r="B1174" i="13"/>
  <c r="G1173" i="13"/>
  <c r="D1173" i="13"/>
  <c r="C1173" i="13"/>
  <c r="B1173" i="13"/>
  <c r="G1172" i="13"/>
  <c r="D1172" i="13"/>
  <c r="C1172" i="13"/>
  <c r="B1172" i="13"/>
  <c r="G1171" i="13"/>
  <c r="D1171" i="13"/>
  <c r="C1171" i="13"/>
  <c r="B1171" i="13"/>
  <c r="G1170" i="13"/>
  <c r="D1170" i="13"/>
  <c r="C1170" i="13"/>
  <c r="B1170" i="13"/>
  <c r="G1169" i="13"/>
  <c r="D1169" i="13"/>
  <c r="C1169" i="13"/>
  <c r="B1169" i="13"/>
  <c r="G1168" i="13"/>
  <c r="D1168" i="13"/>
  <c r="C1168" i="13"/>
  <c r="B1168" i="13"/>
  <c r="G1167" i="13"/>
  <c r="D1167" i="13"/>
  <c r="C1167" i="13"/>
  <c r="B1167" i="13"/>
  <c r="G1166" i="13"/>
  <c r="D1166" i="13"/>
  <c r="C1166" i="13"/>
  <c r="B1166" i="13"/>
  <c r="G1165" i="13"/>
  <c r="D1165" i="13"/>
  <c r="C1165" i="13"/>
  <c r="B1165" i="13"/>
  <c r="G1164" i="13"/>
  <c r="D1164" i="13"/>
  <c r="C1164" i="13"/>
  <c r="B1164" i="13"/>
  <c r="G1163" i="13"/>
  <c r="D1163" i="13"/>
  <c r="C1163" i="13"/>
  <c r="B1163" i="13"/>
  <c r="G1162" i="13"/>
  <c r="D1162" i="13"/>
  <c r="C1162" i="13"/>
  <c r="B1162" i="13"/>
  <c r="G1161" i="13"/>
  <c r="D1161" i="13"/>
  <c r="C1161" i="13"/>
  <c r="B1161" i="13"/>
  <c r="G1160" i="13"/>
  <c r="D1160" i="13"/>
  <c r="C1160" i="13"/>
  <c r="B1160" i="13"/>
  <c r="G1159" i="13"/>
  <c r="D1159" i="13"/>
  <c r="C1159" i="13"/>
  <c r="B1159" i="13"/>
  <c r="G1158" i="13"/>
  <c r="D1158" i="13"/>
  <c r="C1158" i="13"/>
  <c r="B1158" i="13"/>
  <c r="G1157" i="13"/>
  <c r="D1157" i="13"/>
  <c r="C1157" i="13"/>
  <c r="B1157" i="13"/>
  <c r="G1156" i="13"/>
  <c r="D1156" i="13"/>
  <c r="C1156" i="13"/>
  <c r="B1156" i="13"/>
  <c r="G1155" i="13"/>
  <c r="D1155" i="13"/>
  <c r="C1155" i="13"/>
  <c r="B1155" i="13"/>
  <c r="G1154" i="13"/>
  <c r="D1154" i="13"/>
  <c r="C1154" i="13"/>
  <c r="B1154" i="13"/>
  <c r="G1153" i="13"/>
  <c r="D1153" i="13"/>
  <c r="C1153" i="13"/>
  <c r="B1153" i="13"/>
  <c r="G1152" i="13"/>
  <c r="D1152" i="13"/>
  <c r="C1152" i="13"/>
  <c r="B1152" i="13"/>
  <c r="G1151" i="13"/>
  <c r="D1151" i="13"/>
  <c r="C1151" i="13"/>
  <c r="B1151" i="13"/>
  <c r="G1150" i="13"/>
  <c r="D1150" i="13"/>
  <c r="C1150" i="13"/>
  <c r="B1150" i="13"/>
  <c r="G1149" i="13"/>
  <c r="D1149" i="13"/>
  <c r="C1149" i="13"/>
  <c r="B1149" i="13"/>
  <c r="G1148" i="13"/>
  <c r="D1148" i="13"/>
  <c r="C1148" i="13"/>
  <c r="B1148" i="13"/>
  <c r="G1147" i="13"/>
  <c r="D1147" i="13"/>
  <c r="C1147" i="13"/>
  <c r="B1147" i="13"/>
  <c r="G1146" i="13"/>
  <c r="D1146" i="13"/>
  <c r="C1146" i="13"/>
  <c r="B1146" i="13"/>
  <c r="G1145" i="13"/>
  <c r="D1145" i="13"/>
  <c r="C1145" i="13"/>
  <c r="B1145" i="13"/>
  <c r="G1144" i="13"/>
  <c r="D1144" i="13"/>
  <c r="C1144" i="13"/>
  <c r="B1144" i="13"/>
  <c r="G1143" i="13"/>
  <c r="D1143" i="13"/>
  <c r="C1143" i="13"/>
  <c r="B1143" i="13"/>
  <c r="G1142" i="13"/>
  <c r="D1142" i="13"/>
  <c r="C1142" i="13"/>
  <c r="B1142" i="13"/>
  <c r="G1141" i="13"/>
  <c r="D1141" i="13"/>
  <c r="C1141" i="13"/>
  <c r="B1141" i="13"/>
  <c r="G1140" i="13"/>
  <c r="D1140" i="13"/>
  <c r="C1140" i="13"/>
  <c r="B1140" i="13"/>
  <c r="G1139" i="13"/>
  <c r="D1139" i="13"/>
  <c r="C1139" i="13"/>
  <c r="B1139" i="13"/>
  <c r="G1138" i="13"/>
  <c r="D1138" i="13"/>
  <c r="C1138" i="13"/>
  <c r="B1138" i="13"/>
  <c r="G1137" i="13"/>
  <c r="D1137" i="13"/>
  <c r="C1137" i="13"/>
  <c r="B1137" i="13"/>
  <c r="G1136" i="13"/>
  <c r="D1136" i="13"/>
  <c r="C1136" i="13"/>
  <c r="B1136" i="13"/>
  <c r="G1135" i="13"/>
  <c r="D1135" i="13"/>
  <c r="C1135" i="13"/>
  <c r="B1135" i="13"/>
  <c r="G1134" i="13"/>
  <c r="D1134" i="13"/>
  <c r="C1134" i="13"/>
  <c r="B1134" i="13"/>
  <c r="G1133" i="13"/>
  <c r="D1133" i="13"/>
  <c r="C1133" i="13"/>
  <c r="B1133" i="13"/>
  <c r="G1132" i="13"/>
  <c r="D1132" i="13"/>
  <c r="C1132" i="13"/>
  <c r="B1132" i="13"/>
  <c r="G1131" i="13"/>
  <c r="D1131" i="13"/>
  <c r="C1131" i="13"/>
  <c r="B1131" i="13"/>
  <c r="G1130" i="13"/>
  <c r="D1130" i="13"/>
  <c r="C1130" i="13"/>
  <c r="B1130" i="13"/>
  <c r="G1129" i="13"/>
  <c r="D1129" i="13"/>
  <c r="C1129" i="13"/>
  <c r="B1129" i="13"/>
  <c r="G1128" i="13"/>
  <c r="D1128" i="13"/>
  <c r="C1128" i="13"/>
  <c r="B1128" i="13"/>
  <c r="G1127" i="13"/>
  <c r="D1127" i="13"/>
  <c r="C1127" i="13"/>
  <c r="B1127" i="13"/>
  <c r="G1126" i="13"/>
  <c r="D1126" i="13"/>
  <c r="C1126" i="13"/>
  <c r="B1126" i="13"/>
  <c r="G1125" i="13"/>
  <c r="D1125" i="13"/>
  <c r="C1125" i="13"/>
  <c r="B1125" i="13"/>
  <c r="G1124" i="13"/>
  <c r="D1124" i="13"/>
  <c r="C1124" i="13"/>
  <c r="B1124" i="13"/>
  <c r="G1123" i="13"/>
  <c r="D1123" i="13"/>
  <c r="C1123" i="13"/>
  <c r="B1123" i="13"/>
  <c r="G1122" i="13"/>
  <c r="D1122" i="13"/>
  <c r="C1122" i="13"/>
  <c r="B1122" i="13"/>
  <c r="G1121" i="13"/>
  <c r="D1121" i="13"/>
  <c r="C1121" i="13"/>
  <c r="B1121" i="13"/>
  <c r="G1120" i="13"/>
  <c r="D1120" i="13"/>
  <c r="C1120" i="13"/>
  <c r="B1120" i="13"/>
  <c r="G1119" i="13"/>
  <c r="D1119" i="13"/>
  <c r="C1119" i="13"/>
  <c r="B1119" i="13"/>
  <c r="G1118" i="13"/>
  <c r="D1118" i="13"/>
  <c r="C1118" i="13"/>
  <c r="B1118" i="13"/>
  <c r="G1117" i="13"/>
  <c r="D1117" i="13"/>
  <c r="C1117" i="13"/>
  <c r="B1117" i="13"/>
  <c r="G1116" i="13"/>
  <c r="D1116" i="13"/>
  <c r="C1116" i="13"/>
  <c r="B1116" i="13"/>
  <c r="G1115" i="13"/>
  <c r="D1115" i="13"/>
  <c r="C1115" i="13"/>
  <c r="B1115" i="13"/>
  <c r="G1114" i="13"/>
  <c r="D1114" i="13"/>
  <c r="C1114" i="13"/>
  <c r="B1114" i="13"/>
  <c r="G1113" i="13"/>
  <c r="D1113" i="13"/>
  <c r="C1113" i="13"/>
  <c r="B1113" i="13"/>
  <c r="G1112" i="13"/>
  <c r="D1112" i="13"/>
  <c r="C1112" i="13"/>
  <c r="B1112" i="13"/>
  <c r="G1111" i="13"/>
  <c r="D1111" i="13"/>
  <c r="C1111" i="13"/>
  <c r="B1111" i="13"/>
  <c r="G1110" i="13"/>
  <c r="D1110" i="13"/>
  <c r="C1110" i="13"/>
  <c r="B1110" i="13"/>
  <c r="G1109" i="13"/>
  <c r="D1109" i="13"/>
  <c r="C1109" i="13"/>
  <c r="B1109" i="13"/>
  <c r="G1108" i="13"/>
  <c r="D1108" i="13"/>
  <c r="C1108" i="13"/>
  <c r="B1108" i="13"/>
  <c r="G1107" i="13"/>
  <c r="D1107" i="13"/>
  <c r="C1107" i="13"/>
  <c r="B1107" i="13"/>
  <c r="G1106" i="13"/>
  <c r="D1106" i="13"/>
  <c r="C1106" i="13"/>
  <c r="B1106" i="13"/>
  <c r="G1105" i="13"/>
  <c r="D1105" i="13"/>
  <c r="C1105" i="13"/>
  <c r="B1105" i="13"/>
  <c r="G1104" i="13"/>
  <c r="D1104" i="13"/>
  <c r="C1104" i="13"/>
  <c r="B1104" i="13"/>
  <c r="G1103" i="13"/>
  <c r="D1103" i="13"/>
  <c r="C1103" i="13"/>
  <c r="B1103" i="13"/>
  <c r="G1102" i="13"/>
  <c r="D1102" i="13"/>
  <c r="C1102" i="13"/>
  <c r="B1102" i="13"/>
  <c r="G1101" i="13"/>
  <c r="D1101" i="13"/>
  <c r="C1101" i="13"/>
  <c r="B1101" i="13"/>
  <c r="G1100" i="13"/>
  <c r="D1100" i="13"/>
  <c r="C1100" i="13"/>
  <c r="B1100" i="13"/>
  <c r="G1099" i="13"/>
  <c r="D1099" i="13"/>
  <c r="C1099" i="13"/>
  <c r="B1099" i="13"/>
  <c r="G1098" i="13"/>
  <c r="D1098" i="13"/>
  <c r="C1098" i="13"/>
  <c r="B1098" i="13"/>
  <c r="G1097" i="13"/>
  <c r="D1097" i="13"/>
  <c r="C1097" i="13"/>
  <c r="B1097" i="13"/>
  <c r="G1096" i="13"/>
  <c r="D1096" i="13"/>
  <c r="C1096" i="13"/>
  <c r="B1096" i="13"/>
  <c r="G1095" i="13"/>
  <c r="D1095" i="13"/>
  <c r="C1095" i="13"/>
  <c r="B1095" i="13"/>
  <c r="G1094" i="13"/>
  <c r="D1094" i="13"/>
  <c r="C1094" i="13"/>
  <c r="B1094" i="13"/>
  <c r="G1093" i="13"/>
  <c r="D1093" i="13"/>
  <c r="C1093" i="13"/>
  <c r="B1093" i="13"/>
  <c r="G1092" i="13"/>
  <c r="D1092" i="13"/>
  <c r="C1092" i="13"/>
  <c r="B1092" i="13"/>
  <c r="G1091" i="13"/>
  <c r="D1091" i="13"/>
  <c r="C1091" i="13"/>
  <c r="B1091" i="13"/>
  <c r="G1090" i="13"/>
  <c r="D1090" i="13"/>
  <c r="C1090" i="13"/>
  <c r="B1090" i="13"/>
  <c r="G1089" i="13"/>
  <c r="D1089" i="13"/>
  <c r="C1089" i="13"/>
  <c r="B1089" i="13"/>
  <c r="G1088" i="13"/>
  <c r="D1088" i="13"/>
  <c r="C1088" i="13"/>
  <c r="B1088" i="13"/>
  <c r="G1087" i="13"/>
  <c r="D1087" i="13"/>
  <c r="C1087" i="13"/>
  <c r="B1087" i="13"/>
  <c r="G1086" i="13"/>
  <c r="D1086" i="13"/>
  <c r="C1086" i="13"/>
  <c r="B1086" i="13"/>
  <c r="G1085" i="13"/>
  <c r="D1085" i="13"/>
  <c r="C1085" i="13"/>
  <c r="B1085" i="13"/>
  <c r="G1084" i="13"/>
  <c r="D1084" i="13"/>
  <c r="C1084" i="13"/>
  <c r="B1084" i="13"/>
  <c r="G1083" i="13"/>
  <c r="D1083" i="13"/>
  <c r="C1083" i="13"/>
  <c r="B1083" i="13"/>
  <c r="G1082" i="13"/>
  <c r="D1082" i="13"/>
  <c r="C1082" i="13"/>
  <c r="B1082" i="13"/>
  <c r="G1081" i="13"/>
  <c r="D1081" i="13"/>
  <c r="C1081" i="13"/>
  <c r="B1081" i="13"/>
  <c r="G1080" i="13"/>
  <c r="D1080" i="13"/>
  <c r="C1080" i="13"/>
  <c r="B1080" i="13"/>
  <c r="G1079" i="13"/>
  <c r="D1079" i="13"/>
  <c r="C1079" i="13"/>
  <c r="B1079" i="13"/>
  <c r="G1078" i="13"/>
  <c r="D1078" i="13"/>
  <c r="C1078" i="13"/>
  <c r="B1078" i="13"/>
  <c r="G1077" i="13"/>
  <c r="D1077" i="13"/>
  <c r="C1077" i="13"/>
  <c r="B1077" i="13"/>
  <c r="G1076" i="13"/>
  <c r="D1076" i="13"/>
  <c r="C1076" i="13"/>
  <c r="B1076" i="13"/>
  <c r="G1075" i="13"/>
  <c r="D1075" i="13"/>
  <c r="C1075" i="13"/>
  <c r="B1075" i="13"/>
  <c r="G1074" i="13"/>
  <c r="D1074" i="13"/>
  <c r="C1074" i="13"/>
  <c r="B1074" i="13"/>
  <c r="G1073" i="13"/>
  <c r="D1073" i="13"/>
  <c r="C1073" i="13"/>
  <c r="B1073" i="13"/>
  <c r="G1072" i="13"/>
  <c r="D1072" i="13"/>
  <c r="C1072" i="13"/>
  <c r="B1072" i="13"/>
  <c r="G1071" i="13"/>
  <c r="D1071" i="13"/>
  <c r="C1071" i="13"/>
  <c r="B1071" i="13"/>
  <c r="G1070" i="13"/>
  <c r="D1070" i="13"/>
  <c r="C1070" i="13"/>
  <c r="B1070" i="13"/>
  <c r="G1069" i="13"/>
  <c r="D1069" i="13"/>
  <c r="C1069" i="13"/>
  <c r="B1069" i="13"/>
  <c r="G1068" i="13"/>
  <c r="D1068" i="13"/>
  <c r="C1068" i="13"/>
  <c r="B1068" i="13"/>
  <c r="G1067" i="13"/>
  <c r="D1067" i="13"/>
  <c r="C1067" i="13"/>
  <c r="B1067" i="13"/>
  <c r="G1066" i="13"/>
  <c r="D1066" i="13"/>
  <c r="C1066" i="13"/>
  <c r="B1066" i="13"/>
  <c r="G1065" i="13"/>
  <c r="D1065" i="13"/>
  <c r="C1065" i="13"/>
  <c r="B1065" i="13"/>
  <c r="G1064" i="13"/>
  <c r="D1064" i="13"/>
  <c r="C1064" i="13"/>
  <c r="B1064" i="13"/>
  <c r="G1063" i="13"/>
  <c r="D1063" i="13"/>
  <c r="C1063" i="13"/>
  <c r="B1063" i="13"/>
  <c r="G1062" i="13"/>
  <c r="D1062" i="13"/>
  <c r="C1062" i="13"/>
  <c r="B1062" i="13"/>
  <c r="G1061" i="13"/>
  <c r="D1061" i="13"/>
  <c r="C1061" i="13"/>
  <c r="B1061" i="13"/>
  <c r="G1060" i="13"/>
  <c r="D1060" i="13"/>
  <c r="C1060" i="13"/>
  <c r="B1060" i="13"/>
  <c r="G1059" i="13"/>
  <c r="D1059" i="13"/>
  <c r="C1059" i="13"/>
  <c r="B1059" i="13"/>
  <c r="G1058" i="13"/>
  <c r="D1058" i="13"/>
  <c r="C1058" i="13"/>
  <c r="B1058" i="13"/>
  <c r="G1057" i="13"/>
  <c r="D1057" i="13"/>
  <c r="C1057" i="13"/>
  <c r="B1057" i="13"/>
  <c r="G1056" i="13"/>
  <c r="D1056" i="13"/>
  <c r="C1056" i="13"/>
  <c r="B1056" i="13"/>
  <c r="G1055" i="13"/>
  <c r="D1055" i="13"/>
  <c r="C1055" i="13"/>
  <c r="B1055" i="13"/>
  <c r="G1054" i="13"/>
  <c r="D1054" i="13"/>
  <c r="C1054" i="13"/>
  <c r="B1054" i="13"/>
  <c r="G1053" i="13"/>
  <c r="D1053" i="13"/>
  <c r="C1053" i="13"/>
  <c r="B1053" i="13"/>
  <c r="G1052" i="13"/>
  <c r="D1052" i="13"/>
  <c r="C1052" i="13"/>
  <c r="B1052" i="13"/>
  <c r="G1051" i="13"/>
  <c r="D1051" i="13"/>
  <c r="C1051" i="13"/>
  <c r="B1051" i="13"/>
  <c r="G1050" i="13"/>
  <c r="D1050" i="13"/>
  <c r="C1050" i="13"/>
  <c r="B1050" i="13"/>
  <c r="G1049" i="13"/>
  <c r="D1049" i="13"/>
  <c r="C1049" i="13"/>
  <c r="B1049" i="13"/>
  <c r="G1048" i="13"/>
  <c r="D1048" i="13"/>
  <c r="C1048" i="13"/>
  <c r="B1048" i="13"/>
  <c r="G1047" i="13"/>
  <c r="D1047" i="13"/>
  <c r="C1047" i="13"/>
  <c r="B1047" i="13"/>
  <c r="G1046" i="13"/>
  <c r="D1046" i="13"/>
  <c r="C1046" i="13"/>
  <c r="B1046" i="13"/>
  <c r="G1045" i="13"/>
  <c r="D1045" i="13"/>
  <c r="C1045" i="13"/>
  <c r="B1045" i="13"/>
  <c r="G1044" i="13"/>
  <c r="D1044" i="13"/>
  <c r="C1044" i="13"/>
  <c r="B1044" i="13"/>
  <c r="G1043" i="13"/>
  <c r="D1043" i="13"/>
  <c r="C1043" i="13"/>
  <c r="B1043" i="13"/>
  <c r="G1042" i="13"/>
  <c r="D1042" i="13"/>
  <c r="C1042" i="13"/>
  <c r="B1042" i="13"/>
  <c r="G1041" i="13"/>
  <c r="D1041" i="13"/>
  <c r="C1041" i="13"/>
  <c r="B1041" i="13"/>
  <c r="G1040" i="13"/>
  <c r="D1040" i="13"/>
  <c r="C1040" i="13"/>
  <c r="B1040" i="13"/>
  <c r="G1039" i="13"/>
  <c r="D1039" i="13"/>
  <c r="C1039" i="13"/>
  <c r="B1039" i="13"/>
  <c r="G1038" i="13"/>
  <c r="D1038" i="13"/>
  <c r="C1038" i="13"/>
  <c r="B1038" i="13"/>
  <c r="G1037" i="13"/>
  <c r="D1037" i="13"/>
  <c r="C1037" i="13"/>
  <c r="B1037" i="13"/>
  <c r="G1036" i="13"/>
  <c r="D1036" i="13"/>
  <c r="C1036" i="13"/>
  <c r="B1036" i="13"/>
  <c r="G1035" i="13"/>
  <c r="D1035" i="13"/>
  <c r="C1035" i="13"/>
  <c r="B1035" i="13"/>
  <c r="G1034" i="13"/>
  <c r="D1034" i="13"/>
  <c r="C1034" i="13"/>
  <c r="B1034" i="13"/>
  <c r="G1033" i="13"/>
  <c r="D1033" i="13"/>
  <c r="C1033" i="13"/>
  <c r="B1033" i="13"/>
  <c r="G1032" i="13"/>
  <c r="D1032" i="13"/>
  <c r="C1032" i="13"/>
  <c r="B1032" i="13"/>
  <c r="G1031" i="13"/>
  <c r="D1031" i="13"/>
  <c r="C1031" i="13"/>
  <c r="B1031" i="13"/>
  <c r="G1030" i="13"/>
  <c r="D1030" i="13"/>
  <c r="C1030" i="13"/>
  <c r="B1030" i="13"/>
  <c r="G1029" i="13"/>
  <c r="D1029" i="13"/>
  <c r="C1029" i="13"/>
  <c r="B1029" i="13"/>
  <c r="G1028" i="13"/>
  <c r="D1028" i="13"/>
  <c r="C1028" i="13"/>
  <c r="B1028" i="13"/>
  <c r="G1027" i="13"/>
  <c r="D1027" i="13"/>
  <c r="C1027" i="13"/>
  <c r="B1027" i="13"/>
  <c r="G1026" i="13"/>
  <c r="D1026" i="13"/>
  <c r="C1026" i="13"/>
  <c r="B1026" i="13"/>
  <c r="G1025" i="13"/>
  <c r="D1025" i="13"/>
  <c r="C1025" i="13"/>
  <c r="B1025" i="13"/>
  <c r="G1024" i="13"/>
  <c r="D1024" i="13"/>
  <c r="C1024" i="13"/>
  <c r="B1024" i="13"/>
  <c r="G1023" i="13"/>
  <c r="D1023" i="13"/>
  <c r="C1023" i="13"/>
  <c r="B1023" i="13"/>
  <c r="G1022" i="13"/>
  <c r="D1022" i="13"/>
  <c r="C1022" i="13"/>
  <c r="B1022" i="13"/>
  <c r="G1021" i="13"/>
  <c r="D1021" i="13"/>
  <c r="C1021" i="13"/>
  <c r="B1021" i="13"/>
  <c r="G1020" i="13"/>
  <c r="D1020" i="13"/>
  <c r="C1020" i="13"/>
  <c r="B1020" i="13"/>
  <c r="G1019" i="13"/>
  <c r="D1019" i="13"/>
  <c r="C1019" i="13"/>
  <c r="B1019" i="13"/>
  <c r="G1018" i="13"/>
  <c r="D1018" i="13"/>
  <c r="C1018" i="13"/>
  <c r="B1018" i="13"/>
  <c r="G1017" i="13"/>
  <c r="D1017" i="13"/>
  <c r="C1017" i="13"/>
  <c r="B1017" i="13"/>
  <c r="G1016" i="13"/>
  <c r="D1016" i="13"/>
  <c r="C1016" i="13"/>
  <c r="B1016" i="13"/>
  <c r="G1015" i="13"/>
  <c r="D1015" i="13"/>
  <c r="C1015" i="13"/>
  <c r="B1015" i="13"/>
  <c r="G1014" i="13"/>
  <c r="D1014" i="13"/>
  <c r="C1014" i="13"/>
  <c r="B1014" i="13"/>
  <c r="G1013" i="13"/>
  <c r="D1013" i="13"/>
  <c r="C1013" i="13"/>
  <c r="B1013" i="13"/>
  <c r="G1012" i="13"/>
  <c r="D1012" i="13"/>
  <c r="C1012" i="13"/>
  <c r="B1012" i="13"/>
  <c r="G1011" i="13"/>
  <c r="D1011" i="13"/>
  <c r="C1011" i="13"/>
  <c r="B1011" i="13"/>
  <c r="G1010" i="13"/>
  <c r="D1010" i="13"/>
  <c r="C1010" i="13"/>
  <c r="B1010" i="13"/>
  <c r="G1009" i="13"/>
  <c r="D1009" i="13"/>
  <c r="C1009" i="13"/>
  <c r="B1009" i="13"/>
  <c r="G1008" i="13"/>
  <c r="D1008" i="13"/>
  <c r="C1008" i="13"/>
  <c r="B1008" i="13"/>
  <c r="G1007" i="13"/>
  <c r="D1007" i="13"/>
  <c r="C1007" i="13"/>
  <c r="B1007" i="13"/>
  <c r="G1006" i="13"/>
  <c r="D1006" i="13"/>
  <c r="C1006" i="13"/>
  <c r="B1006" i="13"/>
  <c r="G1005" i="13"/>
  <c r="D1005" i="13"/>
  <c r="C1005" i="13"/>
  <c r="B1005" i="13"/>
  <c r="G1004" i="13"/>
  <c r="D1004" i="13"/>
  <c r="C1004" i="13"/>
  <c r="B1004" i="13"/>
  <c r="G1003" i="13"/>
  <c r="D1003" i="13"/>
  <c r="C1003" i="13"/>
  <c r="B1003" i="13"/>
  <c r="G1002" i="13"/>
  <c r="D1002" i="13"/>
  <c r="C1002" i="13"/>
  <c r="B1002" i="13"/>
  <c r="G1001" i="13"/>
  <c r="D1001" i="13"/>
  <c r="C1001" i="13"/>
  <c r="B1001" i="13"/>
  <c r="G1000" i="13"/>
  <c r="D1000" i="13"/>
  <c r="C1000" i="13"/>
  <c r="B1000" i="13"/>
  <c r="G999" i="13"/>
  <c r="D999" i="13"/>
  <c r="C999" i="13"/>
  <c r="B999" i="13"/>
  <c r="G998" i="13"/>
  <c r="D998" i="13"/>
  <c r="C998" i="13"/>
  <c r="B998" i="13"/>
  <c r="G997" i="13"/>
  <c r="D997" i="13"/>
  <c r="C997" i="13"/>
  <c r="B997" i="13"/>
  <c r="G996" i="13"/>
  <c r="D996" i="13"/>
  <c r="C996" i="13"/>
  <c r="B996" i="13"/>
  <c r="G995" i="13"/>
  <c r="D995" i="13"/>
  <c r="C995" i="13"/>
  <c r="B995" i="13"/>
  <c r="G994" i="13"/>
  <c r="D994" i="13"/>
  <c r="C994" i="13"/>
  <c r="B994" i="13"/>
  <c r="G993" i="13"/>
  <c r="D993" i="13"/>
  <c r="C993" i="13"/>
  <c r="B993" i="13"/>
  <c r="G992" i="13"/>
  <c r="D992" i="13"/>
  <c r="C992" i="13"/>
  <c r="B992" i="13"/>
  <c r="G991" i="13"/>
  <c r="D991" i="13"/>
  <c r="C991" i="13"/>
  <c r="B991" i="13"/>
  <c r="G990" i="13"/>
  <c r="D990" i="13"/>
  <c r="C990" i="13"/>
  <c r="B990" i="13"/>
  <c r="G989" i="13"/>
  <c r="D989" i="13"/>
  <c r="C989" i="13"/>
  <c r="B989" i="13"/>
  <c r="G988" i="13"/>
  <c r="D988" i="13"/>
  <c r="C988" i="13"/>
  <c r="B988" i="13"/>
  <c r="G987" i="13"/>
  <c r="D987" i="13"/>
  <c r="C987" i="13"/>
  <c r="B987" i="13"/>
  <c r="G986" i="13"/>
  <c r="D986" i="13"/>
  <c r="C986" i="13"/>
  <c r="B986" i="13"/>
  <c r="G985" i="13"/>
  <c r="D985" i="13"/>
  <c r="C985" i="13"/>
  <c r="B985" i="13"/>
  <c r="G984" i="13"/>
  <c r="D984" i="13"/>
  <c r="C984" i="13"/>
  <c r="B984" i="13"/>
  <c r="G983" i="13"/>
  <c r="D983" i="13"/>
  <c r="C983" i="13"/>
  <c r="B983" i="13"/>
  <c r="G982" i="13"/>
  <c r="D982" i="13"/>
  <c r="C982" i="13"/>
  <c r="B982" i="13"/>
  <c r="G981" i="13"/>
  <c r="D981" i="13"/>
  <c r="C981" i="13"/>
  <c r="B981" i="13"/>
  <c r="G980" i="13"/>
  <c r="D980" i="13"/>
  <c r="C980" i="13"/>
  <c r="B980" i="13"/>
  <c r="G979" i="13"/>
  <c r="D979" i="13"/>
  <c r="C979" i="13"/>
  <c r="B979" i="13"/>
  <c r="G978" i="13"/>
  <c r="D978" i="13"/>
  <c r="C978" i="13"/>
  <c r="B978" i="13"/>
  <c r="G977" i="13"/>
  <c r="D977" i="13"/>
  <c r="C977" i="13"/>
  <c r="B977" i="13"/>
  <c r="G976" i="13"/>
  <c r="D976" i="13"/>
  <c r="C976" i="13"/>
  <c r="B976" i="13"/>
  <c r="G975" i="13"/>
  <c r="D975" i="13"/>
  <c r="C975" i="13"/>
  <c r="B975" i="13"/>
  <c r="G974" i="13"/>
  <c r="D974" i="13"/>
  <c r="C974" i="13"/>
  <c r="B974" i="13"/>
  <c r="G973" i="13"/>
  <c r="D973" i="13"/>
  <c r="C973" i="13"/>
  <c r="B973" i="13"/>
  <c r="G972" i="13"/>
  <c r="D972" i="13"/>
  <c r="C972" i="13"/>
  <c r="B972" i="13"/>
  <c r="G971" i="13"/>
  <c r="D971" i="13"/>
  <c r="C971" i="13"/>
  <c r="B971" i="13"/>
  <c r="G970" i="13"/>
  <c r="D970" i="13"/>
  <c r="C970" i="13"/>
  <c r="B970" i="13"/>
  <c r="G969" i="13"/>
  <c r="D969" i="13"/>
  <c r="C969" i="13"/>
  <c r="B969" i="13"/>
  <c r="G968" i="13"/>
  <c r="D968" i="13"/>
  <c r="C968" i="13"/>
  <c r="B968" i="13"/>
  <c r="G967" i="13"/>
  <c r="D967" i="13"/>
  <c r="C967" i="13"/>
  <c r="B967" i="13"/>
  <c r="G966" i="13"/>
  <c r="D966" i="13"/>
  <c r="C966" i="13"/>
  <c r="B966" i="13"/>
  <c r="G965" i="13"/>
  <c r="D965" i="13"/>
  <c r="C965" i="13"/>
  <c r="B965" i="13"/>
  <c r="G964" i="13"/>
  <c r="D964" i="13"/>
  <c r="C964" i="13"/>
  <c r="B964" i="13"/>
  <c r="G963" i="13"/>
  <c r="D963" i="13"/>
  <c r="C963" i="13"/>
  <c r="B963" i="13"/>
  <c r="G962" i="13"/>
  <c r="D962" i="13"/>
  <c r="C962" i="13"/>
  <c r="B962" i="13"/>
  <c r="G961" i="13"/>
  <c r="D961" i="13"/>
  <c r="C961" i="13"/>
  <c r="B961" i="13"/>
  <c r="G960" i="13"/>
  <c r="D960" i="13"/>
  <c r="C960" i="13"/>
  <c r="B960" i="13"/>
  <c r="G959" i="13"/>
  <c r="D959" i="13"/>
  <c r="C959" i="13"/>
  <c r="B959" i="13"/>
  <c r="G958" i="13"/>
  <c r="D958" i="13"/>
  <c r="C958" i="13"/>
  <c r="B958" i="13"/>
  <c r="G957" i="13"/>
  <c r="D957" i="13"/>
  <c r="C957" i="13"/>
  <c r="B957" i="13"/>
  <c r="G956" i="13"/>
  <c r="D956" i="13"/>
  <c r="C956" i="13"/>
  <c r="B956" i="13"/>
  <c r="G955" i="13"/>
  <c r="D955" i="13"/>
  <c r="C955" i="13"/>
  <c r="B955" i="13"/>
  <c r="G954" i="13"/>
  <c r="D954" i="13"/>
  <c r="C954" i="13"/>
  <c r="B954" i="13"/>
  <c r="G953" i="13"/>
  <c r="D953" i="13"/>
  <c r="C953" i="13"/>
  <c r="B953" i="13"/>
  <c r="G952" i="13"/>
  <c r="D952" i="13"/>
  <c r="C952" i="13"/>
  <c r="B952" i="13"/>
  <c r="G951" i="13"/>
  <c r="D951" i="13"/>
  <c r="C951" i="13"/>
  <c r="B951" i="13"/>
  <c r="G950" i="13"/>
  <c r="D950" i="13"/>
  <c r="C950" i="13"/>
  <c r="B950" i="13"/>
  <c r="G949" i="13"/>
  <c r="D949" i="13"/>
  <c r="C949" i="13"/>
  <c r="B949" i="13"/>
  <c r="G948" i="13"/>
  <c r="D948" i="13"/>
  <c r="C948" i="13"/>
  <c r="B948" i="13"/>
  <c r="G947" i="13"/>
  <c r="D947" i="13"/>
  <c r="C947" i="13"/>
  <c r="B947" i="13"/>
  <c r="G946" i="13"/>
  <c r="D946" i="13"/>
  <c r="C946" i="13"/>
  <c r="B946" i="13"/>
  <c r="G945" i="13"/>
  <c r="D945" i="13"/>
  <c r="C945" i="13"/>
  <c r="B945" i="13"/>
  <c r="G944" i="13"/>
  <c r="D944" i="13"/>
  <c r="C944" i="13"/>
  <c r="B944" i="13"/>
  <c r="G943" i="13"/>
  <c r="D943" i="13"/>
  <c r="C943" i="13"/>
  <c r="B943" i="13"/>
  <c r="G942" i="13"/>
  <c r="D942" i="13"/>
  <c r="C942" i="13"/>
  <c r="B942" i="13"/>
  <c r="G941" i="13"/>
  <c r="D941" i="13"/>
  <c r="C941" i="13"/>
  <c r="B941" i="13"/>
  <c r="G940" i="13"/>
  <c r="D940" i="13"/>
  <c r="C940" i="13"/>
  <c r="B940" i="13"/>
  <c r="G939" i="13"/>
  <c r="D939" i="13"/>
  <c r="C939" i="13"/>
  <c r="B939" i="13"/>
  <c r="G938" i="13"/>
  <c r="D938" i="13"/>
  <c r="C938" i="13"/>
  <c r="B938" i="13"/>
  <c r="G937" i="13"/>
  <c r="D937" i="13"/>
  <c r="C937" i="13"/>
  <c r="B937" i="13"/>
  <c r="G936" i="13"/>
  <c r="D936" i="13"/>
  <c r="C936" i="13"/>
  <c r="B936" i="13"/>
  <c r="G935" i="13"/>
  <c r="D935" i="13"/>
  <c r="C935" i="13"/>
  <c r="B935" i="13"/>
  <c r="G934" i="13"/>
  <c r="D934" i="13"/>
  <c r="C934" i="13"/>
  <c r="B934" i="13"/>
  <c r="G933" i="13"/>
  <c r="D933" i="13"/>
  <c r="C933" i="13"/>
  <c r="B933" i="13"/>
  <c r="G932" i="13"/>
  <c r="D932" i="13"/>
  <c r="C932" i="13"/>
  <c r="B932" i="13"/>
  <c r="G931" i="13"/>
  <c r="D931" i="13"/>
  <c r="C931" i="13"/>
  <c r="B931" i="13"/>
  <c r="G930" i="13"/>
  <c r="D930" i="13"/>
  <c r="C930" i="13"/>
  <c r="B930" i="13"/>
  <c r="G929" i="13"/>
  <c r="D929" i="13"/>
  <c r="C929" i="13"/>
  <c r="B929" i="13"/>
  <c r="G928" i="13"/>
  <c r="D928" i="13"/>
  <c r="C928" i="13"/>
  <c r="B928" i="13"/>
  <c r="G927" i="13"/>
  <c r="D927" i="13"/>
  <c r="C927" i="13"/>
  <c r="B927" i="13"/>
  <c r="G926" i="13"/>
  <c r="D926" i="13"/>
  <c r="C926" i="13"/>
  <c r="B926" i="13"/>
  <c r="G925" i="13"/>
  <c r="D925" i="13"/>
  <c r="C925" i="13"/>
  <c r="B925" i="13"/>
  <c r="G924" i="13"/>
  <c r="D924" i="13"/>
  <c r="C924" i="13"/>
  <c r="B924" i="13"/>
  <c r="G923" i="13"/>
  <c r="D923" i="13"/>
  <c r="C923" i="13"/>
  <c r="B923" i="13"/>
  <c r="G922" i="13"/>
  <c r="D922" i="13"/>
  <c r="C922" i="13"/>
  <c r="B922" i="13"/>
  <c r="G921" i="13"/>
  <c r="D921" i="13"/>
  <c r="C921" i="13"/>
  <c r="B921" i="13"/>
  <c r="G920" i="13"/>
  <c r="D920" i="13"/>
  <c r="C920" i="13"/>
  <c r="B920" i="13"/>
  <c r="G919" i="13"/>
  <c r="D919" i="13"/>
  <c r="C919" i="13"/>
  <c r="B919" i="13"/>
  <c r="G918" i="13"/>
  <c r="D918" i="13"/>
  <c r="C918" i="13"/>
  <c r="B918" i="13"/>
  <c r="G917" i="13"/>
  <c r="D917" i="13"/>
  <c r="C917" i="13"/>
  <c r="B917" i="13"/>
  <c r="G916" i="13"/>
  <c r="D916" i="13"/>
  <c r="C916" i="13"/>
  <c r="B916" i="13"/>
  <c r="G915" i="13"/>
  <c r="D915" i="13"/>
  <c r="C915" i="13"/>
  <c r="B915" i="13"/>
  <c r="G914" i="13"/>
  <c r="D914" i="13"/>
  <c r="C914" i="13"/>
  <c r="B914" i="13"/>
  <c r="G913" i="13"/>
  <c r="D913" i="13"/>
  <c r="C913" i="13"/>
  <c r="B913" i="13"/>
  <c r="G912" i="13"/>
  <c r="D912" i="13"/>
  <c r="C912" i="13"/>
  <c r="B912" i="13"/>
  <c r="G911" i="13"/>
  <c r="D911" i="13"/>
  <c r="C911" i="13"/>
  <c r="B911" i="13"/>
  <c r="G910" i="13"/>
  <c r="D910" i="13"/>
  <c r="C910" i="13"/>
  <c r="B910" i="13"/>
  <c r="G909" i="13"/>
  <c r="D909" i="13"/>
  <c r="C909" i="13"/>
  <c r="B909" i="13"/>
  <c r="G908" i="13"/>
  <c r="D908" i="13"/>
  <c r="C908" i="13"/>
  <c r="B908" i="13"/>
  <c r="G907" i="13"/>
  <c r="D907" i="13"/>
  <c r="C907" i="13"/>
  <c r="B907" i="13"/>
  <c r="G906" i="13"/>
  <c r="D906" i="13"/>
  <c r="C906" i="13"/>
  <c r="B906" i="13"/>
  <c r="G905" i="13"/>
  <c r="D905" i="13"/>
  <c r="C905" i="13"/>
  <c r="B905" i="13"/>
  <c r="G904" i="13"/>
  <c r="D904" i="13"/>
  <c r="C904" i="13"/>
  <c r="B904" i="13"/>
  <c r="G903" i="13"/>
  <c r="D903" i="13"/>
  <c r="C903" i="13"/>
  <c r="B903" i="13"/>
  <c r="G902" i="13"/>
  <c r="D902" i="13"/>
  <c r="C902" i="13"/>
  <c r="B902" i="13"/>
  <c r="G901" i="13"/>
  <c r="D901" i="13"/>
  <c r="C901" i="13"/>
  <c r="B901" i="13"/>
  <c r="G900" i="13"/>
  <c r="D900" i="13"/>
  <c r="C900" i="13"/>
  <c r="B900" i="13"/>
  <c r="G899" i="13"/>
  <c r="D899" i="13"/>
  <c r="C899" i="13"/>
  <c r="B899" i="13"/>
  <c r="G898" i="13"/>
  <c r="D898" i="13"/>
  <c r="C898" i="13"/>
  <c r="B898" i="13"/>
  <c r="G897" i="13"/>
  <c r="D897" i="13"/>
  <c r="C897" i="13"/>
  <c r="B897" i="13"/>
  <c r="G896" i="13"/>
  <c r="D896" i="13"/>
  <c r="C896" i="13"/>
  <c r="B896" i="13"/>
  <c r="G895" i="13"/>
  <c r="D895" i="13"/>
  <c r="C895" i="13"/>
  <c r="B895" i="13"/>
  <c r="G894" i="13"/>
  <c r="D894" i="13"/>
  <c r="C894" i="13"/>
  <c r="B894" i="13"/>
  <c r="G893" i="13"/>
  <c r="D893" i="13"/>
  <c r="C893" i="13"/>
  <c r="B893" i="13"/>
  <c r="G892" i="13"/>
  <c r="D892" i="13"/>
  <c r="C892" i="13"/>
  <c r="B892" i="13"/>
  <c r="G891" i="13"/>
  <c r="D891" i="13"/>
  <c r="C891" i="13"/>
  <c r="B891" i="13"/>
  <c r="G890" i="13"/>
  <c r="D890" i="13"/>
  <c r="C890" i="13"/>
  <c r="B890" i="13"/>
  <c r="G889" i="13"/>
  <c r="D889" i="13"/>
  <c r="C889" i="13"/>
  <c r="B889" i="13"/>
  <c r="G888" i="13"/>
  <c r="D888" i="13"/>
  <c r="C888" i="13"/>
  <c r="B888" i="13"/>
  <c r="G887" i="13"/>
  <c r="D887" i="13"/>
  <c r="C887" i="13"/>
  <c r="B887" i="13"/>
  <c r="G886" i="13"/>
  <c r="D886" i="13"/>
  <c r="C886" i="13"/>
  <c r="B886" i="13"/>
  <c r="G885" i="13"/>
  <c r="D885" i="13"/>
  <c r="C885" i="13"/>
  <c r="B885" i="13"/>
  <c r="G884" i="13"/>
  <c r="D884" i="13"/>
  <c r="C884" i="13"/>
  <c r="B884" i="13"/>
  <c r="G883" i="13"/>
  <c r="D883" i="13"/>
  <c r="C883" i="13"/>
  <c r="B883" i="13"/>
  <c r="G882" i="13"/>
  <c r="D882" i="13"/>
  <c r="C882" i="13"/>
  <c r="B882" i="13"/>
  <c r="G881" i="13"/>
  <c r="D881" i="13"/>
  <c r="C881" i="13"/>
  <c r="B881" i="13"/>
  <c r="G880" i="13"/>
  <c r="D880" i="13"/>
  <c r="C880" i="13"/>
  <c r="B880" i="13"/>
  <c r="G879" i="13"/>
  <c r="D879" i="13"/>
  <c r="C879" i="13"/>
  <c r="B879" i="13"/>
  <c r="G878" i="13"/>
  <c r="D878" i="13"/>
  <c r="C878" i="13"/>
  <c r="B878" i="13"/>
  <c r="G877" i="13"/>
  <c r="D877" i="13"/>
  <c r="C877" i="13"/>
  <c r="B877" i="13"/>
  <c r="G876" i="13"/>
  <c r="D876" i="13"/>
  <c r="C876" i="13"/>
  <c r="B876" i="13"/>
  <c r="G875" i="13"/>
  <c r="D875" i="13"/>
  <c r="C875" i="13"/>
  <c r="B875" i="13"/>
  <c r="G874" i="13"/>
  <c r="D874" i="13"/>
  <c r="C874" i="13"/>
  <c r="B874" i="13"/>
  <c r="G873" i="13"/>
  <c r="D873" i="13"/>
  <c r="C873" i="13"/>
  <c r="B873" i="13"/>
  <c r="G872" i="13"/>
  <c r="D872" i="13"/>
  <c r="C872" i="13"/>
  <c r="B872" i="13"/>
  <c r="G871" i="13"/>
  <c r="D871" i="13"/>
  <c r="C871" i="13"/>
  <c r="B871" i="13"/>
  <c r="G870" i="13"/>
  <c r="D870" i="13"/>
  <c r="C870" i="13"/>
  <c r="B870" i="13"/>
  <c r="G869" i="13"/>
  <c r="D869" i="13"/>
  <c r="C869" i="13"/>
  <c r="B869" i="13"/>
  <c r="G868" i="13"/>
  <c r="D868" i="13"/>
  <c r="C868" i="13"/>
  <c r="B868" i="13"/>
  <c r="G867" i="13"/>
  <c r="D867" i="13"/>
  <c r="C867" i="13"/>
  <c r="B867" i="13"/>
  <c r="G866" i="13"/>
  <c r="D866" i="13"/>
  <c r="C866" i="13"/>
  <c r="B866" i="13"/>
  <c r="G865" i="13"/>
  <c r="D865" i="13"/>
  <c r="C865" i="13"/>
  <c r="B865" i="13"/>
  <c r="G864" i="13"/>
  <c r="D864" i="13"/>
  <c r="C864" i="13"/>
  <c r="B864" i="13"/>
  <c r="G863" i="13"/>
  <c r="D863" i="13"/>
  <c r="C863" i="13"/>
  <c r="B863" i="13"/>
  <c r="G862" i="13"/>
  <c r="D862" i="13"/>
  <c r="C862" i="13"/>
  <c r="B862" i="13"/>
  <c r="G861" i="13"/>
  <c r="D861" i="13"/>
  <c r="C861" i="13"/>
  <c r="B861" i="13"/>
  <c r="G860" i="13"/>
  <c r="D860" i="13"/>
  <c r="C860" i="13"/>
  <c r="B860" i="13"/>
  <c r="G859" i="13"/>
  <c r="D859" i="13"/>
  <c r="C859" i="13"/>
  <c r="B859" i="13"/>
  <c r="G858" i="13"/>
  <c r="D858" i="13"/>
  <c r="C858" i="13"/>
  <c r="B858" i="13"/>
  <c r="G857" i="13"/>
  <c r="D857" i="13"/>
  <c r="C857" i="13"/>
  <c r="B857" i="13"/>
  <c r="G856" i="13"/>
  <c r="D856" i="13"/>
  <c r="C856" i="13"/>
  <c r="B856" i="13"/>
  <c r="G855" i="13"/>
  <c r="D855" i="13"/>
  <c r="C855" i="13"/>
  <c r="B855" i="13"/>
  <c r="G854" i="13"/>
  <c r="D854" i="13"/>
  <c r="C854" i="13"/>
  <c r="B854" i="13"/>
  <c r="G853" i="13"/>
  <c r="D853" i="13"/>
  <c r="C853" i="13"/>
  <c r="B853" i="13"/>
  <c r="G852" i="13"/>
  <c r="D852" i="13"/>
  <c r="C852" i="13"/>
  <c r="B852" i="13"/>
  <c r="G851" i="13"/>
  <c r="D851" i="13"/>
  <c r="C851" i="13"/>
  <c r="B851" i="13"/>
  <c r="G850" i="13"/>
  <c r="D850" i="13"/>
  <c r="C850" i="13"/>
  <c r="B850" i="13"/>
  <c r="G849" i="13"/>
  <c r="D849" i="13"/>
  <c r="C849" i="13"/>
  <c r="B849" i="13"/>
  <c r="G848" i="13"/>
  <c r="D848" i="13"/>
  <c r="C848" i="13"/>
  <c r="B848" i="13"/>
  <c r="G847" i="13"/>
  <c r="D847" i="13"/>
  <c r="C847" i="13"/>
  <c r="B847" i="13"/>
  <c r="G846" i="13"/>
  <c r="D846" i="13"/>
  <c r="C846" i="13"/>
  <c r="B846" i="13"/>
  <c r="G845" i="13"/>
  <c r="D845" i="13"/>
  <c r="C845" i="13"/>
  <c r="B845" i="13"/>
  <c r="G844" i="13"/>
  <c r="D844" i="13"/>
  <c r="C844" i="13"/>
  <c r="B844" i="13"/>
  <c r="G843" i="13"/>
  <c r="D843" i="13"/>
  <c r="C843" i="13"/>
  <c r="B843" i="13"/>
  <c r="G842" i="13"/>
  <c r="D842" i="13"/>
  <c r="C842" i="13"/>
  <c r="B842" i="13"/>
  <c r="G841" i="13"/>
  <c r="D841" i="13"/>
  <c r="C841" i="13"/>
  <c r="B841" i="13"/>
  <c r="G840" i="13"/>
  <c r="D840" i="13"/>
  <c r="C840" i="13"/>
  <c r="B840" i="13"/>
  <c r="G839" i="13"/>
  <c r="D839" i="13"/>
  <c r="C839" i="13"/>
  <c r="B839" i="13"/>
  <c r="G838" i="13"/>
  <c r="D838" i="13"/>
  <c r="C838" i="13"/>
  <c r="B838" i="13"/>
  <c r="G837" i="13"/>
  <c r="D837" i="13"/>
  <c r="C837" i="13"/>
  <c r="B837" i="13"/>
  <c r="G836" i="13"/>
  <c r="D836" i="13"/>
  <c r="C836" i="13"/>
  <c r="B836" i="13"/>
  <c r="G835" i="13"/>
  <c r="D835" i="13"/>
  <c r="C835" i="13"/>
  <c r="B835" i="13"/>
  <c r="G834" i="13"/>
  <c r="D834" i="13"/>
  <c r="C834" i="13"/>
  <c r="B834" i="13"/>
  <c r="G833" i="13"/>
  <c r="D833" i="13"/>
  <c r="C833" i="13"/>
  <c r="B833" i="13"/>
  <c r="G832" i="13"/>
  <c r="D832" i="13"/>
  <c r="C832" i="13"/>
  <c r="B832" i="13"/>
  <c r="G831" i="13"/>
  <c r="D831" i="13"/>
  <c r="C831" i="13"/>
  <c r="B831" i="13"/>
  <c r="G830" i="13"/>
  <c r="D830" i="13"/>
  <c r="C830" i="13"/>
  <c r="B830" i="13"/>
  <c r="G829" i="13"/>
  <c r="D829" i="13"/>
  <c r="C829" i="13"/>
  <c r="B829" i="13"/>
  <c r="G828" i="13"/>
  <c r="D828" i="13"/>
  <c r="C828" i="13"/>
  <c r="B828" i="13"/>
  <c r="G827" i="13"/>
  <c r="D827" i="13"/>
  <c r="C827" i="13"/>
  <c r="B827" i="13"/>
  <c r="G826" i="13"/>
  <c r="D826" i="13"/>
  <c r="C826" i="13"/>
  <c r="B826" i="13"/>
  <c r="G825" i="13"/>
  <c r="D825" i="13"/>
  <c r="C825" i="13"/>
  <c r="B825" i="13"/>
  <c r="G824" i="13"/>
  <c r="D824" i="13"/>
  <c r="C824" i="13"/>
  <c r="B824" i="13"/>
  <c r="G823" i="13"/>
  <c r="D823" i="13"/>
  <c r="C823" i="13"/>
  <c r="B823" i="13"/>
  <c r="G822" i="13"/>
  <c r="D822" i="13"/>
  <c r="C822" i="13"/>
  <c r="B822" i="13"/>
  <c r="G821" i="13"/>
  <c r="D821" i="13"/>
  <c r="C821" i="13"/>
  <c r="B821" i="13"/>
  <c r="G820" i="13"/>
  <c r="D820" i="13"/>
  <c r="C820" i="13"/>
  <c r="B820" i="13"/>
  <c r="G819" i="13"/>
  <c r="D819" i="13"/>
  <c r="C819" i="13"/>
  <c r="B819" i="13"/>
  <c r="G818" i="13"/>
  <c r="D818" i="13"/>
  <c r="C818" i="13"/>
  <c r="B818" i="13"/>
  <c r="G817" i="13"/>
  <c r="D817" i="13"/>
  <c r="C817" i="13"/>
  <c r="B817" i="13"/>
  <c r="G816" i="13"/>
  <c r="D816" i="13"/>
  <c r="C816" i="13"/>
  <c r="B816" i="13"/>
  <c r="G815" i="13"/>
  <c r="D815" i="13"/>
  <c r="C815" i="13"/>
  <c r="B815" i="13"/>
  <c r="G814" i="13"/>
  <c r="D814" i="13"/>
  <c r="C814" i="13"/>
  <c r="B814" i="13"/>
  <c r="G813" i="13"/>
  <c r="D813" i="13"/>
  <c r="C813" i="13"/>
  <c r="B813" i="13"/>
  <c r="G812" i="13"/>
  <c r="D812" i="13"/>
  <c r="C812" i="13"/>
  <c r="B812" i="13"/>
  <c r="G811" i="13"/>
  <c r="D811" i="13"/>
  <c r="C811" i="13"/>
  <c r="B811" i="13"/>
  <c r="G810" i="13"/>
  <c r="D810" i="13"/>
  <c r="C810" i="13"/>
  <c r="B810" i="13"/>
  <c r="G809" i="13"/>
  <c r="D809" i="13"/>
  <c r="C809" i="13"/>
  <c r="B809" i="13"/>
  <c r="G808" i="13"/>
  <c r="D808" i="13"/>
  <c r="C808" i="13"/>
  <c r="B808" i="13"/>
  <c r="G807" i="13"/>
  <c r="D807" i="13"/>
  <c r="C807" i="13"/>
  <c r="B807" i="13"/>
  <c r="G806" i="13"/>
  <c r="D806" i="13"/>
  <c r="C806" i="13"/>
  <c r="B806" i="13"/>
  <c r="G805" i="13"/>
  <c r="D805" i="13"/>
  <c r="C805" i="13"/>
  <c r="B805" i="13"/>
  <c r="G804" i="13"/>
  <c r="D804" i="13"/>
  <c r="C804" i="13"/>
  <c r="B804" i="13"/>
  <c r="G803" i="13"/>
  <c r="D803" i="13"/>
  <c r="C803" i="13"/>
  <c r="B803" i="13"/>
  <c r="G802" i="13"/>
  <c r="D802" i="13"/>
  <c r="C802" i="13"/>
  <c r="B802" i="13"/>
  <c r="G801" i="13"/>
  <c r="D801" i="13"/>
  <c r="C801" i="13"/>
  <c r="B801" i="13"/>
  <c r="G800" i="13"/>
  <c r="D800" i="13"/>
  <c r="C800" i="13"/>
  <c r="B800" i="13"/>
  <c r="G799" i="13"/>
  <c r="D799" i="13"/>
  <c r="C799" i="13"/>
  <c r="B799" i="13"/>
  <c r="G798" i="13"/>
  <c r="D798" i="13"/>
  <c r="C798" i="13"/>
  <c r="B798" i="13"/>
  <c r="G797" i="13"/>
  <c r="D797" i="13"/>
  <c r="C797" i="13"/>
  <c r="B797" i="13"/>
  <c r="G796" i="13"/>
  <c r="D796" i="13"/>
  <c r="C796" i="13"/>
  <c r="B796" i="13"/>
  <c r="G795" i="13"/>
  <c r="D795" i="13"/>
  <c r="C795" i="13"/>
  <c r="B795" i="13"/>
  <c r="G794" i="13"/>
  <c r="D794" i="13"/>
  <c r="C794" i="13"/>
  <c r="B794" i="13"/>
  <c r="G793" i="13"/>
  <c r="D793" i="13"/>
  <c r="C793" i="13"/>
  <c r="B793" i="13"/>
  <c r="G792" i="13"/>
  <c r="D792" i="13"/>
  <c r="C792" i="13"/>
  <c r="B792" i="13"/>
  <c r="G791" i="13"/>
  <c r="D791" i="13"/>
  <c r="C791" i="13"/>
  <c r="B791" i="13"/>
  <c r="G790" i="13"/>
  <c r="D790" i="13"/>
  <c r="C790" i="13"/>
  <c r="B790" i="13"/>
  <c r="G789" i="13"/>
  <c r="D789" i="13"/>
  <c r="C789" i="13"/>
  <c r="B789" i="13"/>
  <c r="G788" i="13"/>
  <c r="D788" i="13"/>
  <c r="C788" i="13"/>
  <c r="B788" i="13"/>
  <c r="G787" i="13"/>
  <c r="D787" i="13"/>
  <c r="C787" i="13"/>
  <c r="B787" i="13"/>
  <c r="G786" i="13"/>
  <c r="D786" i="13"/>
  <c r="C786" i="13"/>
  <c r="B786" i="13"/>
  <c r="G785" i="13"/>
  <c r="D785" i="13"/>
  <c r="C785" i="13"/>
  <c r="B785" i="13"/>
  <c r="G784" i="13"/>
  <c r="D784" i="13"/>
  <c r="C784" i="13"/>
  <c r="B784" i="13"/>
  <c r="G783" i="13"/>
  <c r="D783" i="13"/>
  <c r="C783" i="13"/>
  <c r="B783" i="13"/>
  <c r="G782" i="13"/>
  <c r="D782" i="13"/>
  <c r="C782" i="13"/>
  <c r="B782" i="13"/>
  <c r="G781" i="13"/>
  <c r="D781" i="13"/>
  <c r="C781" i="13"/>
  <c r="B781" i="13"/>
  <c r="G780" i="13"/>
  <c r="D780" i="13"/>
  <c r="C780" i="13"/>
  <c r="B780" i="13"/>
  <c r="G779" i="13"/>
  <c r="D779" i="13"/>
  <c r="C779" i="13"/>
  <c r="B779" i="13"/>
  <c r="G778" i="13"/>
  <c r="D778" i="13"/>
  <c r="C778" i="13"/>
  <c r="B778" i="13"/>
  <c r="G777" i="13"/>
  <c r="D777" i="13"/>
  <c r="C777" i="13"/>
  <c r="B777" i="13"/>
  <c r="G776" i="13"/>
  <c r="D776" i="13"/>
  <c r="C776" i="13"/>
  <c r="B776" i="13"/>
  <c r="G775" i="13"/>
  <c r="D775" i="13"/>
  <c r="C775" i="13"/>
  <c r="B775" i="13"/>
  <c r="G774" i="13"/>
  <c r="D774" i="13"/>
  <c r="C774" i="13"/>
  <c r="B774" i="13"/>
  <c r="G773" i="13"/>
  <c r="D773" i="13"/>
  <c r="C773" i="13"/>
  <c r="B773" i="13"/>
  <c r="G772" i="13"/>
  <c r="D772" i="13"/>
  <c r="C772" i="13"/>
  <c r="B772" i="13"/>
  <c r="G771" i="13"/>
  <c r="D771" i="13"/>
  <c r="C771" i="13"/>
  <c r="B771" i="13"/>
  <c r="G770" i="13"/>
  <c r="D770" i="13"/>
  <c r="C770" i="13"/>
  <c r="B770" i="13"/>
  <c r="G769" i="13"/>
  <c r="D769" i="13"/>
  <c r="C769" i="13"/>
  <c r="B769" i="13"/>
  <c r="G768" i="13"/>
  <c r="D768" i="13"/>
  <c r="C768" i="13"/>
  <c r="B768" i="13"/>
  <c r="G767" i="13"/>
  <c r="D767" i="13"/>
  <c r="C767" i="13"/>
  <c r="B767" i="13"/>
  <c r="G766" i="13"/>
  <c r="D766" i="13"/>
  <c r="C766" i="13"/>
  <c r="B766" i="13"/>
  <c r="G765" i="13"/>
  <c r="D765" i="13"/>
  <c r="C765" i="13"/>
  <c r="B765" i="13"/>
  <c r="G764" i="13"/>
  <c r="D764" i="13"/>
  <c r="C764" i="13"/>
  <c r="B764" i="13"/>
  <c r="G763" i="13"/>
  <c r="D763" i="13"/>
  <c r="C763" i="13"/>
  <c r="B763" i="13"/>
  <c r="G762" i="13"/>
  <c r="D762" i="13"/>
  <c r="C762" i="13"/>
  <c r="B762" i="13"/>
  <c r="G761" i="13"/>
  <c r="D761" i="13"/>
  <c r="C761" i="13"/>
  <c r="B761" i="13"/>
  <c r="G760" i="13"/>
  <c r="D760" i="13"/>
  <c r="C760" i="13"/>
  <c r="B760" i="13"/>
  <c r="G759" i="13"/>
  <c r="D759" i="13"/>
  <c r="C759" i="13"/>
  <c r="B759" i="13"/>
  <c r="G758" i="13"/>
  <c r="D758" i="13"/>
  <c r="C758" i="13"/>
  <c r="B758" i="13"/>
  <c r="G757" i="13"/>
  <c r="D757" i="13"/>
  <c r="C757" i="13"/>
  <c r="B757" i="13"/>
  <c r="G756" i="13"/>
  <c r="D756" i="13"/>
  <c r="C756" i="13"/>
  <c r="B756" i="13"/>
  <c r="G755" i="13"/>
  <c r="D755" i="13"/>
  <c r="C755" i="13"/>
  <c r="B755" i="13"/>
  <c r="G754" i="13"/>
  <c r="D754" i="13"/>
  <c r="C754" i="13"/>
  <c r="B754" i="13"/>
  <c r="G753" i="13"/>
  <c r="D753" i="13"/>
  <c r="C753" i="13"/>
  <c r="B753" i="13"/>
  <c r="G752" i="13"/>
  <c r="D752" i="13"/>
  <c r="C752" i="13"/>
  <c r="B752" i="13"/>
  <c r="G751" i="13"/>
  <c r="D751" i="13"/>
  <c r="C751" i="13"/>
  <c r="B751" i="13"/>
  <c r="G750" i="13"/>
  <c r="D750" i="13"/>
  <c r="C750" i="13"/>
  <c r="B750" i="13"/>
  <c r="G749" i="13"/>
  <c r="D749" i="13"/>
  <c r="C749" i="13"/>
  <c r="B749" i="13"/>
  <c r="G748" i="13"/>
  <c r="D748" i="13"/>
  <c r="C748" i="13"/>
  <c r="B748" i="13"/>
  <c r="G747" i="13"/>
  <c r="D747" i="13"/>
  <c r="C747" i="13"/>
  <c r="B747" i="13"/>
  <c r="G746" i="13"/>
  <c r="D746" i="13"/>
  <c r="C746" i="13"/>
  <c r="B746" i="13"/>
  <c r="G745" i="13"/>
  <c r="D745" i="13"/>
  <c r="C745" i="13"/>
  <c r="B745" i="13"/>
  <c r="G744" i="13"/>
  <c r="D744" i="13"/>
  <c r="C744" i="13"/>
  <c r="B744" i="13"/>
  <c r="G743" i="13"/>
  <c r="D743" i="13"/>
  <c r="C743" i="13"/>
  <c r="B743" i="13"/>
  <c r="G742" i="13"/>
  <c r="D742" i="13"/>
  <c r="C742" i="13"/>
  <c r="B742" i="13"/>
  <c r="G741" i="13"/>
  <c r="D741" i="13"/>
  <c r="C741" i="13"/>
  <c r="B741" i="13"/>
  <c r="G740" i="13"/>
  <c r="D740" i="13"/>
  <c r="C740" i="13"/>
  <c r="B740" i="13"/>
  <c r="G739" i="13"/>
  <c r="D739" i="13"/>
  <c r="C739" i="13"/>
  <c r="B739" i="13"/>
  <c r="G738" i="13"/>
  <c r="D738" i="13"/>
  <c r="C738" i="13"/>
  <c r="B738" i="13"/>
  <c r="G737" i="13"/>
  <c r="D737" i="13"/>
  <c r="C737" i="13"/>
  <c r="B737" i="13"/>
  <c r="G736" i="13"/>
  <c r="D736" i="13"/>
  <c r="C736" i="13"/>
  <c r="B736" i="13"/>
  <c r="G735" i="13"/>
  <c r="D735" i="13"/>
  <c r="C735" i="13"/>
  <c r="B735" i="13"/>
  <c r="G734" i="13"/>
  <c r="D734" i="13"/>
  <c r="C734" i="13"/>
  <c r="B734" i="13"/>
  <c r="G733" i="13"/>
  <c r="D733" i="13"/>
  <c r="C733" i="13"/>
  <c r="B733" i="13"/>
  <c r="G732" i="13"/>
  <c r="D732" i="13"/>
  <c r="C732" i="13"/>
  <c r="B732" i="13"/>
  <c r="G731" i="13"/>
  <c r="D731" i="13"/>
  <c r="C731" i="13"/>
  <c r="B731" i="13"/>
  <c r="G730" i="13"/>
  <c r="D730" i="13"/>
  <c r="C730" i="13"/>
  <c r="B730" i="13"/>
  <c r="G729" i="13"/>
  <c r="D729" i="13"/>
  <c r="C729" i="13"/>
  <c r="B729" i="13"/>
  <c r="G728" i="13"/>
  <c r="D728" i="13"/>
  <c r="C728" i="13"/>
  <c r="B728" i="13"/>
  <c r="G727" i="13"/>
  <c r="D727" i="13"/>
  <c r="C727" i="13"/>
  <c r="B727" i="13"/>
  <c r="G726" i="13"/>
  <c r="D726" i="13"/>
  <c r="C726" i="13"/>
  <c r="B726" i="13"/>
  <c r="G725" i="13"/>
  <c r="D725" i="13"/>
  <c r="C725" i="13"/>
  <c r="B725" i="13"/>
  <c r="G724" i="13"/>
  <c r="D724" i="13"/>
  <c r="C724" i="13"/>
  <c r="B724" i="13"/>
  <c r="G723" i="13"/>
  <c r="D723" i="13"/>
  <c r="C723" i="13"/>
  <c r="B723" i="13"/>
  <c r="G722" i="13"/>
  <c r="D722" i="13"/>
  <c r="C722" i="13"/>
  <c r="B722" i="13"/>
  <c r="G721" i="13"/>
  <c r="D721" i="13"/>
  <c r="C721" i="13"/>
  <c r="B721" i="13"/>
  <c r="G720" i="13"/>
  <c r="D720" i="13"/>
  <c r="C720" i="13"/>
  <c r="B720" i="13"/>
  <c r="G719" i="13"/>
  <c r="D719" i="13"/>
  <c r="C719" i="13"/>
  <c r="B719" i="13"/>
  <c r="G718" i="13"/>
  <c r="D718" i="13"/>
  <c r="C718" i="13"/>
  <c r="B718" i="13"/>
  <c r="G717" i="13"/>
  <c r="D717" i="13"/>
  <c r="C717" i="13"/>
  <c r="B717" i="13"/>
  <c r="G716" i="13"/>
  <c r="D716" i="13"/>
  <c r="C716" i="13"/>
  <c r="B716" i="13"/>
  <c r="G715" i="13"/>
  <c r="D715" i="13"/>
  <c r="C715" i="13"/>
  <c r="B715" i="13"/>
  <c r="G714" i="13"/>
  <c r="D714" i="13"/>
  <c r="C714" i="13"/>
  <c r="B714" i="13"/>
  <c r="G713" i="13"/>
  <c r="D713" i="13"/>
  <c r="C713" i="13"/>
  <c r="B713" i="13"/>
  <c r="G712" i="13"/>
  <c r="D712" i="13"/>
  <c r="C712" i="13"/>
  <c r="B712" i="13"/>
  <c r="G711" i="13"/>
  <c r="D711" i="13"/>
  <c r="C711" i="13"/>
  <c r="B711" i="13"/>
  <c r="G710" i="13"/>
  <c r="D710" i="13"/>
  <c r="C710" i="13"/>
  <c r="B710" i="13"/>
  <c r="G709" i="13"/>
  <c r="D709" i="13"/>
  <c r="C709" i="13"/>
  <c r="B709" i="13"/>
  <c r="G708" i="13"/>
  <c r="D708" i="13"/>
  <c r="C708" i="13"/>
  <c r="B708" i="13"/>
  <c r="G707" i="13"/>
  <c r="D707" i="13"/>
  <c r="C707" i="13"/>
  <c r="B707" i="13"/>
  <c r="G706" i="13"/>
  <c r="D706" i="13"/>
  <c r="C706" i="13"/>
  <c r="B706" i="13"/>
  <c r="G705" i="13"/>
  <c r="D705" i="13"/>
  <c r="C705" i="13"/>
  <c r="B705" i="13"/>
  <c r="G704" i="13"/>
  <c r="D704" i="13"/>
  <c r="C704" i="13"/>
  <c r="B704" i="13"/>
  <c r="G703" i="13"/>
  <c r="D703" i="13"/>
  <c r="C703" i="13"/>
  <c r="B703" i="13"/>
  <c r="G702" i="13"/>
  <c r="D702" i="13"/>
  <c r="C702" i="13"/>
  <c r="B702" i="13"/>
  <c r="G701" i="13"/>
  <c r="D701" i="13"/>
  <c r="C701" i="13"/>
  <c r="B701" i="13"/>
  <c r="G700" i="13"/>
  <c r="D700" i="13"/>
  <c r="C700" i="13"/>
  <c r="B700" i="13"/>
  <c r="G699" i="13"/>
  <c r="D699" i="13"/>
  <c r="C699" i="13"/>
  <c r="B699" i="13"/>
  <c r="G698" i="13"/>
  <c r="D698" i="13"/>
  <c r="C698" i="13"/>
  <c r="B698" i="13"/>
  <c r="G697" i="13"/>
  <c r="D697" i="13"/>
  <c r="C697" i="13"/>
  <c r="B697" i="13"/>
  <c r="G696" i="13"/>
  <c r="D696" i="13"/>
  <c r="C696" i="13"/>
  <c r="B696" i="13"/>
  <c r="G695" i="13"/>
  <c r="D695" i="13"/>
  <c r="C695" i="13"/>
  <c r="B695" i="13"/>
  <c r="G694" i="13"/>
  <c r="D694" i="13"/>
  <c r="C694" i="13"/>
  <c r="B694" i="13"/>
  <c r="G693" i="13"/>
  <c r="D693" i="13"/>
  <c r="C693" i="13"/>
  <c r="B693" i="13"/>
  <c r="G692" i="13"/>
  <c r="D692" i="13"/>
  <c r="C692" i="13"/>
  <c r="B692" i="13"/>
  <c r="G691" i="13"/>
  <c r="D691" i="13"/>
  <c r="C691" i="13"/>
  <c r="B691" i="13"/>
  <c r="G690" i="13"/>
  <c r="D690" i="13"/>
  <c r="C690" i="13"/>
  <c r="B690" i="13"/>
  <c r="G689" i="13"/>
  <c r="D689" i="13"/>
  <c r="C689" i="13"/>
  <c r="B689" i="13"/>
  <c r="G688" i="13"/>
  <c r="D688" i="13"/>
  <c r="C688" i="13"/>
  <c r="B688" i="13"/>
  <c r="G687" i="13"/>
  <c r="D687" i="13"/>
  <c r="C687" i="13"/>
  <c r="B687" i="13"/>
  <c r="G686" i="13"/>
  <c r="D686" i="13"/>
  <c r="C686" i="13"/>
  <c r="B686" i="13"/>
  <c r="G685" i="13"/>
  <c r="D685" i="13"/>
  <c r="C685" i="13"/>
  <c r="B685" i="13"/>
  <c r="G684" i="13"/>
  <c r="D684" i="13"/>
  <c r="C684" i="13"/>
  <c r="B684" i="13"/>
  <c r="G683" i="13"/>
  <c r="D683" i="13"/>
  <c r="C683" i="13"/>
  <c r="B683" i="13"/>
  <c r="G682" i="13"/>
  <c r="D682" i="13"/>
  <c r="C682" i="13"/>
  <c r="B682" i="13"/>
  <c r="G681" i="13"/>
  <c r="D681" i="13"/>
  <c r="C681" i="13"/>
  <c r="B681" i="13"/>
  <c r="G680" i="13"/>
  <c r="D680" i="13"/>
  <c r="C680" i="13"/>
  <c r="B680" i="13"/>
  <c r="G679" i="13"/>
  <c r="D679" i="13"/>
  <c r="C679" i="13"/>
  <c r="B679" i="13"/>
  <c r="G678" i="13"/>
  <c r="D678" i="13"/>
  <c r="C678" i="13"/>
  <c r="B678" i="13"/>
  <c r="G677" i="13"/>
  <c r="D677" i="13"/>
  <c r="C677" i="13"/>
  <c r="B677" i="13"/>
  <c r="G676" i="13"/>
  <c r="D676" i="13"/>
  <c r="C676" i="13"/>
  <c r="B676" i="13"/>
  <c r="G675" i="13"/>
  <c r="D675" i="13"/>
  <c r="C675" i="13"/>
  <c r="B675" i="13"/>
  <c r="G674" i="13"/>
  <c r="D674" i="13"/>
  <c r="C674" i="13"/>
  <c r="B674" i="13"/>
  <c r="G673" i="13"/>
  <c r="D673" i="13"/>
  <c r="C673" i="13"/>
  <c r="B673" i="13"/>
  <c r="G672" i="13"/>
  <c r="D672" i="13"/>
  <c r="C672" i="13"/>
  <c r="B672" i="13"/>
  <c r="G671" i="13"/>
  <c r="D671" i="13"/>
  <c r="C671" i="13"/>
  <c r="B671" i="13"/>
  <c r="G670" i="13"/>
  <c r="D670" i="13"/>
  <c r="C670" i="13"/>
  <c r="B670" i="13"/>
  <c r="G669" i="13"/>
  <c r="D669" i="13"/>
  <c r="C669" i="13"/>
  <c r="B669" i="13"/>
  <c r="G668" i="13"/>
  <c r="D668" i="13"/>
  <c r="C668" i="13"/>
  <c r="B668" i="13"/>
  <c r="G667" i="13"/>
  <c r="D667" i="13"/>
  <c r="C667" i="13"/>
  <c r="B667" i="13"/>
  <c r="G666" i="13"/>
  <c r="D666" i="13"/>
  <c r="C666" i="13"/>
  <c r="B666" i="13"/>
  <c r="G665" i="13"/>
  <c r="D665" i="13"/>
  <c r="C665" i="13"/>
  <c r="B665" i="13"/>
  <c r="G664" i="13"/>
  <c r="D664" i="13"/>
  <c r="C664" i="13"/>
  <c r="B664" i="13"/>
  <c r="G663" i="13"/>
  <c r="D663" i="13"/>
  <c r="C663" i="13"/>
  <c r="B663" i="13"/>
  <c r="G662" i="13"/>
  <c r="D662" i="13"/>
  <c r="C662" i="13"/>
  <c r="B662" i="13"/>
  <c r="G661" i="13"/>
  <c r="D661" i="13"/>
  <c r="C661" i="13"/>
  <c r="B661" i="13"/>
  <c r="G660" i="13"/>
  <c r="D660" i="13"/>
  <c r="C660" i="13"/>
  <c r="B660" i="13"/>
  <c r="G659" i="13"/>
  <c r="D659" i="13"/>
  <c r="C659" i="13"/>
  <c r="B659" i="13"/>
  <c r="G658" i="13"/>
  <c r="D658" i="13"/>
  <c r="C658" i="13"/>
  <c r="B658" i="13"/>
  <c r="G657" i="13"/>
  <c r="D657" i="13"/>
  <c r="C657" i="13"/>
  <c r="B657" i="13"/>
  <c r="G656" i="13"/>
  <c r="D656" i="13"/>
  <c r="C656" i="13"/>
  <c r="B656" i="13"/>
  <c r="G655" i="13"/>
  <c r="D655" i="13"/>
  <c r="C655" i="13"/>
  <c r="B655" i="13"/>
  <c r="G654" i="13"/>
  <c r="D654" i="13"/>
  <c r="C654" i="13"/>
  <c r="B654" i="13"/>
  <c r="G653" i="13"/>
  <c r="D653" i="13"/>
  <c r="C653" i="13"/>
  <c r="B653" i="13"/>
  <c r="G652" i="13"/>
  <c r="D652" i="13"/>
  <c r="C652" i="13"/>
  <c r="B652" i="13"/>
  <c r="G651" i="13"/>
  <c r="D651" i="13"/>
  <c r="C651" i="13"/>
  <c r="B651" i="13"/>
  <c r="G650" i="13"/>
  <c r="D650" i="13"/>
  <c r="C650" i="13"/>
  <c r="B650" i="13"/>
  <c r="G649" i="13"/>
  <c r="D649" i="13"/>
  <c r="C649" i="13"/>
  <c r="B649" i="13"/>
  <c r="G648" i="13"/>
  <c r="D648" i="13"/>
  <c r="C648" i="13"/>
  <c r="B648" i="13"/>
  <c r="G647" i="13"/>
  <c r="D647" i="13"/>
  <c r="C647" i="13"/>
  <c r="B647" i="13"/>
  <c r="G646" i="13"/>
  <c r="D646" i="13"/>
  <c r="C646" i="13"/>
  <c r="B646" i="13"/>
  <c r="G645" i="13"/>
  <c r="D645" i="13"/>
  <c r="C645" i="13"/>
  <c r="B645" i="13"/>
  <c r="G644" i="13"/>
  <c r="D644" i="13"/>
  <c r="C644" i="13"/>
  <c r="B644" i="13"/>
  <c r="G643" i="13"/>
  <c r="D643" i="13"/>
  <c r="C643" i="13"/>
  <c r="B643" i="13"/>
  <c r="G642" i="13"/>
  <c r="D642" i="13"/>
  <c r="C642" i="13"/>
  <c r="B642" i="13"/>
  <c r="G641" i="13"/>
  <c r="D641" i="13"/>
  <c r="C641" i="13"/>
  <c r="B641" i="13"/>
  <c r="G640" i="13"/>
  <c r="D640" i="13"/>
  <c r="C640" i="13"/>
  <c r="B640" i="13"/>
  <c r="G639" i="13"/>
  <c r="D639" i="13"/>
  <c r="C639" i="13"/>
  <c r="B639" i="13"/>
  <c r="G638" i="13"/>
  <c r="D638" i="13"/>
  <c r="C638" i="13"/>
  <c r="B638" i="13"/>
  <c r="G637" i="13"/>
  <c r="D637" i="13"/>
  <c r="C637" i="13"/>
  <c r="B637" i="13"/>
  <c r="G636" i="13"/>
  <c r="D636" i="13"/>
  <c r="C636" i="13"/>
  <c r="B636" i="13"/>
  <c r="G635" i="13"/>
  <c r="D635" i="13"/>
  <c r="C635" i="13"/>
  <c r="B635" i="13"/>
  <c r="G634" i="13"/>
  <c r="D634" i="13"/>
  <c r="C634" i="13"/>
  <c r="B634" i="13"/>
  <c r="G633" i="13"/>
  <c r="D633" i="13"/>
  <c r="C633" i="13"/>
  <c r="B633" i="13"/>
  <c r="G632" i="13"/>
  <c r="D632" i="13"/>
  <c r="C632" i="13"/>
  <c r="B632" i="13"/>
  <c r="G631" i="13"/>
  <c r="D631" i="13"/>
  <c r="C631" i="13"/>
  <c r="B631" i="13"/>
  <c r="G630" i="13"/>
  <c r="D630" i="13"/>
  <c r="C630" i="13"/>
  <c r="B630" i="13"/>
  <c r="G629" i="13"/>
  <c r="D629" i="13"/>
  <c r="C629" i="13"/>
  <c r="B629" i="13"/>
  <c r="G628" i="13"/>
  <c r="D628" i="13"/>
  <c r="C628" i="13"/>
  <c r="B628" i="13"/>
  <c r="G627" i="13"/>
  <c r="D627" i="13"/>
  <c r="C627" i="13"/>
  <c r="B627" i="13"/>
  <c r="G626" i="13"/>
  <c r="D626" i="13"/>
  <c r="C626" i="13"/>
  <c r="B626" i="13"/>
  <c r="G625" i="13"/>
  <c r="D625" i="13"/>
  <c r="C625" i="13"/>
  <c r="B625" i="13"/>
  <c r="G624" i="13"/>
  <c r="D624" i="13"/>
  <c r="C624" i="13"/>
  <c r="B624" i="13"/>
  <c r="G623" i="13"/>
  <c r="D623" i="13"/>
  <c r="C623" i="13"/>
  <c r="B623" i="13"/>
  <c r="G622" i="13"/>
  <c r="D622" i="13"/>
  <c r="C622" i="13"/>
  <c r="B622" i="13"/>
  <c r="G621" i="13"/>
  <c r="D621" i="13"/>
  <c r="C621" i="13"/>
  <c r="B621" i="13"/>
  <c r="G620" i="13"/>
  <c r="D620" i="13"/>
  <c r="C620" i="13"/>
  <c r="B620" i="13"/>
  <c r="G619" i="13"/>
  <c r="D619" i="13"/>
  <c r="C619" i="13"/>
  <c r="B619" i="13"/>
  <c r="G618" i="13"/>
  <c r="D618" i="13"/>
  <c r="C618" i="13"/>
  <c r="B618" i="13"/>
  <c r="G617" i="13"/>
  <c r="D617" i="13"/>
  <c r="C617" i="13"/>
  <c r="B617" i="13"/>
  <c r="G616" i="13"/>
  <c r="D616" i="13"/>
  <c r="C616" i="13"/>
  <c r="B616" i="13"/>
  <c r="G615" i="13"/>
  <c r="D615" i="13"/>
  <c r="C615" i="13"/>
  <c r="B615" i="13"/>
  <c r="G614" i="13"/>
  <c r="D614" i="13"/>
  <c r="C614" i="13"/>
  <c r="B614" i="13"/>
  <c r="G613" i="13"/>
  <c r="D613" i="13"/>
  <c r="C613" i="13"/>
  <c r="B613" i="13"/>
  <c r="G612" i="13"/>
  <c r="D612" i="13"/>
  <c r="C612" i="13"/>
  <c r="B612" i="13"/>
  <c r="G611" i="13"/>
  <c r="D611" i="13"/>
  <c r="C611" i="13"/>
  <c r="B611" i="13"/>
  <c r="G610" i="13"/>
  <c r="D610" i="13"/>
  <c r="C610" i="13"/>
  <c r="B610" i="13"/>
  <c r="G609" i="13"/>
  <c r="D609" i="13"/>
  <c r="C609" i="13"/>
  <c r="B609" i="13"/>
  <c r="G608" i="13"/>
  <c r="D608" i="13"/>
  <c r="C608" i="13"/>
  <c r="B608" i="13"/>
  <c r="G607" i="13"/>
  <c r="D607" i="13"/>
  <c r="C607" i="13"/>
  <c r="B607" i="13"/>
  <c r="G606" i="13"/>
  <c r="D606" i="13"/>
  <c r="C606" i="13"/>
  <c r="B606" i="13"/>
  <c r="G605" i="13"/>
  <c r="D605" i="13"/>
  <c r="C605" i="13"/>
  <c r="B605" i="13"/>
  <c r="G604" i="13"/>
  <c r="D604" i="13"/>
  <c r="C604" i="13"/>
  <c r="B604" i="13"/>
  <c r="G603" i="13"/>
  <c r="D603" i="13"/>
  <c r="C603" i="13"/>
  <c r="B603" i="13"/>
  <c r="G602" i="13"/>
  <c r="D602" i="13"/>
  <c r="C602" i="13"/>
  <c r="B602" i="13"/>
  <c r="G601" i="13"/>
  <c r="D601" i="13"/>
  <c r="C601" i="13"/>
  <c r="B601" i="13"/>
  <c r="G600" i="13"/>
  <c r="D600" i="13"/>
  <c r="C600" i="13"/>
  <c r="B600" i="13"/>
  <c r="G599" i="13"/>
  <c r="D599" i="13"/>
  <c r="C599" i="13"/>
  <c r="B599" i="13"/>
  <c r="G598" i="13"/>
  <c r="D598" i="13"/>
  <c r="C598" i="13"/>
  <c r="B598" i="13"/>
  <c r="G597" i="13"/>
  <c r="D597" i="13"/>
  <c r="C597" i="13"/>
  <c r="B597" i="13"/>
  <c r="G596" i="13"/>
  <c r="D596" i="13"/>
  <c r="C596" i="13"/>
  <c r="B596" i="13"/>
  <c r="G595" i="13"/>
  <c r="D595" i="13"/>
  <c r="C595" i="13"/>
  <c r="B595" i="13"/>
  <c r="G594" i="13"/>
  <c r="D594" i="13"/>
  <c r="C594" i="13"/>
  <c r="B594" i="13"/>
  <c r="G593" i="13"/>
  <c r="D593" i="13"/>
  <c r="C593" i="13"/>
  <c r="B593" i="13"/>
  <c r="G592" i="13"/>
  <c r="D592" i="13"/>
  <c r="C592" i="13"/>
  <c r="B592" i="13"/>
  <c r="G591" i="13"/>
  <c r="D591" i="13"/>
  <c r="C591" i="13"/>
  <c r="B591" i="13"/>
  <c r="G590" i="13"/>
  <c r="D590" i="13"/>
  <c r="C590" i="13"/>
  <c r="B590" i="13"/>
  <c r="G589" i="13"/>
  <c r="D589" i="13"/>
  <c r="C589" i="13"/>
  <c r="B589" i="13"/>
  <c r="G588" i="13"/>
  <c r="D588" i="13"/>
  <c r="C588" i="13"/>
  <c r="B588" i="13"/>
  <c r="G587" i="13"/>
  <c r="D587" i="13"/>
  <c r="C587" i="13"/>
  <c r="B587" i="13"/>
  <c r="G586" i="13"/>
  <c r="D586" i="13"/>
  <c r="C586" i="13"/>
  <c r="B586" i="13"/>
  <c r="G585" i="13"/>
  <c r="D585" i="13"/>
  <c r="C585" i="13"/>
  <c r="B585" i="13"/>
  <c r="G584" i="13"/>
  <c r="D584" i="13"/>
  <c r="C584" i="13"/>
  <c r="B584" i="13"/>
  <c r="G583" i="13"/>
  <c r="D583" i="13"/>
  <c r="C583" i="13"/>
  <c r="B583" i="13"/>
  <c r="G582" i="13"/>
  <c r="D582" i="13"/>
  <c r="C582" i="13"/>
  <c r="B582" i="13"/>
  <c r="G581" i="13"/>
  <c r="D581" i="13"/>
  <c r="C581" i="13"/>
  <c r="B581" i="13"/>
  <c r="G580" i="13"/>
  <c r="D580" i="13"/>
  <c r="C580" i="13"/>
  <c r="B580" i="13"/>
  <c r="G579" i="13"/>
  <c r="D579" i="13"/>
  <c r="C579" i="13"/>
  <c r="B579" i="13"/>
  <c r="G578" i="13"/>
  <c r="D578" i="13"/>
  <c r="C578" i="13"/>
  <c r="B578" i="13"/>
  <c r="G577" i="13"/>
  <c r="D577" i="13"/>
  <c r="C577" i="13"/>
  <c r="B577" i="13"/>
  <c r="G576" i="13"/>
  <c r="D576" i="13"/>
  <c r="C576" i="13"/>
  <c r="B576" i="13"/>
  <c r="G575" i="13"/>
  <c r="D575" i="13"/>
  <c r="C575" i="13"/>
  <c r="B575" i="13"/>
  <c r="G574" i="13"/>
  <c r="D574" i="13"/>
  <c r="C574" i="13"/>
  <c r="B574" i="13"/>
  <c r="G573" i="13"/>
  <c r="D573" i="13"/>
  <c r="C573" i="13"/>
  <c r="B573" i="13"/>
  <c r="G572" i="13"/>
  <c r="D572" i="13"/>
  <c r="C572" i="13"/>
  <c r="B572" i="13"/>
  <c r="G571" i="13"/>
  <c r="D571" i="13"/>
  <c r="C571" i="13"/>
  <c r="B571" i="13"/>
  <c r="G570" i="13"/>
  <c r="D570" i="13"/>
  <c r="C570" i="13"/>
  <c r="B570" i="13"/>
  <c r="G569" i="13"/>
  <c r="D569" i="13"/>
  <c r="C569" i="13"/>
  <c r="B569" i="13"/>
  <c r="G568" i="13"/>
  <c r="D568" i="13"/>
  <c r="C568" i="13"/>
  <c r="B568" i="13"/>
  <c r="G567" i="13"/>
  <c r="D567" i="13"/>
  <c r="C567" i="13"/>
  <c r="B567" i="13"/>
  <c r="G566" i="13"/>
  <c r="D566" i="13"/>
  <c r="C566" i="13"/>
  <c r="B566" i="13"/>
  <c r="G565" i="13"/>
  <c r="D565" i="13"/>
  <c r="C565" i="13"/>
  <c r="B565" i="13"/>
  <c r="G564" i="13"/>
  <c r="D564" i="13"/>
  <c r="C564" i="13"/>
  <c r="B564" i="13"/>
  <c r="G563" i="13"/>
  <c r="D563" i="13"/>
  <c r="C563" i="13"/>
  <c r="B563" i="13"/>
  <c r="G562" i="13"/>
  <c r="D562" i="13"/>
  <c r="C562" i="13"/>
  <c r="B562" i="13"/>
  <c r="G561" i="13"/>
  <c r="D561" i="13"/>
  <c r="C561" i="13"/>
  <c r="B561" i="13"/>
  <c r="G560" i="13"/>
  <c r="D560" i="13"/>
  <c r="C560" i="13"/>
  <c r="B560" i="13"/>
  <c r="G559" i="13"/>
  <c r="D559" i="13"/>
  <c r="C559" i="13"/>
  <c r="B559" i="13"/>
  <c r="G558" i="13"/>
  <c r="D558" i="13"/>
  <c r="C558" i="13"/>
  <c r="B558" i="13"/>
  <c r="G557" i="13"/>
  <c r="D557" i="13"/>
  <c r="C557" i="13"/>
  <c r="B557" i="13"/>
  <c r="G556" i="13"/>
  <c r="D556" i="13"/>
  <c r="C556" i="13"/>
  <c r="B556" i="13"/>
  <c r="G555" i="13"/>
  <c r="D555" i="13"/>
  <c r="C555" i="13"/>
  <c r="B555" i="13"/>
  <c r="G554" i="13"/>
  <c r="D554" i="13"/>
  <c r="C554" i="13"/>
  <c r="B554" i="13"/>
  <c r="G553" i="13"/>
  <c r="D553" i="13"/>
  <c r="C553" i="13"/>
  <c r="B553" i="13"/>
  <c r="G552" i="13"/>
  <c r="D552" i="13"/>
  <c r="C552" i="13"/>
  <c r="B552" i="13"/>
  <c r="G551" i="13"/>
  <c r="D551" i="13"/>
  <c r="C551" i="13"/>
  <c r="B551" i="13"/>
  <c r="G550" i="13"/>
  <c r="D550" i="13"/>
  <c r="C550" i="13"/>
  <c r="B550" i="13"/>
  <c r="G549" i="13"/>
  <c r="D549" i="13"/>
  <c r="C549" i="13"/>
  <c r="B549" i="13"/>
  <c r="G548" i="13"/>
  <c r="D548" i="13"/>
  <c r="C548" i="13"/>
  <c r="B548" i="13"/>
  <c r="G547" i="13"/>
  <c r="D547" i="13"/>
  <c r="C547" i="13"/>
  <c r="B547" i="13"/>
  <c r="G546" i="13"/>
  <c r="D546" i="13"/>
  <c r="C546" i="13"/>
  <c r="B546" i="13"/>
  <c r="G545" i="13"/>
  <c r="D545" i="13"/>
  <c r="C545" i="13"/>
  <c r="B545" i="13"/>
  <c r="G544" i="13"/>
  <c r="D544" i="13"/>
  <c r="C544" i="13"/>
  <c r="B544" i="13"/>
  <c r="G543" i="13"/>
  <c r="D543" i="13"/>
  <c r="C543" i="13"/>
  <c r="B543" i="13"/>
  <c r="G542" i="13"/>
  <c r="D542" i="13"/>
  <c r="C542" i="13"/>
  <c r="B542" i="13"/>
  <c r="G541" i="13"/>
  <c r="D541" i="13"/>
  <c r="C541" i="13"/>
  <c r="B541" i="13"/>
  <c r="G540" i="13"/>
  <c r="D540" i="13"/>
  <c r="C540" i="13"/>
  <c r="B540" i="13"/>
  <c r="G539" i="13"/>
  <c r="D539" i="13"/>
  <c r="C539" i="13"/>
  <c r="B539" i="13"/>
  <c r="G538" i="13"/>
  <c r="D538" i="13"/>
  <c r="C538" i="13"/>
  <c r="B538" i="13"/>
  <c r="G537" i="13"/>
  <c r="D537" i="13"/>
  <c r="C537" i="13"/>
  <c r="B537" i="13"/>
  <c r="G536" i="13"/>
  <c r="D536" i="13"/>
  <c r="C536" i="13"/>
  <c r="B536" i="13"/>
  <c r="G535" i="13"/>
  <c r="D535" i="13"/>
  <c r="C535" i="13"/>
  <c r="B535" i="13"/>
  <c r="G534" i="13"/>
  <c r="D534" i="13"/>
  <c r="C534" i="13"/>
  <c r="B534" i="13"/>
  <c r="G533" i="13"/>
  <c r="D533" i="13"/>
  <c r="C533" i="13"/>
  <c r="B533" i="13"/>
  <c r="G532" i="13"/>
  <c r="D532" i="13"/>
  <c r="C532" i="13"/>
  <c r="B532" i="13"/>
  <c r="G531" i="13"/>
  <c r="D531" i="13"/>
  <c r="C531" i="13"/>
  <c r="B531" i="13"/>
  <c r="G530" i="13"/>
  <c r="D530" i="13"/>
  <c r="C530" i="13"/>
  <c r="B530" i="13"/>
  <c r="G529" i="13"/>
  <c r="D529" i="13"/>
  <c r="C529" i="13"/>
  <c r="B529" i="13"/>
  <c r="G528" i="13"/>
  <c r="D528" i="13"/>
  <c r="C528" i="13"/>
  <c r="B528" i="13"/>
  <c r="G527" i="13"/>
  <c r="D527" i="13"/>
  <c r="C527" i="13"/>
  <c r="B527" i="13"/>
  <c r="G526" i="13"/>
  <c r="D526" i="13"/>
  <c r="C526" i="13"/>
  <c r="B526" i="13"/>
  <c r="G525" i="13"/>
  <c r="D525" i="13"/>
  <c r="C525" i="13"/>
  <c r="B525" i="13"/>
  <c r="G524" i="13"/>
  <c r="D524" i="13"/>
  <c r="C524" i="13"/>
  <c r="B524" i="13"/>
  <c r="G523" i="13"/>
  <c r="D523" i="13"/>
  <c r="C523" i="13"/>
  <c r="B523" i="13"/>
  <c r="G522" i="13"/>
  <c r="D522" i="13"/>
  <c r="C522" i="13"/>
  <c r="B522" i="13"/>
  <c r="G521" i="13"/>
  <c r="D521" i="13"/>
  <c r="C521" i="13"/>
  <c r="B521" i="13"/>
  <c r="G520" i="13"/>
  <c r="D520" i="13"/>
  <c r="C520" i="13"/>
  <c r="B520" i="13"/>
  <c r="G519" i="13"/>
  <c r="D519" i="13"/>
  <c r="C519" i="13"/>
  <c r="B519" i="13"/>
  <c r="G518" i="13"/>
  <c r="D518" i="13"/>
  <c r="C518" i="13"/>
  <c r="B518" i="13"/>
  <c r="G517" i="13"/>
  <c r="D517" i="13"/>
  <c r="C517" i="13"/>
  <c r="B517" i="13"/>
  <c r="G516" i="13"/>
  <c r="D516" i="13"/>
  <c r="C516" i="13"/>
  <c r="B516" i="13"/>
  <c r="G515" i="13"/>
  <c r="D515" i="13"/>
  <c r="C515" i="13"/>
  <c r="B515" i="13"/>
  <c r="G514" i="13"/>
  <c r="D514" i="13"/>
  <c r="C514" i="13"/>
  <c r="B514" i="13"/>
  <c r="G513" i="13"/>
  <c r="D513" i="13"/>
  <c r="C513" i="13"/>
  <c r="B513" i="13"/>
  <c r="G512" i="13"/>
  <c r="D512" i="13"/>
  <c r="C512" i="13"/>
  <c r="B512" i="13"/>
  <c r="G511" i="13"/>
  <c r="D511" i="13"/>
  <c r="C511" i="13"/>
  <c r="B511" i="13"/>
  <c r="G510" i="13"/>
  <c r="D510" i="13"/>
  <c r="C510" i="13"/>
  <c r="B510" i="13"/>
  <c r="G509" i="13"/>
  <c r="D509" i="13"/>
  <c r="C509" i="13"/>
  <c r="B509" i="13"/>
  <c r="G508" i="13"/>
  <c r="D508" i="13"/>
  <c r="C508" i="13"/>
  <c r="B508" i="13"/>
  <c r="G507" i="13"/>
  <c r="D507" i="13"/>
  <c r="C507" i="13"/>
  <c r="B507" i="13"/>
  <c r="G506" i="13"/>
  <c r="D506" i="13"/>
  <c r="C506" i="13"/>
  <c r="B506" i="13"/>
  <c r="G505" i="13"/>
  <c r="D505" i="13"/>
  <c r="C505" i="13"/>
  <c r="B505" i="13"/>
  <c r="G504" i="13"/>
  <c r="D504" i="13"/>
  <c r="C504" i="13"/>
  <c r="B504" i="13"/>
  <c r="G503" i="13"/>
  <c r="D503" i="13"/>
  <c r="C503" i="13"/>
  <c r="B503" i="13"/>
  <c r="G502" i="13"/>
  <c r="D502" i="13"/>
  <c r="C502" i="13"/>
  <c r="B502" i="13"/>
  <c r="G501" i="13"/>
  <c r="D501" i="13"/>
  <c r="C501" i="13"/>
  <c r="B501" i="13"/>
  <c r="G500" i="13"/>
  <c r="D500" i="13"/>
  <c r="C500" i="13"/>
  <c r="B500" i="13"/>
  <c r="G499" i="13"/>
  <c r="D499" i="13"/>
  <c r="C499" i="13"/>
  <c r="B499" i="13"/>
  <c r="G498" i="13"/>
  <c r="D498" i="13"/>
  <c r="C498" i="13"/>
  <c r="B498" i="13"/>
  <c r="G497" i="13"/>
  <c r="D497" i="13"/>
  <c r="C497" i="13"/>
  <c r="B497" i="13"/>
  <c r="G496" i="13"/>
  <c r="D496" i="13"/>
  <c r="C496" i="13"/>
  <c r="B496" i="13"/>
  <c r="G495" i="13"/>
  <c r="D495" i="13"/>
  <c r="C495" i="13"/>
  <c r="B495" i="13"/>
  <c r="G494" i="13"/>
  <c r="D494" i="13"/>
  <c r="C494" i="13"/>
  <c r="B494" i="13"/>
  <c r="G493" i="13"/>
  <c r="D493" i="13"/>
  <c r="C493" i="13"/>
  <c r="B493" i="13"/>
  <c r="G492" i="13"/>
  <c r="D492" i="13"/>
  <c r="C492" i="13"/>
  <c r="B492" i="13"/>
  <c r="G491" i="13"/>
  <c r="D491" i="13"/>
  <c r="C491" i="13"/>
  <c r="B491" i="13"/>
  <c r="G490" i="13"/>
  <c r="D490" i="13"/>
  <c r="C490" i="13"/>
  <c r="B490" i="13"/>
  <c r="G489" i="13"/>
  <c r="D489" i="13"/>
  <c r="C489" i="13"/>
  <c r="B489" i="13"/>
  <c r="G488" i="13"/>
  <c r="D488" i="13"/>
  <c r="C488" i="13"/>
  <c r="B488" i="13"/>
  <c r="G487" i="13"/>
  <c r="D487" i="13"/>
  <c r="C487" i="13"/>
  <c r="B487" i="13"/>
  <c r="G486" i="13"/>
  <c r="D486" i="13"/>
  <c r="C486" i="13"/>
  <c r="B486" i="13"/>
  <c r="G485" i="13"/>
  <c r="D485" i="13"/>
  <c r="C485" i="13"/>
  <c r="B485" i="13"/>
  <c r="G484" i="13"/>
  <c r="D484" i="13"/>
  <c r="C484" i="13"/>
  <c r="B484" i="13"/>
  <c r="G483" i="13"/>
  <c r="D483" i="13"/>
  <c r="C483" i="13"/>
  <c r="B483" i="13"/>
  <c r="G482" i="13"/>
  <c r="D482" i="13"/>
  <c r="C482" i="13"/>
  <c r="B482" i="13"/>
  <c r="G481" i="13"/>
  <c r="D481" i="13"/>
  <c r="C481" i="13"/>
  <c r="B481" i="13"/>
  <c r="G480" i="13"/>
  <c r="D480" i="13"/>
  <c r="C480" i="13"/>
  <c r="B480" i="13"/>
  <c r="G479" i="13"/>
  <c r="D479" i="13"/>
  <c r="C479" i="13"/>
  <c r="B479" i="13"/>
  <c r="G478" i="13"/>
  <c r="D478" i="13"/>
  <c r="C478" i="13"/>
  <c r="B478" i="13"/>
  <c r="G477" i="13"/>
  <c r="D477" i="13"/>
  <c r="C477" i="13"/>
  <c r="B477" i="13"/>
  <c r="G476" i="13"/>
  <c r="D476" i="13"/>
  <c r="C476" i="13"/>
  <c r="B476" i="13"/>
  <c r="G475" i="13"/>
  <c r="D475" i="13"/>
  <c r="C475" i="13"/>
  <c r="B475" i="13"/>
  <c r="G474" i="13"/>
  <c r="D474" i="13"/>
  <c r="C474" i="13"/>
  <c r="B474" i="13"/>
  <c r="G473" i="13"/>
  <c r="D473" i="13"/>
  <c r="C473" i="13"/>
  <c r="B473" i="13"/>
  <c r="G472" i="13"/>
  <c r="D472" i="13"/>
  <c r="C472" i="13"/>
  <c r="B472" i="13"/>
  <c r="G471" i="13"/>
  <c r="D471" i="13"/>
  <c r="C471" i="13"/>
  <c r="B471" i="13"/>
  <c r="G470" i="13"/>
  <c r="D470" i="13"/>
  <c r="C470" i="13"/>
  <c r="B470" i="13"/>
  <c r="G469" i="13"/>
  <c r="D469" i="13"/>
  <c r="C469" i="13"/>
  <c r="B469" i="13"/>
  <c r="G468" i="13"/>
  <c r="D468" i="13"/>
  <c r="C468" i="13"/>
  <c r="B468" i="13"/>
  <c r="G467" i="13"/>
  <c r="D467" i="13"/>
  <c r="C467" i="13"/>
  <c r="B467" i="13"/>
  <c r="G466" i="13"/>
  <c r="D466" i="13"/>
  <c r="C466" i="13"/>
  <c r="B466" i="13"/>
  <c r="G465" i="13"/>
  <c r="D465" i="13"/>
  <c r="C465" i="13"/>
  <c r="B465" i="13"/>
  <c r="G464" i="13"/>
  <c r="D464" i="13"/>
  <c r="C464" i="13"/>
  <c r="B464" i="13"/>
  <c r="G463" i="13"/>
  <c r="D463" i="13"/>
  <c r="C463" i="13"/>
  <c r="B463" i="13"/>
  <c r="G462" i="13"/>
  <c r="D462" i="13"/>
  <c r="C462" i="13"/>
  <c r="B462" i="13"/>
  <c r="G461" i="13"/>
  <c r="D461" i="13"/>
  <c r="C461" i="13"/>
  <c r="B461" i="13"/>
  <c r="G460" i="13"/>
  <c r="D460" i="13"/>
  <c r="C460" i="13"/>
  <c r="B460" i="13"/>
  <c r="G459" i="13"/>
  <c r="D459" i="13"/>
  <c r="C459" i="13"/>
  <c r="B459" i="13"/>
  <c r="G458" i="13"/>
  <c r="D458" i="13"/>
  <c r="C458" i="13"/>
  <c r="B458" i="13"/>
  <c r="G457" i="13"/>
  <c r="D457" i="13"/>
  <c r="C457" i="13"/>
  <c r="B457" i="13"/>
  <c r="G456" i="13"/>
  <c r="D456" i="13"/>
  <c r="C456" i="13"/>
  <c r="B456" i="13"/>
  <c r="G455" i="13"/>
  <c r="D455" i="13"/>
  <c r="C455" i="13"/>
  <c r="B455" i="13"/>
  <c r="G454" i="13"/>
  <c r="D454" i="13"/>
  <c r="C454" i="13"/>
  <c r="B454" i="13"/>
  <c r="G453" i="13"/>
  <c r="D453" i="13"/>
  <c r="C453" i="13"/>
  <c r="B453" i="13"/>
  <c r="G452" i="13"/>
  <c r="D452" i="13"/>
  <c r="C452" i="13"/>
  <c r="B452" i="13"/>
  <c r="G451" i="13"/>
  <c r="D451" i="13"/>
  <c r="C451" i="13"/>
  <c r="B451" i="13"/>
  <c r="G450" i="13"/>
  <c r="D450" i="13"/>
  <c r="C450" i="13"/>
  <c r="B450" i="13"/>
  <c r="G449" i="13"/>
  <c r="D449" i="13"/>
  <c r="C449" i="13"/>
  <c r="B449" i="13"/>
  <c r="G448" i="13"/>
  <c r="D448" i="13"/>
  <c r="C448" i="13"/>
  <c r="B448" i="13"/>
  <c r="G447" i="13"/>
  <c r="D447" i="13"/>
  <c r="C447" i="13"/>
  <c r="B447" i="13"/>
  <c r="G446" i="13"/>
  <c r="D446" i="13"/>
  <c r="C446" i="13"/>
  <c r="B446" i="13"/>
  <c r="G445" i="13"/>
  <c r="D445" i="13"/>
  <c r="C445" i="13"/>
  <c r="B445" i="13"/>
  <c r="G444" i="13"/>
  <c r="D444" i="13"/>
  <c r="C444" i="13"/>
  <c r="B444" i="13"/>
  <c r="G443" i="13"/>
  <c r="D443" i="13"/>
  <c r="C443" i="13"/>
  <c r="B443" i="13"/>
  <c r="G442" i="13"/>
  <c r="D442" i="13"/>
  <c r="C442" i="13"/>
  <c r="B442" i="13"/>
  <c r="G441" i="13"/>
  <c r="D441" i="13"/>
  <c r="C441" i="13"/>
  <c r="B441" i="13"/>
  <c r="G440" i="13"/>
  <c r="D440" i="13"/>
  <c r="C440" i="13"/>
  <c r="B440" i="13"/>
  <c r="G439" i="13"/>
  <c r="D439" i="13"/>
  <c r="C439" i="13"/>
  <c r="B439" i="13"/>
  <c r="G438" i="13"/>
  <c r="D438" i="13"/>
  <c r="C438" i="13"/>
  <c r="B438" i="13"/>
  <c r="G437" i="13"/>
  <c r="D437" i="13"/>
  <c r="C437" i="13"/>
  <c r="B437" i="13"/>
  <c r="G436" i="13"/>
  <c r="D436" i="13"/>
  <c r="C436" i="13"/>
  <c r="B436" i="13"/>
  <c r="G435" i="13"/>
  <c r="D435" i="13"/>
  <c r="C435" i="13"/>
  <c r="B435" i="13"/>
  <c r="G434" i="13"/>
  <c r="D434" i="13"/>
  <c r="C434" i="13"/>
  <c r="B434" i="13"/>
  <c r="G433" i="13"/>
  <c r="D433" i="13"/>
  <c r="C433" i="13"/>
  <c r="B433" i="13"/>
  <c r="G432" i="13"/>
  <c r="D432" i="13"/>
  <c r="C432" i="13"/>
  <c r="B432" i="13"/>
  <c r="G431" i="13"/>
  <c r="D431" i="13"/>
  <c r="C431" i="13"/>
  <c r="B431" i="13"/>
  <c r="G430" i="13"/>
  <c r="D430" i="13"/>
  <c r="C430" i="13"/>
  <c r="B430" i="13"/>
  <c r="G429" i="13"/>
  <c r="D429" i="13"/>
  <c r="C429" i="13"/>
  <c r="B429" i="13"/>
  <c r="G428" i="13"/>
  <c r="D428" i="13"/>
  <c r="C428" i="13"/>
  <c r="B428" i="13"/>
  <c r="G427" i="13"/>
  <c r="D427" i="13"/>
  <c r="C427" i="13"/>
  <c r="B427" i="13"/>
  <c r="G426" i="13"/>
  <c r="D426" i="13"/>
  <c r="C426" i="13"/>
  <c r="B426" i="13"/>
  <c r="G425" i="13"/>
  <c r="D425" i="13"/>
  <c r="C425" i="13"/>
  <c r="B425" i="13"/>
  <c r="G424" i="13"/>
  <c r="D424" i="13"/>
  <c r="C424" i="13"/>
  <c r="B424" i="13"/>
  <c r="G423" i="13"/>
  <c r="D423" i="13"/>
  <c r="C423" i="13"/>
  <c r="B423" i="13"/>
  <c r="G422" i="13"/>
  <c r="D422" i="13"/>
  <c r="C422" i="13"/>
  <c r="B422" i="13"/>
  <c r="G421" i="13"/>
  <c r="D421" i="13"/>
  <c r="C421" i="13"/>
  <c r="B421" i="13"/>
  <c r="G420" i="13"/>
  <c r="D420" i="13"/>
  <c r="C420" i="13"/>
  <c r="B420" i="13"/>
  <c r="G419" i="13"/>
  <c r="D419" i="13"/>
  <c r="C419" i="13"/>
  <c r="B419" i="13"/>
  <c r="G418" i="13"/>
  <c r="D418" i="13"/>
  <c r="C418" i="13"/>
  <c r="B418" i="13"/>
  <c r="G417" i="13"/>
  <c r="D417" i="13"/>
  <c r="C417" i="13"/>
  <c r="B417" i="13"/>
  <c r="G416" i="13"/>
  <c r="D416" i="13"/>
  <c r="C416" i="13"/>
  <c r="B416" i="13"/>
  <c r="G415" i="13"/>
  <c r="D415" i="13"/>
  <c r="C415" i="13"/>
  <c r="B415" i="13"/>
  <c r="G414" i="13"/>
  <c r="D414" i="13"/>
  <c r="C414" i="13"/>
  <c r="B414" i="13"/>
  <c r="G413" i="13"/>
  <c r="D413" i="13"/>
  <c r="C413" i="13"/>
  <c r="B413" i="13"/>
  <c r="G412" i="13"/>
  <c r="D412" i="13"/>
  <c r="C412" i="13"/>
  <c r="B412" i="13"/>
  <c r="G411" i="13"/>
  <c r="D411" i="13"/>
  <c r="C411" i="13"/>
  <c r="B411" i="13"/>
  <c r="G410" i="13"/>
  <c r="D410" i="13"/>
  <c r="C410" i="13"/>
  <c r="B410" i="13"/>
  <c r="G409" i="13"/>
  <c r="D409" i="13"/>
  <c r="C409" i="13"/>
  <c r="B409" i="13"/>
  <c r="G408" i="13"/>
  <c r="D408" i="13"/>
  <c r="C408" i="13"/>
  <c r="B408" i="13"/>
  <c r="G407" i="13"/>
  <c r="D407" i="13"/>
  <c r="C407" i="13"/>
  <c r="B407" i="13"/>
  <c r="G406" i="13"/>
  <c r="D406" i="13"/>
  <c r="C406" i="13"/>
  <c r="B406" i="13"/>
  <c r="G405" i="13"/>
  <c r="D405" i="13"/>
  <c r="C405" i="13"/>
  <c r="B405" i="13"/>
  <c r="G404" i="13"/>
  <c r="D404" i="13"/>
  <c r="C404" i="13"/>
  <c r="B404" i="13"/>
  <c r="G403" i="13"/>
  <c r="D403" i="13"/>
  <c r="C403" i="13"/>
  <c r="B403" i="13"/>
  <c r="G402" i="13"/>
  <c r="D402" i="13"/>
  <c r="C402" i="13"/>
  <c r="B402" i="13"/>
  <c r="G401" i="13"/>
  <c r="D401" i="13"/>
  <c r="C401" i="13"/>
  <c r="B401" i="13"/>
  <c r="G400" i="13"/>
  <c r="D400" i="13"/>
  <c r="C400" i="13"/>
  <c r="B400" i="13"/>
  <c r="G399" i="13"/>
  <c r="D399" i="13"/>
  <c r="C399" i="13"/>
  <c r="B399" i="13"/>
  <c r="G398" i="13"/>
  <c r="D398" i="13"/>
  <c r="C398" i="13"/>
  <c r="B398" i="13"/>
  <c r="G397" i="13"/>
  <c r="D397" i="13"/>
  <c r="C397" i="13"/>
  <c r="B397" i="13"/>
  <c r="G396" i="13"/>
  <c r="D396" i="13"/>
  <c r="C396" i="13"/>
  <c r="B396" i="13"/>
  <c r="G395" i="13"/>
  <c r="D395" i="13"/>
  <c r="C395" i="13"/>
  <c r="B395" i="13"/>
  <c r="G394" i="13"/>
  <c r="D394" i="13"/>
  <c r="C394" i="13"/>
  <c r="B394" i="13"/>
  <c r="G393" i="13"/>
  <c r="D393" i="13"/>
  <c r="C393" i="13"/>
  <c r="B393" i="13"/>
  <c r="G392" i="13"/>
  <c r="D392" i="13"/>
  <c r="C392" i="13"/>
  <c r="B392" i="13"/>
  <c r="G391" i="13"/>
  <c r="D391" i="13"/>
  <c r="C391" i="13"/>
  <c r="B391" i="13"/>
  <c r="G390" i="13"/>
  <c r="D390" i="13"/>
  <c r="C390" i="13"/>
  <c r="B390" i="13"/>
  <c r="G389" i="13"/>
  <c r="D389" i="13"/>
  <c r="C389" i="13"/>
  <c r="B389" i="13"/>
  <c r="G388" i="13"/>
  <c r="D388" i="13"/>
  <c r="C388" i="13"/>
  <c r="B388" i="13"/>
  <c r="G387" i="13"/>
  <c r="D387" i="13"/>
  <c r="C387" i="13"/>
  <c r="B387" i="13"/>
  <c r="G386" i="13"/>
  <c r="D386" i="13"/>
  <c r="C386" i="13"/>
  <c r="B386" i="13"/>
  <c r="G385" i="13"/>
  <c r="D385" i="13"/>
  <c r="C385" i="13"/>
  <c r="B385" i="13"/>
  <c r="G384" i="13"/>
  <c r="D384" i="13"/>
  <c r="C384" i="13"/>
  <c r="B384" i="13"/>
  <c r="G383" i="13"/>
  <c r="D383" i="13"/>
  <c r="C383" i="13"/>
  <c r="B383" i="13"/>
  <c r="G382" i="13"/>
  <c r="D382" i="13"/>
  <c r="C382" i="13"/>
  <c r="B382" i="13"/>
  <c r="G381" i="13"/>
  <c r="D381" i="13"/>
  <c r="C381" i="13"/>
  <c r="B381" i="13"/>
  <c r="G380" i="13"/>
  <c r="D380" i="13"/>
  <c r="C380" i="13"/>
  <c r="B380" i="13"/>
  <c r="G379" i="13"/>
  <c r="D379" i="13"/>
  <c r="C379" i="13"/>
  <c r="B379" i="13"/>
  <c r="G378" i="13"/>
  <c r="D378" i="13"/>
  <c r="C378" i="13"/>
  <c r="B378" i="13"/>
  <c r="G377" i="13"/>
  <c r="D377" i="13"/>
  <c r="C377" i="13"/>
  <c r="B377" i="13"/>
  <c r="G376" i="13"/>
  <c r="D376" i="13"/>
  <c r="C376" i="13"/>
  <c r="B376" i="13"/>
  <c r="G375" i="13"/>
  <c r="D375" i="13"/>
  <c r="C375" i="13"/>
  <c r="B375" i="13"/>
  <c r="G374" i="13"/>
  <c r="D374" i="13"/>
  <c r="C374" i="13"/>
  <c r="B374" i="13"/>
  <c r="G373" i="13"/>
  <c r="D373" i="13"/>
  <c r="C373" i="13"/>
  <c r="B373" i="13"/>
  <c r="G372" i="13"/>
  <c r="D372" i="13"/>
  <c r="C372" i="13"/>
  <c r="B372" i="13"/>
  <c r="G371" i="13"/>
  <c r="D371" i="13"/>
  <c r="C371" i="13"/>
  <c r="B371" i="13"/>
  <c r="G370" i="13"/>
  <c r="D370" i="13"/>
  <c r="C370" i="13"/>
  <c r="B370" i="13"/>
  <c r="G369" i="13"/>
  <c r="D369" i="13"/>
  <c r="C369" i="13"/>
  <c r="B369" i="13"/>
  <c r="G368" i="13"/>
  <c r="D368" i="13"/>
  <c r="C368" i="13"/>
  <c r="B368" i="13"/>
  <c r="G367" i="13"/>
  <c r="D367" i="13"/>
  <c r="C367" i="13"/>
  <c r="B367" i="13"/>
  <c r="G366" i="13"/>
  <c r="D366" i="13"/>
  <c r="C366" i="13"/>
  <c r="B366" i="13"/>
  <c r="G365" i="13"/>
  <c r="D365" i="13"/>
  <c r="C365" i="13"/>
  <c r="B365" i="13"/>
  <c r="G364" i="13"/>
  <c r="D364" i="13"/>
  <c r="C364" i="13"/>
  <c r="B364" i="13"/>
  <c r="G363" i="13"/>
  <c r="D363" i="13"/>
  <c r="C363" i="13"/>
  <c r="B363" i="13"/>
  <c r="G362" i="13"/>
  <c r="D362" i="13"/>
  <c r="C362" i="13"/>
  <c r="B362" i="13"/>
  <c r="G361" i="13"/>
  <c r="D361" i="13"/>
  <c r="C361" i="13"/>
  <c r="B361" i="13"/>
  <c r="G360" i="13"/>
  <c r="D360" i="13"/>
  <c r="C360" i="13"/>
  <c r="B360" i="13"/>
  <c r="G359" i="13"/>
  <c r="D359" i="13"/>
  <c r="C359" i="13"/>
  <c r="B359" i="13"/>
  <c r="G358" i="13"/>
  <c r="D358" i="13"/>
  <c r="C358" i="13"/>
  <c r="B358" i="13"/>
  <c r="G357" i="13"/>
  <c r="D357" i="13"/>
  <c r="C357" i="13"/>
  <c r="B357" i="13"/>
  <c r="G356" i="13"/>
  <c r="D356" i="13"/>
  <c r="C356" i="13"/>
  <c r="B356" i="13"/>
  <c r="G355" i="13"/>
  <c r="D355" i="13"/>
  <c r="C355" i="13"/>
  <c r="B355" i="13"/>
  <c r="G354" i="13"/>
  <c r="D354" i="13"/>
  <c r="C354" i="13"/>
  <c r="B354" i="13"/>
  <c r="G353" i="13"/>
  <c r="D353" i="13"/>
  <c r="C353" i="13"/>
  <c r="B353" i="13"/>
  <c r="G352" i="13"/>
  <c r="D352" i="13"/>
  <c r="C352" i="13"/>
  <c r="B352" i="13"/>
  <c r="G351" i="13"/>
  <c r="D351" i="13"/>
  <c r="C351" i="13"/>
  <c r="B351" i="13"/>
  <c r="G350" i="13"/>
  <c r="D350" i="13"/>
  <c r="C350" i="13"/>
  <c r="B350" i="13"/>
  <c r="G349" i="13"/>
  <c r="D349" i="13"/>
  <c r="C349" i="13"/>
  <c r="B349" i="13"/>
  <c r="G348" i="13"/>
  <c r="D348" i="13"/>
  <c r="C348" i="13"/>
  <c r="B348" i="13"/>
  <c r="G347" i="13"/>
  <c r="D347" i="13"/>
  <c r="C347" i="13"/>
  <c r="B347" i="13"/>
  <c r="G346" i="13"/>
  <c r="D346" i="13"/>
  <c r="C346" i="13"/>
  <c r="B346" i="13"/>
  <c r="G345" i="13"/>
  <c r="D345" i="13"/>
  <c r="C345" i="13"/>
  <c r="B345" i="13"/>
  <c r="G344" i="13"/>
  <c r="D344" i="13"/>
  <c r="C344" i="13"/>
  <c r="B344" i="13"/>
  <c r="G343" i="13"/>
  <c r="D343" i="13"/>
  <c r="C343" i="13"/>
  <c r="B343" i="13"/>
  <c r="G342" i="13"/>
  <c r="D342" i="13"/>
  <c r="C342" i="13"/>
  <c r="B342" i="13"/>
  <c r="G341" i="13"/>
  <c r="D341" i="13"/>
  <c r="C341" i="13"/>
  <c r="B341" i="13"/>
  <c r="G340" i="13"/>
  <c r="D340" i="13"/>
  <c r="C340" i="13"/>
  <c r="B340" i="13"/>
  <c r="G339" i="13"/>
  <c r="D339" i="13"/>
  <c r="C339" i="13"/>
  <c r="B339" i="13"/>
  <c r="G338" i="13"/>
  <c r="D338" i="13"/>
  <c r="C338" i="13"/>
  <c r="B338" i="13"/>
  <c r="G337" i="13"/>
  <c r="D337" i="13"/>
  <c r="C337" i="13"/>
  <c r="B337" i="13"/>
  <c r="G336" i="13"/>
  <c r="D336" i="13"/>
  <c r="C336" i="13"/>
  <c r="B336" i="13"/>
  <c r="G335" i="13"/>
  <c r="D335" i="13"/>
  <c r="C335" i="13"/>
  <c r="B335" i="13"/>
  <c r="G334" i="13"/>
  <c r="D334" i="13"/>
  <c r="C334" i="13"/>
  <c r="B334" i="13"/>
  <c r="G333" i="13"/>
  <c r="D333" i="13"/>
  <c r="C333" i="13"/>
  <c r="B333" i="13"/>
  <c r="G332" i="13"/>
  <c r="D332" i="13"/>
  <c r="C332" i="13"/>
  <c r="B332" i="13"/>
  <c r="G331" i="13"/>
  <c r="D331" i="13"/>
  <c r="C331" i="13"/>
  <c r="B331" i="13"/>
  <c r="G330" i="13"/>
  <c r="D330" i="13"/>
  <c r="C330" i="13"/>
  <c r="B330" i="13"/>
  <c r="G329" i="13"/>
  <c r="D329" i="13"/>
  <c r="C329" i="13"/>
  <c r="B329" i="13"/>
  <c r="G328" i="13"/>
  <c r="D328" i="13"/>
  <c r="C328" i="13"/>
  <c r="B328" i="13"/>
  <c r="G327" i="13"/>
  <c r="D327" i="13"/>
  <c r="C327" i="13"/>
  <c r="B327" i="13"/>
  <c r="G326" i="13"/>
  <c r="D326" i="13"/>
  <c r="C326" i="13"/>
  <c r="B326" i="13"/>
  <c r="G325" i="13"/>
  <c r="D325" i="13"/>
  <c r="C325" i="13"/>
  <c r="B325" i="13"/>
  <c r="G324" i="13"/>
  <c r="D324" i="13"/>
  <c r="C324" i="13"/>
  <c r="B324" i="13"/>
  <c r="G323" i="13"/>
  <c r="D323" i="13"/>
  <c r="C323" i="13"/>
  <c r="B323" i="13"/>
  <c r="G322" i="13"/>
  <c r="D322" i="13"/>
  <c r="C322" i="13"/>
  <c r="B322" i="13"/>
  <c r="G321" i="13"/>
  <c r="D321" i="13"/>
  <c r="C321" i="13"/>
  <c r="B321" i="13"/>
  <c r="G320" i="13"/>
  <c r="D320" i="13"/>
  <c r="C320" i="13"/>
  <c r="B320" i="13"/>
  <c r="G319" i="13"/>
  <c r="D319" i="13"/>
  <c r="C319" i="13"/>
  <c r="B319" i="13"/>
  <c r="G318" i="13"/>
  <c r="D318" i="13"/>
  <c r="C318" i="13"/>
  <c r="B318" i="13"/>
  <c r="G317" i="13"/>
  <c r="D317" i="13"/>
  <c r="C317" i="13"/>
  <c r="B317" i="13"/>
  <c r="G316" i="13"/>
  <c r="D316" i="13"/>
  <c r="C316" i="13"/>
  <c r="B316" i="13"/>
  <c r="G315" i="13"/>
  <c r="D315" i="13"/>
  <c r="C315" i="13"/>
  <c r="B315" i="13"/>
  <c r="G314" i="13"/>
  <c r="D314" i="13"/>
  <c r="C314" i="13"/>
  <c r="B314" i="13"/>
  <c r="G313" i="13"/>
  <c r="D313" i="13"/>
  <c r="C313" i="13"/>
  <c r="B313" i="13"/>
  <c r="G312" i="13"/>
  <c r="D312" i="13"/>
  <c r="C312" i="13"/>
  <c r="B312" i="13"/>
  <c r="G311" i="13"/>
  <c r="D311" i="13"/>
  <c r="C311" i="13"/>
  <c r="B311" i="13"/>
  <c r="G310" i="13"/>
  <c r="D310" i="13"/>
  <c r="C310" i="13"/>
  <c r="B310" i="13"/>
  <c r="G309" i="13"/>
  <c r="D309" i="13"/>
  <c r="C309" i="13"/>
  <c r="B309" i="13"/>
  <c r="G308" i="13"/>
  <c r="D308" i="13"/>
  <c r="C308" i="13"/>
  <c r="B308" i="13"/>
  <c r="G307" i="13"/>
  <c r="D307" i="13"/>
  <c r="C307" i="13"/>
  <c r="B307" i="13"/>
  <c r="G306" i="13"/>
  <c r="D306" i="13"/>
  <c r="C306" i="13"/>
  <c r="B306" i="13"/>
  <c r="G305" i="13"/>
  <c r="D305" i="13"/>
  <c r="C305" i="13"/>
  <c r="B305" i="13"/>
  <c r="G304" i="13"/>
  <c r="D304" i="13"/>
  <c r="C304" i="13"/>
  <c r="B304" i="13"/>
  <c r="G303" i="13"/>
  <c r="D303" i="13"/>
  <c r="C303" i="13"/>
  <c r="B303" i="13"/>
  <c r="G302" i="13"/>
  <c r="D302" i="13"/>
  <c r="C302" i="13"/>
  <c r="B302" i="13"/>
  <c r="G301" i="13"/>
  <c r="D301" i="13"/>
  <c r="C301" i="13"/>
  <c r="B301" i="13"/>
  <c r="G300" i="13"/>
  <c r="D300" i="13"/>
  <c r="C300" i="13"/>
  <c r="B300" i="13"/>
  <c r="G299" i="13"/>
  <c r="D299" i="13"/>
  <c r="C299" i="13"/>
  <c r="B299" i="13"/>
  <c r="G298" i="13"/>
  <c r="D298" i="13"/>
  <c r="C298" i="13"/>
  <c r="B298" i="13"/>
  <c r="G297" i="13"/>
  <c r="D297" i="13"/>
  <c r="C297" i="13"/>
  <c r="B297" i="13"/>
  <c r="G296" i="13"/>
  <c r="D296" i="13"/>
  <c r="C296" i="13"/>
  <c r="B296" i="13"/>
  <c r="G295" i="13"/>
  <c r="D295" i="13"/>
  <c r="C295" i="13"/>
  <c r="B295" i="13"/>
  <c r="G294" i="13"/>
  <c r="D294" i="13"/>
  <c r="C294" i="13"/>
  <c r="B294" i="13"/>
  <c r="G293" i="13"/>
  <c r="D293" i="13"/>
  <c r="C293" i="13"/>
  <c r="B293" i="13"/>
  <c r="G292" i="13"/>
  <c r="D292" i="13"/>
  <c r="C292" i="13"/>
  <c r="B292" i="13"/>
  <c r="G291" i="13"/>
  <c r="D291" i="13"/>
  <c r="C291" i="13"/>
  <c r="B291" i="13"/>
  <c r="G290" i="13"/>
  <c r="D290" i="13"/>
  <c r="C290" i="13"/>
  <c r="B290" i="13"/>
  <c r="G289" i="13"/>
  <c r="D289" i="13"/>
  <c r="C289" i="13"/>
  <c r="B289" i="13"/>
  <c r="G288" i="13"/>
  <c r="D288" i="13"/>
  <c r="C288" i="13"/>
  <c r="B288" i="13"/>
  <c r="G287" i="13"/>
  <c r="D287" i="13"/>
  <c r="C287" i="13"/>
  <c r="B287" i="13"/>
  <c r="G286" i="13"/>
  <c r="D286" i="13"/>
  <c r="C286" i="13"/>
  <c r="B286" i="13"/>
  <c r="G285" i="13"/>
  <c r="D285" i="13"/>
  <c r="C285" i="13"/>
  <c r="B285" i="13"/>
  <c r="G284" i="13"/>
  <c r="D284" i="13"/>
  <c r="C284" i="13"/>
  <c r="B284" i="13"/>
  <c r="G283" i="13"/>
  <c r="D283" i="13"/>
  <c r="C283" i="13"/>
  <c r="B283" i="13"/>
  <c r="G282" i="13"/>
  <c r="D282" i="13"/>
  <c r="C282" i="13"/>
  <c r="B282" i="13"/>
  <c r="G281" i="13"/>
  <c r="D281" i="13"/>
  <c r="C281" i="13"/>
  <c r="B281" i="13"/>
  <c r="G280" i="13"/>
  <c r="D280" i="13"/>
  <c r="C280" i="13"/>
  <c r="B280" i="13"/>
  <c r="G279" i="13"/>
  <c r="D279" i="13"/>
  <c r="C279" i="13"/>
  <c r="B279" i="13"/>
  <c r="AA278" i="13"/>
  <c r="J187" i="13"/>
  <c r="I187" i="13"/>
  <c r="G278" i="13"/>
  <c r="D278" i="13"/>
  <c r="C278" i="13"/>
  <c r="B278" i="13"/>
  <c r="J186" i="13"/>
  <c r="I186" i="13"/>
  <c r="G277" i="13"/>
  <c r="D277" i="13"/>
  <c r="C277" i="13"/>
  <c r="B277" i="13"/>
  <c r="J185" i="13"/>
  <c r="I185" i="13"/>
  <c r="G276" i="13"/>
  <c r="D276" i="13"/>
  <c r="C276" i="13"/>
  <c r="B276" i="13"/>
  <c r="J184" i="13"/>
  <c r="I184" i="13"/>
  <c r="G275" i="13"/>
  <c r="D275" i="13"/>
  <c r="C275" i="13"/>
  <c r="B275" i="13"/>
  <c r="J183" i="13"/>
  <c r="I183" i="13"/>
  <c r="G274" i="13"/>
  <c r="D274" i="13"/>
  <c r="C274" i="13"/>
  <c r="B274" i="13"/>
  <c r="J182" i="13"/>
  <c r="I182" i="13"/>
  <c r="G273" i="13"/>
  <c r="D273" i="13"/>
  <c r="C273" i="13"/>
  <c r="B273" i="13"/>
  <c r="J181" i="13"/>
  <c r="I181" i="13"/>
  <c r="G272" i="13"/>
  <c r="D272" i="13"/>
  <c r="C272" i="13"/>
  <c r="B272" i="13"/>
  <c r="J180" i="13"/>
  <c r="I180" i="13"/>
  <c r="G271" i="13"/>
  <c r="D271" i="13"/>
  <c r="C271" i="13"/>
  <c r="B271" i="13"/>
  <c r="J179" i="13"/>
  <c r="I179" i="13"/>
  <c r="G270" i="13"/>
  <c r="D270" i="13"/>
  <c r="C270" i="13"/>
  <c r="B270" i="13"/>
  <c r="J178" i="13"/>
  <c r="I178" i="13"/>
  <c r="G269" i="13"/>
  <c r="D269" i="13"/>
  <c r="C269" i="13"/>
  <c r="B269" i="13"/>
  <c r="J177" i="13"/>
  <c r="I177" i="13"/>
  <c r="G268" i="13"/>
  <c r="D268" i="13"/>
  <c r="C268" i="13"/>
  <c r="B268" i="13"/>
  <c r="J176" i="13"/>
  <c r="I176" i="13"/>
  <c r="G267" i="13"/>
  <c r="D267" i="13"/>
  <c r="C267" i="13"/>
  <c r="B267" i="13"/>
  <c r="J175" i="13"/>
  <c r="I175" i="13"/>
  <c r="G266" i="13"/>
  <c r="D266" i="13"/>
  <c r="C266" i="13"/>
  <c r="B266" i="13"/>
  <c r="J174" i="13"/>
  <c r="I174" i="13"/>
  <c r="G265" i="13"/>
  <c r="D265" i="13"/>
  <c r="C265" i="13"/>
  <c r="B265" i="13"/>
  <c r="J173" i="13"/>
  <c r="I173" i="13"/>
  <c r="G264" i="13"/>
  <c r="D264" i="13"/>
  <c r="C264" i="13"/>
  <c r="B264" i="13"/>
  <c r="J172" i="13"/>
  <c r="I172" i="13"/>
  <c r="G263" i="13"/>
  <c r="D263" i="13"/>
  <c r="C263" i="13"/>
  <c r="B263" i="13"/>
  <c r="J171" i="13"/>
  <c r="I171" i="13"/>
  <c r="G262" i="13"/>
  <c r="D262" i="13"/>
  <c r="C262" i="13"/>
  <c r="B262" i="13"/>
  <c r="J170" i="13"/>
  <c r="I170" i="13"/>
  <c r="G261" i="13"/>
  <c r="D261" i="13"/>
  <c r="C261" i="13"/>
  <c r="B261" i="13"/>
  <c r="J169" i="13"/>
  <c r="I169" i="13"/>
  <c r="G260" i="13"/>
  <c r="D260" i="13"/>
  <c r="C260" i="13"/>
  <c r="B260" i="13"/>
  <c r="J168" i="13"/>
  <c r="I168" i="13"/>
  <c r="G259" i="13"/>
  <c r="D259" i="13"/>
  <c r="C259" i="13"/>
  <c r="B259" i="13"/>
  <c r="J167" i="13"/>
  <c r="I167" i="13"/>
  <c r="G258" i="13"/>
  <c r="D258" i="13"/>
  <c r="C258" i="13"/>
  <c r="B258" i="13"/>
  <c r="J166" i="13"/>
  <c r="I166" i="13"/>
  <c r="G257" i="13"/>
  <c r="D257" i="13"/>
  <c r="C257" i="13"/>
  <c r="B257" i="13"/>
  <c r="J165" i="13"/>
  <c r="I165" i="13"/>
  <c r="G256" i="13"/>
  <c r="D256" i="13"/>
  <c r="C256" i="13"/>
  <c r="B256" i="13"/>
  <c r="J164" i="13"/>
  <c r="I164" i="13"/>
  <c r="G255" i="13"/>
  <c r="D255" i="13"/>
  <c r="C255" i="13"/>
  <c r="B255" i="13"/>
  <c r="J163" i="13"/>
  <c r="I163" i="13"/>
  <c r="G254" i="13"/>
  <c r="D254" i="13"/>
  <c r="C254" i="13"/>
  <c r="B254" i="13"/>
  <c r="J162" i="13"/>
  <c r="I162" i="13"/>
  <c r="G253" i="13"/>
  <c r="D253" i="13"/>
  <c r="C253" i="13"/>
  <c r="B253" i="13"/>
  <c r="J161" i="13"/>
  <c r="I161" i="13"/>
  <c r="G252" i="13"/>
  <c r="D252" i="13"/>
  <c r="C252" i="13"/>
  <c r="B252" i="13"/>
  <c r="J160" i="13"/>
  <c r="I160" i="13"/>
  <c r="G251" i="13"/>
  <c r="D251" i="13"/>
  <c r="C251" i="13"/>
  <c r="B251" i="13"/>
  <c r="J159" i="13"/>
  <c r="I159" i="13"/>
  <c r="G250" i="13"/>
  <c r="D250" i="13"/>
  <c r="C250" i="13"/>
  <c r="B250" i="13"/>
  <c r="J158" i="13"/>
  <c r="I158" i="13"/>
  <c r="G249" i="13"/>
  <c r="D249" i="13"/>
  <c r="C249" i="13"/>
  <c r="B249" i="13"/>
  <c r="J157" i="13"/>
  <c r="I157" i="13"/>
  <c r="G248" i="13"/>
  <c r="D248" i="13"/>
  <c r="C248" i="13"/>
  <c r="B248" i="13"/>
  <c r="J156" i="13"/>
  <c r="I156" i="13"/>
  <c r="G247" i="13"/>
  <c r="D247" i="13"/>
  <c r="C247" i="13"/>
  <c r="B247" i="13"/>
  <c r="J155" i="13"/>
  <c r="I155" i="13"/>
  <c r="G246" i="13"/>
  <c r="D246" i="13"/>
  <c r="C246" i="13"/>
  <c r="B246" i="13"/>
  <c r="J154" i="13"/>
  <c r="I154" i="13"/>
  <c r="G245" i="13"/>
  <c r="D245" i="13"/>
  <c r="C245" i="13"/>
  <c r="B245" i="13"/>
  <c r="J153" i="13"/>
  <c r="I153" i="13"/>
  <c r="G244" i="13"/>
  <c r="D244" i="13"/>
  <c r="C244" i="13"/>
  <c r="B244" i="13"/>
  <c r="J152" i="13"/>
  <c r="I152" i="13"/>
  <c r="G243" i="13"/>
  <c r="D243" i="13"/>
  <c r="C243" i="13"/>
  <c r="B243" i="13"/>
  <c r="J151" i="13"/>
  <c r="I151" i="13"/>
  <c r="G242" i="13"/>
  <c r="D242" i="13"/>
  <c r="C242" i="13"/>
  <c r="B242" i="13"/>
  <c r="J150" i="13"/>
  <c r="I150" i="13"/>
  <c r="G241" i="13"/>
  <c r="D241" i="13"/>
  <c r="C241" i="13"/>
  <c r="B241" i="13"/>
  <c r="J149" i="13"/>
  <c r="I149" i="13"/>
  <c r="G240" i="13"/>
  <c r="D240" i="13"/>
  <c r="C240" i="13"/>
  <c r="B240" i="13"/>
  <c r="J148" i="13"/>
  <c r="I148" i="13"/>
  <c r="G239" i="13"/>
  <c r="D239" i="13"/>
  <c r="C239" i="13"/>
  <c r="B239" i="13"/>
  <c r="J147" i="13"/>
  <c r="I147" i="13"/>
  <c r="G238" i="13"/>
  <c r="D238" i="13"/>
  <c r="C238" i="13"/>
  <c r="B238" i="13"/>
  <c r="J146" i="13"/>
  <c r="I146" i="13"/>
  <c r="G237" i="13"/>
  <c r="D237" i="13"/>
  <c r="C237" i="13"/>
  <c r="B237" i="13"/>
  <c r="J145" i="13"/>
  <c r="I145" i="13"/>
  <c r="G236" i="13"/>
  <c r="D236" i="13"/>
  <c r="C236" i="13"/>
  <c r="B236" i="13"/>
  <c r="J144" i="13"/>
  <c r="I144" i="13"/>
  <c r="G235" i="13"/>
  <c r="D235" i="13"/>
  <c r="C235" i="13"/>
  <c r="B235" i="13"/>
  <c r="J143" i="13"/>
  <c r="I143" i="13"/>
  <c r="G234" i="13"/>
  <c r="D234" i="13"/>
  <c r="C234" i="13"/>
  <c r="B234" i="13"/>
  <c r="J142" i="13"/>
  <c r="I142" i="13"/>
  <c r="G233" i="13"/>
  <c r="D233" i="13"/>
  <c r="C233" i="13"/>
  <c r="B233" i="13"/>
  <c r="J141" i="13"/>
  <c r="I141" i="13"/>
  <c r="G232" i="13"/>
  <c r="D232" i="13"/>
  <c r="C232" i="13"/>
  <c r="B232" i="13"/>
  <c r="J140" i="13"/>
  <c r="I140" i="13"/>
  <c r="G231" i="13"/>
  <c r="D231" i="13"/>
  <c r="C231" i="13"/>
  <c r="B231" i="13"/>
  <c r="J139" i="13"/>
  <c r="I139" i="13"/>
  <c r="G230" i="13"/>
  <c r="D230" i="13"/>
  <c r="C230" i="13"/>
  <c r="B230" i="13"/>
  <c r="J138" i="13"/>
  <c r="I138" i="13"/>
  <c r="G229" i="13"/>
  <c r="D229" i="13"/>
  <c r="C229" i="13"/>
  <c r="B229" i="13"/>
  <c r="J137" i="13"/>
  <c r="I137" i="13"/>
  <c r="G228" i="13"/>
  <c r="D228" i="13"/>
  <c r="C228" i="13"/>
  <c r="B228" i="13"/>
  <c r="J136" i="13"/>
  <c r="I136" i="13"/>
  <c r="G227" i="13"/>
  <c r="D227" i="13"/>
  <c r="C227" i="13"/>
  <c r="B227" i="13"/>
  <c r="J135" i="13"/>
  <c r="I135" i="13"/>
  <c r="G226" i="13"/>
  <c r="D226" i="13"/>
  <c r="C226" i="13"/>
  <c r="B226" i="13"/>
  <c r="J134" i="13"/>
  <c r="I134" i="13"/>
  <c r="G225" i="13"/>
  <c r="D225" i="13"/>
  <c r="C225" i="13"/>
  <c r="B225" i="13"/>
  <c r="J133" i="13"/>
  <c r="I133" i="13"/>
  <c r="G224" i="13"/>
  <c r="D224" i="13"/>
  <c r="C224" i="13"/>
  <c r="B224" i="13"/>
  <c r="J132" i="13"/>
  <c r="I132" i="13"/>
  <c r="G223" i="13"/>
  <c r="D223" i="13"/>
  <c r="C223" i="13"/>
  <c r="B223" i="13"/>
  <c r="J131" i="13"/>
  <c r="I131" i="13"/>
  <c r="G222" i="13"/>
  <c r="D222" i="13"/>
  <c r="C222" i="13"/>
  <c r="B222" i="13"/>
  <c r="J130" i="13"/>
  <c r="I130" i="13"/>
  <c r="G221" i="13"/>
  <c r="D221" i="13"/>
  <c r="C221" i="13"/>
  <c r="B221" i="13"/>
  <c r="J129" i="13"/>
  <c r="I129" i="13"/>
  <c r="G220" i="13"/>
  <c r="D220" i="13"/>
  <c r="C220" i="13"/>
  <c r="B220" i="13"/>
  <c r="J128" i="13"/>
  <c r="I128" i="13"/>
  <c r="G219" i="13"/>
  <c r="D219" i="13"/>
  <c r="C219" i="13"/>
  <c r="B219" i="13"/>
  <c r="J127" i="13"/>
  <c r="I127" i="13"/>
  <c r="G218" i="13"/>
  <c r="D218" i="13"/>
  <c r="C218" i="13"/>
  <c r="B218" i="13"/>
  <c r="J126" i="13"/>
  <c r="I126" i="13"/>
  <c r="G217" i="13"/>
  <c r="D217" i="13"/>
  <c r="C217" i="13"/>
  <c r="B217" i="13"/>
  <c r="J125" i="13"/>
  <c r="I125" i="13"/>
  <c r="G216" i="13"/>
  <c r="D216" i="13"/>
  <c r="C216" i="13"/>
  <c r="B216" i="13"/>
  <c r="J124" i="13"/>
  <c r="I124" i="13"/>
  <c r="G215" i="13"/>
  <c r="D215" i="13"/>
  <c r="C215" i="13"/>
  <c r="B215" i="13"/>
  <c r="J123" i="13"/>
  <c r="I123" i="13"/>
  <c r="G214" i="13"/>
  <c r="D214" i="13"/>
  <c r="C214" i="13"/>
  <c r="B214" i="13"/>
  <c r="J122" i="13"/>
  <c r="I122" i="13"/>
  <c r="G213" i="13"/>
  <c r="D213" i="13"/>
  <c r="C213" i="13"/>
  <c r="B213" i="13"/>
  <c r="J121" i="13"/>
  <c r="I121" i="13"/>
  <c r="G212" i="13"/>
  <c r="D212" i="13"/>
  <c r="C212" i="13"/>
  <c r="B212" i="13"/>
  <c r="J120" i="13"/>
  <c r="I120" i="13"/>
  <c r="G211" i="13"/>
  <c r="D211" i="13"/>
  <c r="C211" i="13"/>
  <c r="B211" i="13"/>
  <c r="J119" i="13"/>
  <c r="I119" i="13"/>
  <c r="G210" i="13"/>
  <c r="D210" i="13"/>
  <c r="C210" i="13"/>
  <c r="B210" i="13"/>
  <c r="J118" i="13"/>
  <c r="I118" i="13"/>
  <c r="G209" i="13"/>
  <c r="D209" i="13"/>
  <c r="C209" i="13"/>
  <c r="B209" i="13"/>
  <c r="J117" i="13"/>
  <c r="I117" i="13"/>
  <c r="G208" i="13"/>
  <c r="D208" i="13"/>
  <c r="C208" i="13"/>
  <c r="B208" i="13"/>
  <c r="J116" i="13"/>
  <c r="I116" i="13"/>
  <c r="G207" i="13"/>
  <c r="D207" i="13"/>
  <c r="C207" i="13"/>
  <c r="B207" i="13"/>
  <c r="J115" i="13"/>
  <c r="I115" i="13"/>
  <c r="G206" i="13"/>
  <c r="D206" i="13"/>
  <c r="C206" i="13"/>
  <c r="B206" i="13"/>
  <c r="J114" i="13"/>
  <c r="I114" i="13"/>
  <c r="G205" i="13"/>
  <c r="D205" i="13"/>
  <c r="C205" i="13"/>
  <c r="B205" i="13"/>
  <c r="J113" i="13"/>
  <c r="I113" i="13"/>
  <c r="G204" i="13"/>
  <c r="D204" i="13"/>
  <c r="C204" i="13"/>
  <c r="B204" i="13"/>
  <c r="J112" i="13"/>
  <c r="I112" i="13"/>
  <c r="G203" i="13"/>
  <c r="D203" i="13"/>
  <c r="C203" i="13"/>
  <c r="B203" i="13"/>
  <c r="J111" i="13"/>
  <c r="I111" i="13"/>
  <c r="G202" i="13"/>
  <c r="D202" i="13"/>
  <c r="C202" i="13"/>
  <c r="B202" i="13"/>
  <c r="J110" i="13"/>
  <c r="I110" i="13"/>
  <c r="G201" i="13"/>
  <c r="D201" i="13"/>
  <c r="C201" i="13"/>
  <c r="B201" i="13"/>
  <c r="J109" i="13"/>
  <c r="I109" i="13"/>
  <c r="G200" i="13"/>
  <c r="D200" i="13"/>
  <c r="C200" i="13"/>
  <c r="B200" i="13"/>
  <c r="J108" i="13"/>
  <c r="I108" i="13"/>
  <c r="G199" i="13"/>
  <c r="D199" i="13"/>
  <c r="C199" i="13"/>
  <c r="B199" i="13"/>
  <c r="J107" i="13"/>
  <c r="I107" i="13"/>
  <c r="G198" i="13"/>
  <c r="D198" i="13"/>
  <c r="C198" i="13"/>
  <c r="B198" i="13"/>
  <c r="J106" i="13"/>
  <c r="I106" i="13"/>
  <c r="G197" i="13"/>
  <c r="D197" i="13"/>
  <c r="C197" i="13"/>
  <c r="B197" i="13"/>
  <c r="J105" i="13"/>
  <c r="I105" i="13"/>
  <c r="G196" i="13"/>
  <c r="D196" i="13"/>
  <c r="C196" i="13"/>
  <c r="B196" i="13"/>
  <c r="J104" i="13"/>
  <c r="I104" i="13"/>
  <c r="G195" i="13"/>
  <c r="D195" i="13"/>
  <c r="C195" i="13"/>
  <c r="B195" i="13"/>
  <c r="J103" i="13"/>
  <c r="I103" i="13"/>
  <c r="G194" i="13"/>
  <c r="D194" i="13"/>
  <c r="C194" i="13"/>
  <c r="B194" i="13"/>
  <c r="J102" i="13"/>
  <c r="I102" i="13"/>
  <c r="G193" i="13"/>
  <c r="D193" i="13"/>
  <c r="C193" i="13"/>
  <c r="B193" i="13"/>
  <c r="J101" i="13"/>
  <c r="I101" i="13"/>
  <c r="G192" i="13"/>
  <c r="D192" i="13"/>
  <c r="C192" i="13"/>
  <c r="B192" i="13"/>
  <c r="J100" i="13"/>
  <c r="I100" i="13"/>
  <c r="G191" i="13"/>
  <c r="D191" i="13"/>
  <c r="C191" i="13"/>
  <c r="B191" i="13"/>
  <c r="J99" i="13"/>
  <c r="I99" i="13"/>
  <c r="G190" i="13"/>
  <c r="D190" i="13"/>
  <c r="C190" i="13"/>
  <c r="B190" i="13"/>
  <c r="J98" i="13"/>
  <c r="I98" i="13"/>
  <c r="G189" i="13"/>
  <c r="D189" i="13"/>
  <c r="C189" i="13"/>
  <c r="B189" i="13"/>
  <c r="J97" i="13"/>
  <c r="I97" i="13"/>
  <c r="G188" i="13"/>
  <c r="D188" i="13"/>
  <c r="C188" i="13"/>
  <c r="B188" i="13"/>
  <c r="J96" i="13"/>
  <c r="I96" i="13"/>
  <c r="G187" i="13"/>
  <c r="D187" i="13"/>
  <c r="C187" i="13"/>
  <c r="B187" i="13"/>
  <c r="J95" i="13"/>
  <c r="I95" i="13"/>
  <c r="G186" i="13"/>
  <c r="D186" i="13"/>
  <c r="C186" i="13"/>
  <c r="B186" i="13"/>
  <c r="J94" i="13"/>
  <c r="I94" i="13"/>
  <c r="G185" i="13"/>
  <c r="D185" i="13"/>
  <c r="C185" i="13"/>
  <c r="B185" i="13"/>
  <c r="J93" i="13"/>
  <c r="I93" i="13"/>
  <c r="G184" i="13"/>
  <c r="D184" i="13"/>
  <c r="C184" i="13"/>
  <c r="B184" i="13"/>
  <c r="J92" i="13"/>
  <c r="I92" i="13"/>
  <c r="G183" i="13"/>
  <c r="D183" i="13"/>
  <c r="C183" i="13"/>
  <c r="B183" i="13"/>
  <c r="J91" i="13"/>
  <c r="I91" i="13"/>
  <c r="G182" i="13"/>
  <c r="D182" i="13"/>
  <c r="C182" i="13"/>
  <c r="B182" i="13"/>
  <c r="J90" i="13"/>
  <c r="I90" i="13"/>
  <c r="G181" i="13"/>
  <c r="D181" i="13"/>
  <c r="C181" i="13"/>
  <c r="B181" i="13"/>
  <c r="J89" i="13"/>
  <c r="I89" i="13"/>
  <c r="G180" i="13"/>
  <c r="D180" i="13"/>
  <c r="C180" i="13"/>
  <c r="B180" i="13"/>
  <c r="J88" i="13"/>
  <c r="I88" i="13"/>
  <c r="G179" i="13"/>
  <c r="D179" i="13"/>
  <c r="C179" i="13"/>
  <c r="B179" i="13"/>
  <c r="J87" i="13"/>
  <c r="I87" i="13"/>
  <c r="G178" i="13"/>
  <c r="D178" i="13"/>
  <c r="C178" i="13"/>
  <c r="B178" i="13"/>
  <c r="J86" i="13"/>
  <c r="I86" i="13"/>
  <c r="G177" i="13"/>
  <c r="D177" i="13"/>
  <c r="C177" i="13"/>
  <c r="B177" i="13"/>
  <c r="J85" i="13"/>
  <c r="I85" i="13"/>
  <c r="G176" i="13"/>
  <c r="D176" i="13"/>
  <c r="C176" i="13"/>
  <c r="B176" i="13"/>
  <c r="J84" i="13"/>
  <c r="I84" i="13"/>
  <c r="G175" i="13"/>
  <c r="D175" i="13"/>
  <c r="C175" i="13"/>
  <c r="B175" i="13"/>
  <c r="J83" i="13"/>
  <c r="I83" i="13"/>
  <c r="G174" i="13"/>
  <c r="D174" i="13"/>
  <c r="C174" i="13"/>
  <c r="B174" i="13"/>
  <c r="J82" i="13"/>
  <c r="I82" i="13"/>
  <c r="G173" i="13"/>
  <c r="D173" i="13"/>
  <c r="C173" i="13"/>
  <c r="B173" i="13"/>
  <c r="J81" i="13"/>
  <c r="I81" i="13"/>
  <c r="G172" i="13"/>
  <c r="D172" i="13"/>
  <c r="C172" i="13"/>
  <c r="B172" i="13"/>
  <c r="J80" i="13"/>
  <c r="I80" i="13"/>
  <c r="G171" i="13"/>
  <c r="D171" i="13"/>
  <c r="C171" i="13"/>
  <c r="B171" i="13"/>
  <c r="J79" i="13"/>
  <c r="I79" i="13"/>
  <c r="G170" i="13"/>
  <c r="D170" i="13"/>
  <c r="C170" i="13"/>
  <c r="B170" i="13"/>
  <c r="J78" i="13"/>
  <c r="I78" i="13"/>
  <c r="G169" i="13"/>
  <c r="D169" i="13"/>
  <c r="C169" i="13"/>
  <c r="B169" i="13"/>
  <c r="J77" i="13"/>
  <c r="I77" i="13"/>
  <c r="G168" i="13"/>
  <c r="D168" i="13"/>
  <c r="C168" i="13"/>
  <c r="B168" i="13"/>
  <c r="J76" i="13"/>
  <c r="I76" i="13"/>
  <c r="G167" i="13"/>
  <c r="D167" i="13"/>
  <c r="C167" i="13"/>
  <c r="B167" i="13"/>
  <c r="J75" i="13"/>
  <c r="I75" i="13"/>
  <c r="G166" i="13"/>
  <c r="D166" i="13"/>
  <c r="C166" i="13"/>
  <c r="B166" i="13"/>
  <c r="J74" i="13"/>
  <c r="I74" i="13"/>
  <c r="G165" i="13"/>
  <c r="D165" i="13"/>
  <c r="C165" i="13"/>
  <c r="B165" i="13"/>
  <c r="J73" i="13"/>
  <c r="I73" i="13"/>
  <c r="G164" i="13"/>
  <c r="D164" i="13"/>
  <c r="C164" i="13"/>
  <c r="B164" i="13"/>
  <c r="J72" i="13"/>
  <c r="I72" i="13"/>
  <c r="G163" i="13"/>
  <c r="D163" i="13"/>
  <c r="C163" i="13"/>
  <c r="B163" i="13"/>
  <c r="J71" i="13"/>
  <c r="I71" i="13"/>
  <c r="G162" i="13"/>
  <c r="D162" i="13"/>
  <c r="C162" i="13"/>
  <c r="B162" i="13"/>
  <c r="J70" i="13"/>
  <c r="I70" i="13"/>
  <c r="G161" i="13"/>
  <c r="D161" i="13"/>
  <c r="C161" i="13"/>
  <c r="B161" i="13"/>
  <c r="J69" i="13"/>
  <c r="I69" i="13"/>
  <c r="G160" i="13"/>
  <c r="D160" i="13"/>
  <c r="C160" i="13"/>
  <c r="B160" i="13"/>
  <c r="J68" i="13"/>
  <c r="I68" i="13"/>
  <c r="G159" i="13"/>
  <c r="D159" i="13"/>
  <c r="C159" i="13"/>
  <c r="B159" i="13"/>
  <c r="J67" i="13"/>
  <c r="I67" i="13"/>
  <c r="G158" i="13"/>
  <c r="D158" i="13"/>
  <c r="C158" i="13"/>
  <c r="B158" i="13"/>
  <c r="J66" i="13"/>
  <c r="I66" i="13"/>
  <c r="G157" i="13"/>
  <c r="D157" i="13"/>
  <c r="C157" i="13"/>
  <c r="B157" i="13"/>
  <c r="J65" i="13"/>
  <c r="I65" i="13"/>
  <c r="G156" i="13"/>
  <c r="D156" i="13"/>
  <c r="C156" i="13"/>
  <c r="B156" i="13"/>
  <c r="J64" i="13"/>
  <c r="I64" i="13"/>
  <c r="G155" i="13"/>
  <c r="D155" i="13"/>
  <c r="C155" i="13"/>
  <c r="B155" i="13"/>
  <c r="J63" i="13"/>
  <c r="I63" i="13"/>
  <c r="G154" i="13"/>
  <c r="D154" i="13"/>
  <c r="C154" i="13"/>
  <c r="B154" i="13"/>
  <c r="J62" i="13"/>
  <c r="I62" i="13"/>
  <c r="G153" i="13"/>
  <c r="D153" i="13"/>
  <c r="C153" i="13"/>
  <c r="B153" i="13"/>
  <c r="J61" i="13"/>
  <c r="I61" i="13"/>
  <c r="G152" i="13"/>
  <c r="D152" i="13"/>
  <c r="C152" i="13"/>
  <c r="B152" i="13"/>
  <c r="J60" i="13"/>
  <c r="I60" i="13"/>
  <c r="G151" i="13"/>
  <c r="D151" i="13"/>
  <c r="C151" i="13"/>
  <c r="B151" i="13"/>
  <c r="J59" i="13"/>
  <c r="I59" i="13"/>
  <c r="G150" i="13"/>
  <c r="D150" i="13"/>
  <c r="C150" i="13"/>
  <c r="B150" i="13"/>
  <c r="J58" i="13"/>
  <c r="I58" i="13"/>
  <c r="G149" i="13"/>
  <c r="D149" i="13"/>
  <c r="C149" i="13"/>
  <c r="B149" i="13"/>
  <c r="J57" i="13"/>
  <c r="I57" i="13"/>
  <c r="G148" i="13"/>
  <c r="D148" i="13"/>
  <c r="C148" i="13"/>
  <c r="B148" i="13"/>
  <c r="J56" i="13"/>
  <c r="I56" i="13"/>
  <c r="G147" i="13"/>
  <c r="D147" i="13"/>
  <c r="C147" i="13"/>
  <c r="B147" i="13"/>
  <c r="J55" i="13"/>
  <c r="I55" i="13"/>
  <c r="G146" i="13"/>
  <c r="D146" i="13"/>
  <c r="C146" i="13"/>
  <c r="B146" i="13"/>
  <c r="J54" i="13"/>
  <c r="I54" i="13"/>
  <c r="G145" i="13"/>
  <c r="D145" i="13"/>
  <c r="C145" i="13"/>
  <c r="B145" i="13"/>
  <c r="J53" i="13"/>
  <c r="I53" i="13"/>
  <c r="G144" i="13"/>
  <c r="D144" i="13"/>
  <c r="C144" i="13"/>
  <c r="B144" i="13"/>
  <c r="J52" i="13"/>
  <c r="I52" i="13"/>
  <c r="G143" i="13"/>
  <c r="D143" i="13"/>
  <c r="C143" i="13"/>
  <c r="B143" i="13"/>
  <c r="J51" i="13"/>
  <c r="I51" i="13"/>
  <c r="G142" i="13"/>
  <c r="D142" i="13"/>
  <c r="C142" i="13"/>
  <c r="B142" i="13"/>
  <c r="J50" i="13"/>
  <c r="I50" i="13"/>
  <c r="G141" i="13"/>
  <c r="D141" i="13"/>
  <c r="C141" i="13"/>
  <c r="B141" i="13"/>
  <c r="J49" i="13"/>
  <c r="I49" i="13"/>
  <c r="G140" i="13"/>
  <c r="D140" i="13"/>
  <c r="C140" i="13"/>
  <c r="B140" i="13"/>
  <c r="J48" i="13"/>
  <c r="I48" i="13"/>
  <c r="G139" i="13"/>
  <c r="D139" i="13"/>
  <c r="C139" i="13"/>
  <c r="B139" i="13"/>
  <c r="J47" i="13"/>
  <c r="I47" i="13"/>
  <c r="G138" i="13"/>
  <c r="D138" i="13"/>
  <c r="C138" i="13"/>
  <c r="B138" i="13"/>
  <c r="J46" i="13"/>
  <c r="I46" i="13"/>
  <c r="G137" i="13"/>
  <c r="D137" i="13"/>
  <c r="C137" i="13"/>
  <c r="B137" i="13"/>
  <c r="J45" i="13"/>
  <c r="I45" i="13"/>
  <c r="G136" i="13"/>
  <c r="D136" i="13"/>
  <c r="C136" i="13"/>
  <c r="B136" i="13"/>
  <c r="J44" i="13"/>
  <c r="I44" i="13"/>
  <c r="G135" i="13"/>
  <c r="D135" i="13"/>
  <c r="C135" i="13"/>
  <c r="B135" i="13"/>
  <c r="J43" i="13"/>
  <c r="I43" i="13"/>
  <c r="G134" i="13"/>
  <c r="D134" i="13"/>
  <c r="C134" i="13"/>
  <c r="B134" i="13"/>
  <c r="J42" i="13"/>
  <c r="I42" i="13"/>
  <c r="G133" i="13"/>
  <c r="D133" i="13"/>
  <c r="C133" i="13"/>
  <c r="B133" i="13"/>
  <c r="J41" i="13"/>
  <c r="I41" i="13"/>
  <c r="G132" i="13"/>
  <c r="D132" i="13"/>
  <c r="C132" i="13"/>
  <c r="B132" i="13"/>
  <c r="J40" i="13"/>
  <c r="I40" i="13"/>
  <c r="G131" i="13"/>
  <c r="D131" i="13"/>
  <c r="C131" i="13"/>
  <c r="B131" i="13"/>
  <c r="J39" i="13"/>
  <c r="I39" i="13"/>
  <c r="G130" i="13"/>
  <c r="D130" i="13"/>
  <c r="C130" i="13"/>
  <c r="B130" i="13"/>
  <c r="J38" i="13"/>
  <c r="I38" i="13"/>
  <c r="G129" i="13"/>
  <c r="D129" i="13"/>
  <c r="C129" i="13"/>
  <c r="B129" i="13"/>
  <c r="J37" i="13"/>
  <c r="I37" i="13"/>
  <c r="G128" i="13"/>
  <c r="D128" i="13"/>
  <c r="C128" i="13"/>
  <c r="B128" i="13"/>
  <c r="J36" i="13"/>
  <c r="I36" i="13"/>
  <c r="G127" i="13"/>
  <c r="D127" i="13"/>
  <c r="C127" i="13"/>
  <c r="B127" i="13"/>
  <c r="J35" i="13"/>
  <c r="I35" i="13"/>
  <c r="G126" i="13"/>
  <c r="D126" i="13"/>
  <c r="C126" i="13"/>
  <c r="B126" i="13"/>
  <c r="J34" i="13"/>
  <c r="I34" i="13"/>
  <c r="G125" i="13"/>
  <c r="D125" i="13"/>
  <c r="C125" i="13"/>
  <c r="B125" i="13"/>
  <c r="J33" i="13"/>
  <c r="I33" i="13"/>
  <c r="G124" i="13"/>
  <c r="D124" i="13"/>
  <c r="C124" i="13"/>
  <c r="B124" i="13"/>
  <c r="J32" i="13"/>
  <c r="I32" i="13"/>
  <c r="G123" i="13"/>
  <c r="D123" i="13"/>
  <c r="C123" i="13"/>
  <c r="B123" i="13"/>
  <c r="J31" i="13"/>
  <c r="I31" i="13"/>
  <c r="G122" i="13"/>
  <c r="D122" i="13"/>
  <c r="C122" i="13"/>
  <c r="B122" i="13"/>
  <c r="J30" i="13"/>
  <c r="I30" i="13"/>
  <c r="G121" i="13"/>
  <c r="D121" i="13"/>
  <c r="C121" i="13"/>
  <c r="B121" i="13"/>
  <c r="J29" i="13"/>
  <c r="I29" i="13"/>
  <c r="G120" i="13"/>
  <c r="D120" i="13"/>
  <c r="C120" i="13"/>
  <c r="B120" i="13"/>
  <c r="J28" i="13"/>
  <c r="I28" i="13"/>
  <c r="G119" i="13"/>
  <c r="D119" i="13"/>
  <c r="C119" i="13"/>
  <c r="B119" i="13"/>
  <c r="J27" i="13"/>
  <c r="I27" i="13"/>
  <c r="G118" i="13"/>
  <c r="D118" i="13"/>
  <c r="C118" i="13"/>
  <c r="B118" i="13"/>
  <c r="J26" i="13"/>
  <c r="I26" i="13"/>
  <c r="G117" i="13"/>
  <c r="D117" i="13"/>
  <c r="C117" i="13"/>
  <c r="B117" i="13"/>
  <c r="J25" i="13"/>
  <c r="I25" i="13"/>
  <c r="G116" i="13"/>
  <c r="D116" i="13"/>
  <c r="C116" i="13"/>
  <c r="B116" i="13"/>
  <c r="J24" i="13"/>
  <c r="I24" i="13"/>
  <c r="G115" i="13"/>
  <c r="D115" i="13"/>
  <c r="C115" i="13"/>
  <c r="B115" i="13"/>
  <c r="J23" i="13"/>
  <c r="I23" i="13"/>
  <c r="G114" i="13"/>
  <c r="D114" i="13"/>
  <c r="C114" i="13"/>
  <c r="B114" i="13"/>
  <c r="J22" i="13"/>
  <c r="I22" i="13"/>
  <c r="G113" i="13"/>
  <c r="D113" i="13"/>
  <c r="C113" i="13"/>
  <c r="B113" i="13"/>
  <c r="J21" i="13"/>
  <c r="I21" i="13"/>
  <c r="G112" i="13"/>
  <c r="D112" i="13"/>
  <c r="C112" i="13"/>
  <c r="B112" i="13"/>
  <c r="J20" i="13"/>
  <c r="I20" i="13"/>
  <c r="G111" i="13"/>
  <c r="D111" i="13"/>
  <c r="C111" i="13"/>
  <c r="B111" i="13"/>
  <c r="J19" i="13"/>
  <c r="I19" i="13"/>
  <c r="G110" i="13"/>
  <c r="D110" i="13"/>
  <c r="C110" i="13"/>
  <c r="B110" i="13"/>
  <c r="J18" i="13"/>
  <c r="I18" i="13"/>
  <c r="G109" i="13"/>
  <c r="D109" i="13"/>
  <c r="C109" i="13"/>
  <c r="B109" i="13"/>
  <c r="J17" i="13"/>
  <c r="I17" i="13"/>
  <c r="G108" i="13"/>
  <c r="D108" i="13"/>
  <c r="C108" i="13"/>
  <c r="B108" i="13"/>
  <c r="J16" i="13"/>
  <c r="I16" i="13"/>
  <c r="G107" i="13"/>
  <c r="D107" i="13"/>
  <c r="C107" i="13"/>
  <c r="B107" i="13"/>
  <c r="J15" i="13"/>
  <c r="I15" i="13"/>
  <c r="G106" i="13"/>
  <c r="D106" i="13"/>
  <c r="C106" i="13"/>
  <c r="B106" i="13"/>
  <c r="J14" i="13"/>
  <c r="I14" i="13"/>
  <c r="G105" i="13"/>
  <c r="D105" i="13"/>
  <c r="C105" i="13"/>
  <c r="B105" i="13"/>
  <c r="J13" i="13"/>
  <c r="I13" i="13"/>
  <c r="G104" i="13"/>
  <c r="D104" i="13"/>
  <c r="C104" i="13"/>
  <c r="B104" i="13"/>
  <c r="J12" i="13"/>
  <c r="I12" i="13"/>
  <c r="G103" i="13"/>
  <c r="D103" i="13"/>
  <c r="C103" i="13"/>
  <c r="B103" i="13"/>
  <c r="J11" i="13"/>
  <c r="I11" i="13"/>
  <c r="G102" i="13"/>
  <c r="D102" i="13"/>
  <c r="C102" i="13"/>
  <c r="B102" i="13"/>
  <c r="J10" i="13"/>
  <c r="I10" i="13"/>
  <c r="G101" i="13"/>
  <c r="D101" i="13"/>
  <c r="C101" i="13"/>
  <c r="B101" i="13"/>
  <c r="J9" i="13"/>
  <c r="I9" i="13"/>
  <c r="G100" i="13"/>
  <c r="D100" i="13"/>
  <c r="C100" i="13"/>
  <c r="B100" i="13"/>
  <c r="J8" i="13"/>
  <c r="I8" i="13"/>
  <c r="G99" i="13"/>
  <c r="D99" i="13"/>
  <c r="C99" i="13"/>
  <c r="B99" i="13"/>
  <c r="J7" i="13"/>
  <c r="I7" i="13"/>
  <c r="G98" i="13"/>
  <c r="D98" i="13"/>
  <c r="C98" i="13"/>
  <c r="B98" i="13"/>
  <c r="J6" i="13"/>
  <c r="I6" i="13"/>
  <c r="G97" i="13"/>
  <c r="D97" i="13"/>
  <c r="C97" i="13"/>
  <c r="B97" i="13"/>
  <c r="J5" i="13"/>
  <c r="I5" i="13"/>
  <c r="G96" i="13"/>
  <c r="D96" i="13"/>
  <c r="C96" i="13"/>
  <c r="B96" i="13"/>
  <c r="G95" i="13"/>
  <c r="D95" i="13"/>
  <c r="C95" i="13"/>
  <c r="B95" i="13"/>
  <c r="G94" i="13"/>
  <c r="D94" i="13"/>
  <c r="C94" i="13"/>
  <c r="B94" i="13"/>
  <c r="G93" i="13"/>
  <c r="D93" i="13"/>
  <c r="C93" i="13"/>
  <c r="B93" i="13"/>
  <c r="G92" i="13"/>
  <c r="D92" i="13"/>
  <c r="C92" i="13"/>
  <c r="B92" i="13"/>
  <c r="G91" i="13"/>
  <c r="D91" i="13"/>
  <c r="C91" i="13"/>
  <c r="B91" i="13"/>
  <c r="G90" i="13"/>
  <c r="D90" i="13"/>
  <c r="C90" i="13"/>
  <c r="B90" i="13"/>
  <c r="G89" i="13"/>
  <c r="D89" i="13"/>
  <c r="C89" i="13"/>
  <c r="B89" i="13"/>
  <c r="G88" i="13"/>
  <c r="D88" i="13"/>
  <c r="C88" i="13"/>
  <c r="B88" i="13"/>
  <c r="G87" i="13"/>
  <c r="D87" i="13"/>
  <c r="C87" i="13"/>
  <c r="B87" i="13"/>
  <c r="G86" i="13"/>
  <c r="D86" i="13"/>
  <c r="C86" i="13"/>
  <c r="B86" i="13"/>
  <c r="G85" i="13"/>
  <c r="D85" i="13"/>
  <c r="C85" i="13"/>
  <c r="B85" i="13"/>
  <c r="G84" i="13"/>
  <c r="D84" i="13"/>
  <c r="C84" i="13"/>
  <c r="B84" i="13"/>
  <c r="G83" i="13"/>
  <c r="D83" i="13"/>
  <c r="C83" i="13"/>
  <c r="B83" i="13"/>
  <c r="G82" i="13"/>
  <c r="D82" i="13"/>
  <c r="C82" i="13"/>
  <c r="B82" i="13"/>
  <c r="G81" i="13"/>
  <c r="D81" i="13"/>
  <c r="C81" i="13"/>
  <c r="B81" i="13"/>
  <c r="G80" i="13"/>
  <c r="D80" i="13"/>
  <c r="C80" i="13"/>
  <c r="B80" i="13"/>
  <c r="G79" i="13"/>
  <c r="D79" i="13"/>
  <c r="C79" i="13"/>
  <c r="B79" i="13"/>
  <c r="G78" i="13"/>
  <c r="D78" i="13"/>
  <c r="C78" i="13"/>
  <c r="B78" i="13"/>
  <c r="G77" i="13"/>
  <c r="D77" i="13"/>
  <c r="C77" i="13"/>
  <c r="B77" i="13"/>
  <c r="G76" i="13"/>
  <c r="D76" i="13"/>
  <c r="C76" i="13"/>
  <c r="B76" i="13"/>
  <c r="G75" i="13"/>
  <c r="D75" i="13"/>
  <c r="C75" i="13"/>
  <c r="B75" i="13"/>
  <c r="G74" i="13"/>
  <c r="D74" i="13"/>
  <c r="C74" i="13"/>
  <c r="B74" i="13"/>
  <c r="G73" i="13"/>
  <c r="D73" i="13"/>
  <c r="C73" i="13"/>
  <c r="B73" i="13"/>
  <c r="G72" i="13"/>
  <c r="D72" i="13"/>
  <c r="C72" i="13"/>
  <c r="B72" i="13"/>
  <c r="G71" i="13"/>
  <c r="D71" i="13"/>
  <c r="C71" i="13"/>
  <c r="B71" i="13"/>
  <c r="G70" i="13"/>
  <c r="D70" i="13"/>
  <c r="C70" i="13"/>
  <c r="B70" i="13"/>
  <c r="G69" i="13"/>
  <c r="D69" i="13"/>
  <c r="C69" i="13"/>
  <c r="B69" i="13"/>
  <c r="G68" i="13"/>
  <c r="D68" i="13"/>
  <c r="C68" i="13"/>
  <c r="B68" i="13"/>
  <c r="G67" i="13"/>
  <c r="D67" i="13"/>
  <c r="C67" i="13"/>
  <c r="B67" i="13"/>
  <c r="G66" i="13"/>
  <c r="D66" i="13"/>
  <c r="C66" i="13"/>
  <c r="B66" i="13"/>
  <c r="G65" i="13"/>
  <c r="D65" i="13"/>
  <c r="C65" i="13"/>
  <c r="B65" i="13"/>
  <c r="G64" i="13"/>
  <c r="D64" i="13"/>
  <c r="C64" i="13"/>
  <c r="B64" i="13"/>
  <c r="G63" i="13"/>
  <c r="D63" i="13"/>
  <c r="C63" i="13"/>
  <c r="B63" i="13"/>
  <c r="G62" i="13"/>
  <c r="D62" i="13"/>
  <c r="C62" i="13"/>
  <c r="B62" i="13"/>
  <c r="G61" i="13"/>
  <c r="D61" i="13"/>
  <c r="C61" i="13"/>
  <c r="B61" i="13"/>
  <c r="G60" i="13"/>
  <c r="D60" i="13"/>
  <c r="C60" i="13"/>
  <c r="B60" i="13"/>
  <c r="G59" i="13"/>
  <c r="D59" i="13"/>
  <c r="C59" i="13"/>
  <c r="B59" i="13"/>
  <c r="G58" i="13"/>
  <c r="D58" i="13"/>
  <c r="C58" i="13"/>
  <c r="B58" i="13"/>
  <c r="G57" i="13"/>
  <c r="D57" i="13"/>
  <c r="C57" i="13"/>
  <c r="B57" i="13"/>
  <c r="G56" i="13"/>
  <c r="D56" i="13"/>
  <c r="C56" i="13"/>
  <c r="B56" i="13"/>
  <c r="G55" i="13"/>
  <c r="D55" i="13"/>
  <c r="C55" i="13"/>
  <c r="B55" i="13"/>
  <c r="G54" i="13"/>
  <c r="D54" i="13"/>
  <c r="C54" i="13"/>
  <c r="B54" i="13"/>
  <c r="G53" i="13"/>
  <c r="D53" i="13"/>
  <c r="C53" i="13"/>
  <c r="B53" i="13"/>
  <c r="G52" i="13"/>
  <c r="D52" i="13"/>
  <c r="C52" i="13"/>
  <c r="B52" i="13"/>
  <c r="G51" i="13"/>
  <c r="D51" i="13"/>
  <c r="C51" i="13"/>
  <c r="B51" i="13"/>
  <c r="G50" i="13"/>
  <c r="D50" i="13"/>
  <c r="C50" i="13"/>
  <c r="B50" i="13"/>
  <c r="G49" i="13"/>
  <c r="D49" i="13"/>
  <c r="C49" i="13"/>
  <c r="B49" i="13"/>
  <c r="G48" i="13"/>
  <c r="D48" i="13"/>
  <c r="C48" i="13"/>
  <c r="B48" i="13"/>
  <c r="G47" i="13"/>
  <c r="D47" i="13"/>
  <c r="C47" i="13"/>
  <c r="B47" i="13"/>
  <c r="G46" i="13"/>
  <c r="D46" i="13"/>
  <c r="C46" i="13"/>
  <c r="B46" i="13"/>
  <c r="G45" i="13"/>
  <c r="D45" i="13"/>
  <c r="C45" i="13"/>
  <c r="B45" i="13"/>
  <c r="G44" i="13"/>
  <c r="D44" i="13"/>
  <c r="C44" i="13"/>
  <c r="B44" i="13"/>
  <c r="G43" i="13"/>
  <c r="D43" i="13"/>
  <c r="C43" i="13"/>
  <c r="B43" i="13"/>
  <c r="G42" i="13"/>
  <c r="D42" i="13"/>
  <c r="C42" i="13"/>
  <c r="B42" i="13"/>
  <c r="G41" i="13"/>
  <c r="D41" i="13"/>
  <c r="C41" i="13"/>
  <c r="B41" i="13"/>
  <c r="G40" i="13"/>
  <c r="D40" i="13"/>
  <c r="C40" i="13"/>
  <c r="B40" i="13"/>
  <c r="G39" i="13"/>
  <c r="D39" i="13"/>
  <c r="C39" i="13"/>
  <c r="B39" i="13"/>
  <c r="G38" i="13"/>
  <c r="D38" i="13"/>
  <c r="C38" i="13"/>
  <c r="B38" i="13"/>
  <c r="G37" i="13"/>
  <c r="D37" i="13"/>
  <c r="C37" i="13"/>
  <c r="B37" i="13"/>
  <c r="G36" i="13"/>
  <c r="D36" i="13"/>
  <c r="C36" i="13"/>
  <c r="B36" i="13"/>
  <c r="G35" i="13"/>
  <c r="D35" i="13"/>
  <c r="C35" i="13"/>
  <c r="B35" i="13"/>
  <c r="G34" i="13"/>
  <c r="D34" i="13"/>
  <c r="C34" i="13"/>
  <c r="B34" i="13"/>
  <c r="G33" i="13"/>
  <c r="D33" i="13"/>
  <c r="C33" i="13"/>
  <c r="B33" i="13"/>
  <c r="G32" i="13"/>
  <c r="D32" i="13"/>
  <c r="C32" i="13"/>
  <c r="B32" i="13"/>
  <c r="G31" i="13"/>
  <c r="D31" i="13"/>
  <c r="C31" i="13"/>
  <c r="B31" i="13"/>
  <c r="G30" i="13"/>
  <c r="D30" i="13"/>
  <c r="C30" i="13"/>
  <c r="B30" i="13"/>
  <c r="G29" i="13"/>
  <c r="D29" i="13"/>
  <c r="C29" i="13"/>
  <c r="B29" i="13"/>
  <c r="G28" i="13"/>
  <c r="D28" i="13"/>
  <c r="C28" i="13"/>
  <c r="B28" i="13"/>
  <c r="G27" i="13"/>
  <c r="D27" i="13"/>
  <c r="C27" i="13"/>
  <c r="B27" i="13"/>
  <c r="G26" i="13"/>
  <c r="D26" i="13"/>
  <c r="C26" i="13"/>
  <c r="B26" i="13"/>
  <c r="G25" i="13"/>
  <c r="D25" i="13"/>
  <c r="C25" i="13"/>
  <c r="B25" i="13"/>
  <c r="G24" i="13"/>
  <c r="D24" i="13"/>
  <c r="C24" i="13"/>
  <c r="B24" i="13"/>
  <c r="G23" i="13"/>
  <c r="D23" i="13"/>
  <c r="C23" i="13"/>
  <c r="B23" i="13"/>
  <c r="G22" i="13"/>
  <c r="D22" i="13"/>
  <c r="C22" i="13"/>
  <c r="B22" i="13"/>
  <c r="G21" i="13"/>
  <c r="D21" i="13"/>
  <c r="C21" i="13"/>
  <c r="B21" i="13"/>
  <c r="G20" i="13"/>
  <c r="D20" i="13"/>
  <c r="C20" i="13"/>
  <c r="B20" i="13"/>
  <c r="G19" i="13"/>
  <c r="D19" i="13"/>
  <c r="C19" i="13"/>
  <c r="B19" i="13"/>
  <c r="G18" i="13"/>
  <c r="D18" i="13"/>
  <c r="C18" i="13"/>
  <c r="B18" i="13"/>
  <c r="G17" i="13"/>
  <c r="D17" i="13"/>
  <c r="C17" i="13"/>
  <c r="B17" i="13"/>
  <c r="G16" i="13"/>
  <c r="D16" i="13"/>
  <c r="C16" i="13"/>
  <c r="B16" i="13"/>
  <c r="G15" i="13"/>
  <c r="D15" i="13"/>
  <c r="C15" i="13"/>
  <c r="B15" i="13"/>
  <c r="G14" i="13"/>
  <c r="D14" i="13"/>
  <c r="C14" i="13"/>
  <c r="B14" i="13"/>
  <c r="G13" i="13"/>
  <c r="D13" i="13"/>
  <c r="C13" i="13"/>
  <c r="B13" i="13"/>
  <c r="G12" i="13"/>
  <c r="D12" i="13"/>
  <c r="C12" i="13"/>
  <c r="B12" i="13"/>
  <c r="G11" i="13"/>
  <c r="D11" i="13"/>
  <c r="C11" i="13"/>
  <c r="B11" i="13"/>
  <c r="G10" i="13"/>
  <c r="D10" i="13"/>
  <c r="C10" i="13"/>
  <c r="B10" i="13"/>
  <c r="G9" i="13"/>
  <c r="D9" i="13"/>
  <c r="C9" i="13"/>
  <c r="B9" i="13"/>
  <c r="G8" i="13"/>
  <c r="D8" i="13"/>
  <c r="C8" i="13"/>
  <c r="B8" i="13"/>
  <c r="G7" i="13"/>
  <c r="D7" i="13"/>
  <c r="C7" i="13"/>
  <c r="B7" i="13"/>
  <c r="G6" i="13"/>
  <c r="D6" i="13"/>
  <c r="C6" i="13"/>
  <c r="B6" i="13"/>
  <c r="G5" i="13"/>
  <c r="D5" i="13"/>
  <c r="C5" i="13"/>
  <c r="B5" i="13"/>
  <c r="M65" i="13" l="1"/>
  <c r="Q72" i="13"/>
  <c r="T73" i="13"/>
  <c r="S60" i="13"/>
  <c r="S14" i="13"/>
  <c r="T21" i="13"/>
  <c r="N65" i="13"/>
  <c r="T16" i="13"/>
  <c r="T18" i="13"/>
  <c r="O23" i="13"/>
  <c r="N33" i="13"/>
  <c r="T33" i="13"/>
  <c r="R33" i="13"/>
  <c r="M33" i="13"/>
  <c r="O44" i="13"/>
  <c r="N60" i="13"/>
  <c r="M67" i="13"/>
  <c r="S74" i="13"/>
  <c r="M110" i="13"/>
  <c r="R21" i="13"/>
  <c r="M7" i="13"/>
  <c r="N16" i="13"/>
  <c r="N20" i="13"/>
  <c r="Q29" i="13"/>
  <c r="P62" i="13"/>
  <c r="P69" i="13"/>
  <c r="T76" i="13"/>
  <c r="T78" i="13"/>
  <c r="P23" i="13"/>
  <c r="L51" i="13"/>
  <c r="O60" i="13"/>
  <c r="P67" i="13"/>
  <c r="Q119" i="13"/>
  <c r="O16" i="13"/>
  <c r="S29" i="13"/>
  <c r="P31" i="13"/>
  <c r="O31" i="13"/>
  <c r="N31" i="13"/>
  <c r="M31" i="13"/>
  <c r="T31" i="13"/>
  <c r="S31" i="13"/>
  <c r="R31" i="13"/>
  <c r="Q31" i="13"/>
  <c r="L31" i="13"/>
  <c r="P41" i="13"/>
  <c r="N49" i="13"/>
  <c r="R62" i="13"/>
  <c r="R69" i="13"/>
  <c r="S115" i="13"/>
  <c r="T35" i="13"/>
  <c r="T46" i="13"/>
  <c r="R46" i="13"/>
  <c r="Q46" i="13"/>
  <c r="P46" i="13"/>
  <c r="N7" i="13"/>
  <c r="M11" i="13"/>
  <c r="L22" i="13"/>
  <c r="Q41" i="13"/>
  <c r="R47" i="13"/>
  <c r="N47" i="13"/>
  <c r="S57" i="13"/>
  <c r="O64" i="13"/>
  <c r="R71" i="13"/>
  <c r="S10" i="13"/>
  <c r="T12" i="13"/>
  <c r="R12" i="13"/>
  <c r="P12" i="13"/>
  <c r="M12" i="13"/>
  <c r="N12" i="13"/>
  <c r="L12" i="13"/>
  <c r="O11" i="13"/>
  <c r="O22" i="13"/>
  <c r="Q43" i="13"/>
  <c r="P45" i="13"/>
  <c r="T45" i="13"/>
  <c r="R45" i="13"/>
  <c r="Q45" i="13"/>
  <c r="N45" i="13"/>
  <c r="O45" i="13"/>
  <c r="S45" i="13"/>
  <c r="M45" i="13"/>
  <c r="M61" i="13"/>
  <c r="R66" i="13"/>
  <c r="O73" i="13"/>
  <c r="N44" i="13"/>
  <c r="O7" i="13"/>
  <c r="T11" i="13"/>
  <c r="O43" i="13"/>
  <c r="P64" i="13"/>
  <c r="P11" i="13"/>
  <c r="P22" i="13"/>
  <c r="S24" i="13"/>
  <c r="T24" i="13"/>
  <c r="O24" i="13"/>
  <c r="L24" i="13"/>
  <c r="R24" i="13"/>
  <c r="Q24" i="13"/>
  <c r="P24" i="13"/>
  <c r="N24" i="13"/>
  <c r="L45" i="13"/>
  <c r="S66" i="13"/>
  <c r="P57" i="13"/>
  <c r="Q40" i="13"/>
  <c r="T38" i="13"/>
  <c r="Q21" i="13"/>
  <c r="T19" i="13"/>
  <c r="N40" i="13"/>
  <c r="M21" i="13"/>
  <c r="M15" i="13"/>
  <c r="O135" i="13"/>
  <c r="Q89" i="13"/>
  <c r="Q83" i="13"/>
  <c r="M79" i="13"/>
  <c r="S50" i="13"/>
  <c r="R49" i="13"/>
  <c r="L37" i="13"/>
  <c r="P34" i="13"/>
  <c r="O18" i="13"/>
  <c r="O9" i="13"/>
  <c r="P40" i="13"/>
  <c r="Q38" i="13"/>
  <c r="P21" i="13"/>
  <c r="S19" i="13"/>
  <c r="T27" i="13"/>
  <c r="R19" i="13"/>
  <c r="T9" i="13"/>
  <c r="N133" i="13"/>
  <c r="L106" i="13"/>
  <c r="L54" i="13"/>
  <c r="L53" i="13"/>
  <c r="R52" i="13"/>
  <c r="O51" i="13"/>
  <c r="P36" i="13"/>
  <c r="M27" i="13"/>
  <c r="P13" i="13"/>
  <c r="O5" i="13"/>
  <c r="R59" i="13"/>
  <c r="M57" i="13"/>
  <c r="N56" i="13"/>
  <c r="R55" i="13"/>
  <c r="T54" i="13"/>
  <c r="S53" i="13"/>
  <c r="O38" i="13"/>
  <c r="P28" i="13"/>
  <c r="T5" i="13"/>
  <c r="T25" i="13"/>
  <c r="N59" i="13"/>
  <c r="Q55" i="13"/>
  <c r="M40" i="13"/>
  <c r="N38" i="13"/>
  <c r="T36" i="13"/>
  <c r="T34" i="13"/>
  <c r="S27" i="13"/>
  <c r="T26" i="13"/>
  <c r="Q19" i="13"/>
  <c r="T13" i="13"/>
  <c r="S9" i="13"/>
  <c r="R5" i="13"/>
  <c r="O120" i="13"/>
  <c r="M112" i="13"/>
  <c r="O55" i="13"/>
  <c r="M38" i="13"/>
  <c r="R36" i="13"/>
  <c r="S34" i="13"/>
  <c r="P26" i="13"/>
  <c r="O19" i="13"/>
  <c r="R13" i="13"/>
  <c r="Q9" i="13"/>
  <c r="Q5" i="13"/>
  <c r="N26" i="13"/>
  <c r="N101" i="13"/>
  <c r="Q96" i="13"/>
  <c r="T83" i="13"/>
  <c r="S79" i="13"/>
  <c r="M54" i="13"/>
  <c r="O53" i="13"/>
  <c r="M37" i="13"/>
  <c r="Q36" i="13"/>
  <c r="R34" i="13"/>
  <c r="P27" i="13"/>
  <c r="O26" i="13"/>
  <c r="N19" i="13"/>
  <c r="Q13" i="13"/>
  <c r="P9" i="13"/>
  <c r="P5" i="13"/>
  <c r="N35" i="13"/>
  <c r="S131" i="13"/>
  <c r="M99" i="13"/>
  <c r="O34" i="13"/>
  <c r="M26" i="13"/>
  <c r="S25" i="13"/>
  <c r="N13" i="13"/>
  <c r="M9" i="13"/>
  <c r="N5" i="13"/>
  <c r="T44" i="13"/>
  <c r="M34" i="13"/>
  <c r="R25" i="13"/>
  <c r="M13" i="13"/>
  <c r="Q97" i="13"/>
  <c r="T64" i="13"/>
  <c r="R44" i="13"/>
  <c r="R22" i="13"/>
  <c r="S11" i="13"/>
  <c r="R102" i="13"/>
  <c r="M84" i="13"/>
  <c r="T68" i="13"/>
  <c r="T67" i="13"/>
  <c r="Q60" i="13"/>
  <c r="R30" i="13"/>
  <c r="L25" i="13"/>
  <c r="S23" i="13"/>
  <c r="S16" i="13"/>
  <c r="Q7" i="13"/>
  <c r="T113" i="13"/>
  <c r="N102" i="13"/>
  <c r="M92" i="13"/>
  <c r="T75" i="13"/>
  <c r="S72" i="13"/>
  <c r="R68" i="13"/>
  <c r="Q67" i="13"/>
  <c r="T66" i="13"/>
  <c r="P65" i="13"/>
  <c r="R64" i="13"/>
  <c r="R63" i="13"/>
  <c r="T62" i="13"/>
  <c r="P60" i="13"/>
  <c r="P44" i="13"/>
  <c r="R43" i="13"/>
  <c r="Q23" i="13"/>
  <c r="Q15" i="13"/>
  <c r="M24" i="13"/>
  <c r="T28" i="13"/>
  <c r="T30" i="13"/>
  <c r="T32" i="13"/>
  <c r="M32" i="13"/>
  <c r="T50" i="13"/>
  <c r="O61" i="13"/>
  <c r="N68" i="13"/>
  <c r="P75" i="13"/>
  <c r="S81" i="13"/>
  <c r="L81" i="13"/>
  <c r="P81" i="13"/>
  <c r="N81" i="13"/>
  <c r="M81" i="13"/>
  <c r="T81" i="13"/>
  <c r="R81" i="13"/>
  <c r="Q81" i="13"/>
  <c r="O136" i="13"/>
  <c r="R6" i="13"/>
  <c r="P17" i="13"/>
  <c r="R17" i="13"/>
  <c r="S17" i="13"/>
  <c r="T17" i="13"/>
  <c r="Q17" i="13"/>
  <c r="O17" i="13"/>
  <c r="N17" i="13"/>
  <c r="M17" i="13"/>
  <c r="L17" i="13"/>
  <c r="R40" i="13"/>
  <c r="T61" i="13"/>
  <c r="Q68" i="13"/>
  <c r="S75" i="13"/>
  <c r="O81" i="13"/>
  <c r="Q147" i="13"/>
  <c r="N10" i="13"/>
  <c r="M30" i="13"/>
  <c r="T40" i="13"/>
  <c r="L48" i="13"/>
  <c r="T56" i="13"/>
  <c r="N63" i="13"/>
  <c r="S70" i="13"/>
  <c r="R132" i="13"/>
  <c r="L39" i="13"/>
  <c r="R72" i="13"/>
  <c r="M8" i="13"/>
  <c r="R8" i="13"/>
  <c r="O8" i="13"/>
  <c r="Q8" i="13"/>
  <c r="T8" i="13"/>
  <c r="S8" i="13"/>
  <c r="P8" i="13"/>
  <c r="N8" i="13"/>
  <c r="L8" i="13"/>
  <c r="P30" i="13"/>
  <c r="S44" i="13"/>
  <c r="P63" i="13"/>
  <c r="T70" i="13"/>
  <c r="N90" i="13"/>
  <c r="P7" i="13"/>
  <c r="R11" i="13"/>
  <c r="R16" i="13"/>
  <c r="Q22" i="13"/>
  <c r="Q30" i="13"/>
  <c r="L32" i="13"/>
  <c r="S32" i="13"/>
  <c r="R32" i="13"/>
  <c r="P32" i="13"/>
  <c r="L47" i="13"/>
  <c r="T47" i="13"/>
  <c r="M47" i="13"/>
  <c r="Q48" i="13"/>
  <c r="N48" i="13"/>
  <c r="O48" i="13"/>
  <c r="M48" i="13"/>
  <c r="S48" i="13"/>
  <c r="L80" i="13"/>
  <c r="R80" i="13"/>
  <c r="P80" i="13"/>
  <c r="N80" i="13"/>
  <c r="Q121" i="13"/>
  <c r="S121" i="13"/>
  <c r="N121" i="13"/>
  <c r="O121" i="13"/>
  <c r="P121" i="13"/>
  <c r="R121" i="13"/>
  <c r="T121" i="13"/>
  <c r="M121" i="13"/>
  <c r="L121" i="13"/>
  <c r="L185" i="13"/>
  <c r="Q183" i="13"/>
  <c r="P183" i="13"/>
  <c r="S181" i="13"/>
  <c r="S176" i="13"/>
  <c r="S185" i="13"/>
  <c r="S179" i="13"/>
  <c r="N155" i="13"/>
  <c r="L140" i="13"/>
  <c r="R130" i="13"/>
  <c r="R185" i="13"/>
  <c r="Q179" i="13"/>
  <c r="M155" i="13"/>
  <c r="P130" i="13"/>
  <c r="T185" i="13"/>
  <c r="R183" i="13"/>
  <c r="O164" i="13"/>
  <c r="M185" i="13"/>
  <c r="M184" i="13"/>
  <c r="P181" i="13"/>
  <c r="M179" i="13"/>
  <c r="T176" i="13"/>
  <c r="R168" i="13"/>
  <c r="P161" i="13"/>
  <c r="Q144" i="13"/>
  <c r="S137" i="13"/>
  <c r="M134" i="13"/>
  <c r="O181" i="13"/>
  <c r="O176" i="13"/>
  <c r="O168" i="13"/>
  <c r="N176" i="13"/>
  <c r="N168" i="13"/>
  <c r="L144" i="13"/>
  <c r="S141" i="13"/>
  <c r="O137" i="13"/>
  <c r="S128" i="13"/>
  <c r="R180" i="13"/>
  <c r="O161" i="13"/>
  <c r="M156" i="13"/>
  <c r="R155" i="13"/>
  <c r="T148" i="13"/>
  <c r="T147" i="13"/>
  <c r="L137" i="13"/>
  <c r="T183" i="13"/>
  <c r="L180" i="13"/>
  <c r="L156" i="13"/>
  <c r="Q155" i="13"/>
  <c r="S183" i="13"/>
  <c r="T181" i="13"/>
  <c r="O155" i="13"/>
  <c r="M183" i="13"/>
  <c r="Q182" i="13"/>
  <c r="T177" i="13"/>
  <c r="M146" i="13"/>
  <c r="O145" i="13"/>
  <c r="P185" i="13"/>
  <c r="N184" i="13"/>
  <c r="Q177" i="13"/>
  <c r="P176" i="13"/>
  <c r="T164" i="13"/>
  <c r="O144" i="13"/>
  <c r="L141" i="13"/>
  <c r="Q140" i="13"/>
  <c r="O185" i="13"/>
  <c r="P177" i="13"/>
  <c r="R164" i="13"/>
  <c r="P140" i="13"/>
  <c r="Q139" i="13"/>
  <c r="L131" i="13"/>
  <c r="O130" i="13"/>
  <c r="T122" i="13"/>
  <c r="M111" i="13"/>
  <c r="Q99" i="13"/>
  <c r="N94" i="13"/>
  <c r="N185" i="13"/>
  <c r="T178" i="13"/>
  <c r="N177" i="13"/>
  <c r="Q164" i="13"/>
  <c r="P179" i="13"/>
  <c r="N178" i="13"/>
  <c r="T168" i="13"/>
  <c r="N164" i="13"/>
  <c r="T163" i="13"/>
  <c r="T161" i="13"/>
  <c r="Q156" i="13"/>
  <c r="P137" i="13"/>
  <c r="R128" i="13"/>
  <c r="Q122" i="13"/>
  <c r="Q102" i="13"/>
  <c r="N99" i="13"/>
  <c r="T90" i="13"/>
  <c r="O172" i="13"/>
  <c r="N169" i="13"/>
  <c r="T155" i="13"/>
  <c r="O183" i="13"/>
  <c r="M169" i="13"/>
  <c r="S163" i="13"/>
  <c r="S159" i="13"/>
  <c r="M148" i="13"/>
  <c r="Q141" i="13"/>
  <c r="N183" i="13"/>
  <c r="S180" i="13"/>
  <c r="L183" i="13"/>
  <c r="P156" i="13"/>
  <c r="N141" i="13"/>
  <c r="O140" i="13"/>
  <c r="L139" i="13"/>
  <c r="L138" i="13"/>
  <c r="Q181" i="13"/>
  <c r="M157" i="13"/>
  <c r="Q151" i="13"/>
  <c r="T145" i="13"/>
  <c r="O99" i="13"/>
  <c r="P94" i="13"/>
  <c r="O90" i="13"/>
  <c r="Q87" i="13"/>
  <c r="P184" i="13"/>
  <c r="R171" i="13"/>
  <c r="S161" i="13"/>
  <c r="O151" i="13"/>
  <c r="S145" i="13"/>
  <c r="T131" i="13"/>
  <c r="T111" i="13"/>
  <c r="T179" i="13"/>
  <c r="N171" i="13"/>
  <c r="L179" i="13"/>
  <c r="L168" i="13"/>
  <c r="N158" i="13"/>
  <c r="N148" i="13"/>
  <c r="S139" i="13"/>
  <c r="P138" i="13"/>
  <c r="M131" i="13"/>
  <c r="R111" i="13"/>
  <c r="M102" i="13"/>
  <c r="L95" i="13"/>
  <c r="S94" i="13"/>
  <c r="L90" i="13"/>
  <c r="N179" i="13"/>
  <c r="M158" i="13"/>
  <c r="P164" i="13"/>
  <c r="R149" i="13"/>
  <c r="S144" i="13"/>
  <c r="R141" i="13"/>
  <c r="R177" i="13"/>
  <c r="N173" i="13"/>
  <c r="L164" i="13"/>
  <c r="Q161" i="13"/>
  <c r="N156" i="13"/>
  <c r="Q153" i="13"/>
  <c r="R145" i="13"/>
  <c r="M141" i="13"/>
  <c r="R134" i="13"/>
  <c r="P99" i="13"/>
  <c r="M153" i="13"/>
  <c r="Q142" i="13"/>
  <c r="Q128" i="13"/>
  <c r="S87" i="13"/>
  <c r="R182" i="13"/>
  <c r="L167" i="13"/>
  <c r="M165" i="13"/>
  <c r="R172" i="13"/>
  <c r="P170" i="13"/>
  <c r="N157" i="13"/>
  <c r="L170" i="13"/>
  <c r="N162" i="13"/>
  <c r="O160" i="13"/>
  <c r="P147" i="13"/>
  <c r="P144" i="13"/>
  <c r="P128" i="13"/>
  <c r="S113" i="13"/>
  <c r="L112" i="13"/>
  <c r="P172" i="13"/>
  <c r="Q168" i="13"/>
  <c r="R156" i="13"/>
  <c r="S148" i="13"/>
  <c r="Q137" i="13"/>
  <c r="L148" i="13"/>
  <c r="N137" i="13"/>
  <c r="T134" i="13"/>
  <c r="L128" i="13"/>
  <c r="O154" i="13"/>
  <c r="N154" i="13"/>
  <c r="S149" i="13"/>
  <c r="Q145" i="13"/>
  <c r="P142" i="13"/>
  <c r="T138" i="13"/>
  <c r="O134" i="13"/>
  <c r="R122" i="13"/>
  <c r="N120" i="13"/>
  <c r="P119" i="13"/>
  <c r="T102" i="13"/>
  <c r="T99" i="13"/>
  <c r="R169" i="13"/>
  <c r="S157" i="13"/>
  <c r="M139" i="13"/>
  <c r="R157" i="13"/>
  <c r="Q146" i="13"/>
  <c r="Q131" i="13"/>
  <c r="L130" i="13"/>
  <c r="L102" i="13"/>
  <c r="M101" i="13"/>
  <c r="L99" i="13"/>
  <c r="M97" i="13"/>
  <c r="O95" i="13"/>
  <c r="T94" i="13"/>
  <c r="M87" i="13"/>
  <c r="P146" i="13"/>
  <c r="S143" i="13"/>
  <c r="T140" i="13"/>
  <c r="O131" i="13"/>
  <c r="N95" i="13"/>
  <c r="O94" i="13"/>
  <c r="L87" i="13"/>
  <c r="S147" i="13"/>
  <c r="T141" i="13"/>
  <c r="Q111" i="13"/>
  <c r="R90" i="13"/>
  <c r="T139" i="13"/>
  <c r="S134" i="13"/>
  <c r="N131" i="13"/>
  <c r="M128" i="13"/>
  <c r="L120" i="13"/>
  <c r="S111" i="13"/>
  <c r="R107" i="13"/>
  <c r="O103" i="13"/>
  <c r="T97" i="13"/>
  <c r="Q95" i="13"/>
  <c r="L94" i="13"/>
  <c r="L84" i="13"/>
  <c r="L134" i="13"/>
  <c r="R125" i="13"/>
  <c r="O111" i="13"/>
  <c r="T104" i="13"/>
  <c r="S97" i="13"/>
  <c r="P95" i="13"/>
  <c r="S89" i="13"/>
  <c r="N82" i="13"/>
  <c r="P72" i="13"/>
  <c r="Q64" i="13"/>
  <c r="S122" i="13"/>
  <c r="L111" i="13"/>
  <c r="R104" i="13"/>
  <c r="R97" i="13"/>
  <c r="S96" i="13"/>
  <c r="M95" i="13"/>
  <c r="R89" i="13"/>
  <c r="L82" i="13"/>
  <c r="T79" i="13"/>
  <c r="P178" i="13"/>
  <c r="Q160" i="13"/>
  <c r="L146" i="13"/>
  <c r="O162" i="13"/>
  <c r="R142" i="13"/>
  <c r="L132" i="13"/>
  <c r="O122" i="13"/>
  <c r="S99" i="13"/>
  <c r="O97" i="13"/>
  <c r="Q90" i="13"/>
  <c r="P89" i="13"/>
  <c r="R88" i="13"/>
  <c r="N34" i="13"/>
  <c r="Q25" i="13"/>
  <c r="M19" i="13"/>
  <c r="T123" i="13"/>
  <c r="L122" i="13"/>
  <c r="N112" i="13"/>
  <c r="R99" i="13"/>
  <c r="P90" i="13"/>
  <c r="N89" i="13"/>
  <c r="Q88" i="13"/>
  <c r="N79" i="13"/>
  <c r="P153" i="13"/>
  <c r="S151" i="13"/>
  <c r="N149" i="13"/>
  <c r="S127" i="13"/>
  <c r="N123" i="13"/>
  <c r="S118" i="13"/>
  <c r="R115" i="13"/>
  <c r="O91" i="13"/>
  <c r="M90" i="13"/>
  <c r="N88" i="13"/>
  <c r="T87" i="13"/>
  <c r="S77" i="13"/>
  <c r="R138" i="13"/>
  <c r="T130" i="13"/>
  <c r="N127" i="13"/>
  <c r="R118" i="13"/>
  <c r="R101" i="13"/>
  <c r="R87" i="13"/>
  <c r="R77" i="13"/>
  <c r="S38" i="13"/>
  <c r="R147" i="13"/>
  <c r="S130" i="13"/>
  <c r="L127" i="13"/>
  <c r="T119" i="13"/>
  <c r="Q101" i="13"/>
  <c r="P87" i="13"/>
  <c r="S84" i="13"/>
  <c r="Q77" i="13"/>
  <c r="M62" i="13"/>
  <c r="M55" i="13"/>
  <c r="R38" i="13"/>
  <c r="N36" i="13"/>
  <c r="N145" i="13"/>
  <c r="O141" i="13"/>
  <c r="S136" i="13"/>
  <c r="P120" i="13"/>
  <c r="O119" i="13"/>
  <c r="M113" i="13"/>
  <c r="P102" i="13"/>
  <c r="O84" i="13"/>
  <c r="M77" i="13"/>
  <c r="T72" i="13"/>
  <c r="R57" i="13"/>
  <c r="P38" i="13"/>
  <c r="R7" i="13"/>
  <c r="R9" i="13"/>
  <c r="N9" i="13"/>
  <c r="S13" i="13"/>
  <c r="O13" i="13"/>
  <c r="L13" i="13"/>
  <c r="P25" i="13"/>
  <c r="S26" i="13"/>
  <c r="R26" i="13"/>
  <c r="Q26" i="13"/>
  <c r="N32" i="13"/>
  <c r="L34" i="13"/>
  <c r="Q35" i="13"/>
  <c r="R35" i="13"/>
  <c r="P35" i="13"/>
  <c r="S35" i="13"/>
  <c r="O47" i="13"/>
  <c r="P48" i="13"/>
  <c r="M50" i="13"/>
  <c r="L50" i="13"/>
  <c r="P50" i="13"/>
  <c r="O50" i="13"/>
  <c r="N50" i="13"/>
  <c r="O80" i="13"/>
  <c r="N84" i="13"/>
  <c r="Q123" i="13"/>
  <c r="L154" i="13"/>
  <c r="Q163" i="13"/>
  <c r="T49" i="13"/>
  <c r="Q49" i="13"/>
  <c r="M49" i="13"/>
  <c r="L49" i="13"/>
  <c r="R51" i="13"/>
  <c r="T51" i="13"/>
  <c r="S51" i="13"/>
  <c r="P51" i="13"/>
  <c r="P52" i="13"/>
  <c r="O52" i="13"/>
  <c r="T52" i="13"/>
  <c r="N52" i="13"/>
  <c r="M52" i="13"/>
  <c r="L5" i="13"/>
  <c r="M5" i="13"/>
  <c r="S5" i="13"/>
  <c r="S7" i="13"/>
  <c r="L9" i="13"/>
  <c r="L18" i="13"/>
  <c r="L26" i="13"/>
  <c r="O32" i="13"/>
  <c r="L35" i="13"/>
  <c r="P47" i="13"/>
  <c r="R48" i="13"/>
  <c r="O49" i="13"/>
  <c r="Q50" i="13"/>
  <c r="M51" i="13"/>
  <c r="L52" i="13"/>
  <c r="S80" i="13"/>
  <c r="Q84" i="13"/>
  <c r="Q104" i="13"/>
  <c r="S106" i="13"/>
  <c r="R127" i="13"/>
  <c r="Q133" i="13"/>
  <c r="T133" i="13"/>
  <c r="T7" i="13"/>
  <c r="M18" i="13"/>
  <c r="O27" i="13"/>
  <c r="N27" i="13"/>
  <c r="Q27" i="13"/>
  <c r="L27" i="13"/>
  <c r="Q32" i="13"/>
  <c r="M35" i="13"/>
  <c r="L36" i="13"/>
  <c r="R37" i="13"/>
  <c r="P37" i="13"/>
  <c r="T37" i="13"/>
  <c r="S37" i="13"/>
  <c r="N37" i="13"/>
  <c r="Q47" i="13"/>
  <c r="T48" i="13"/>
  <c r="P49" i="13"/>
  <c r="R50" i="13"/>
  <c r="N51" i="13"/>
  <c r="Q52" i="13"/>
  <c r="N53" i="13"/>
  <c r="R53" i="13"/>
  <c r="M53" i="13"/>
  <c r="S54" i="13"/>
  <c r="Q54" i="13"/>
  <c r="P54" i="13"/>
  <c r="R54" i="13"/>
  <c r="R86" i="13"/>
  <c r="L89" i="13"/>
  <c r="N116" i="13"/>
  <c r="T116" i="13"/>
  <c r="R116" i="13"/>
  <c r="P116" i="13"/>
  <c r="L116" i="13"/>
  <c r="O116" i="13"/>
  <c r="M116" i="13"/>
  <c r="S116" i="13"/>
  <c r="Q116" i="13"/>
  <c r="L6" i="13"/>
  <c r="P10" i="13"/>
  <c r="O10" i="13"/>
  <c r="T10" i="13"/>
  <c r="L14" i="13"/>
  <c r="P18" i="13"/>
  <c r="Q20" i="13"/>
  <c r="T20" i="13"/>
  <c r="S20" i="13"/>
  <c r="O20" i="13"/>
  <c r="O28" i="13"/>
  <c r="Q28" i="13"/>
  <c r="N28" i="13"/>
  <c r="O35" i="13"/>
  <c r="L38" i="13"/>
  <c r="S47" i="13"/>
  <c r="S49" i="13"/>
  <c r="Q51" i="13"/>
  <c r="S52" i="13"/>
  <c r="L55" i="13"/>
  <c r="S58" i="13"/>
  <c r="R58" i="13"/>
  <c r="O58" i="13"/>
  <c r="N58" i="13"/>
  <c r="L58" i="13"/>
  <c r="L86" i="13"/>
  <c r="T108" i="13"/>
  <c r="O114" i="13"/>
  <c r="Q114" i="13"/>
  <c r="S114" i="13"/>
  <c r="M114" i="13"/>
  <c r="P114" i="13"/>
  <c r="N114" i="13"/>
  <c r="R114" i="13"/>
  <c r="L114" i="13"/>
  <c r="T114" i="13"/>
  <c r="M120" i="13"/>
  <c r="M137" i="13"/>
  <c r="O6" i="13"/>
  <c r="L10" i="13"/>
  <c r="P14" i="13"/>
  <c r="T15" i="13"/>
  <c r="S15" i="13"/>
  <c r="R15" i="13"/>
  <c r="O15" i="13"/>
  <c r="R18" i="13"/>
  <c r="L20" i="13"/>
  <c r="R27" i="13"/>
  <c r="L28" i="13"/>
  <c r="O37" i="13"/>
  <c r="P53" i="13"/>
  <c r="N54" i="13"/>
  <c r="O56" i="13"/>
  <c r="R56" i="13"/>
  <c r="Q56" i="13"/>
  <c r="M56" i="13"/>
  <c r="O78" i="13"/>
  <c r="T86" i="13"/>
  <c r="L93" i="13"/>
  <c r="R93" i="13"/>
  <c r="T93" i="13"/>
  <c r="P93" i="13"/>
  <c r="S93" i="13"/>
  <c r="Q93" i="13"/>
  <c r="O93" i="13"/>
  <c r="M93" i="13"/>
  <c r="M39" i="13"/>
  <c r="P6" i="13"/>
  <c r="M10" i="13"/>
  <c r="Q14" i="13"/>
  <c r="L15" i="13"/>
  <c r="M20" i="13"/>
  <c r="M28" i="13"/>
  <c r="T29" i="13"/>
  <c r="O29" i="13"/>
  <c r="N29" i="13"/>
  <c r="R29" i="13"/>
  <c r="Q37" i="13"/>
  <c r="Q39" i="13"/>
  <c r="M41" i="13"/>
  <c r="T41" i="13"/>
  <c r="S41" i="13"/>
  <c r="R41" i="13"/>
  <c r="S43" i="13"/>
  <c r="P43" i="13"/>
  <c r="L43" i="13"/>
  <c r="Q53" i="13"/>
  <c r="O54" i="13"/>
  <c r="L56" i="13"/>
  <c r="L57" i="13"/>
  <c r="M58" i="13"/>
  <c r="R60" i="13"/>
  <c r="P70" i="13"/>
  <c r="Q76" i="13"/>
  <c r="N76" i="13"/>
  <c r="S76" i="13"/>
  <c r="R76" i="13"/>
  <c r="M76" i="13"/>
  <c r="Q78" i="13"/>
  <c r="N93" i="13"/>
  <c r="S103" i="13"/>
  <c r="R120" i="13"/>
  <c r="R39" i="13"/>
  <c r="L41" i="13"/>
  <c r="O42" i="13"/>
  <c r="T42" i="13"/>
  <c r="M42" i="13"/>
  <c r="L42" i="13"/>
  <c r="S42" i="13"/>
  <c r="R42" i="13"/>
  <c r="P42" i="13"/>
  <c r="P58" i="13"/>
  <c r="S65" i="13"/>
  <c r="T65" i="13"/>
  <c r="Q65" i="13"/>
  <c r="O65" i="13"/>
  <c r="P66" i="13"/>
  <c r="O66" i="13"/>
  <c r="N66" i="13"/>
  <c r="M66" i="13"/>
  <c r="O68" i="13"/>
  <c r="T69" i="13"/>
  <c r="L71" i="13"/>
  <c r="P73" i="13"/>
  <c r="S73" i="13"/>
  <c r="R73" i="13"/>
  <c r="Q73" i="13"/>
  <c r="N73" i="13"/>
  <c r="M74" i="13"/>
  <c r="O74" i="13"/>
  <c r="N74" i="13"/>
  <c r="T74" i="13"/>
  <c r="P74" i="13"/>
  <c r="L74" i="13"/>
  <c r="L75" i="13"/>
  <c r="Q75" i="13"/>
  <c r="R75" i="13"/>
  <c r="N75" i="13"/>
  <c r="L76" i="13"/>
  <c r="L77" i="13"/>
  <c r="O82" i="13"/>
  <c r="T85" i="13"/>
  <c r="S85" i="13"/>
  <c r="R85" i="13"/>
  <c r="O85" i="13"/>
  <c r="P88" i="13"/>
  <c r="T103" i="13"/>
  <c r="P122" i="13"/>
  <c r="Q6" i="13"/>
  <c r="T6" i="13"/>
  <c r="N6" i="13"/>
  <c r="S6" i="13"/>
  <c r="M6" i="13"/>
  <c r="O14" i="13"/>
  <c r="M14" i="13"/>
  <c r="R14" i="13"/>
  <c r="N14" i="13"/>
  <c r="S110" i="13"/>
  <c r="R110" i="13"/>
  <c r="P110" i="13"/>
  <c r="T110" i="13"/>
  <c r="N110" i="13"/>
  <c r="L110" i="13"/>
  <c r="O110" i="13"/>
  <c r="Q110" i="13"/>
  <c r="L29" i="13"/>
  <c r="N30" i="13"/>
  <c r="S30" i="13"/>
  <c r="O30" i="13"/>
  <c r="L7" i="13"/>
  <c r="Q10" i="13"/>
  <c r="N11" i="13"/>
  <c r="Q11" i="13"/>
  <c r="L11" i="13"/>
  <c r="T14" i="13"/>
  <c r="N15" i="13"/>
  <c r="P20" i="13"/>
  <c r="M22" i="13"/>
  <c r="T22" i="13"/>
  <c r="S22" i="13"/>
  <c r="N22" i="13"/>
  <c r="R28" i="13"/>
  <c r="M29" i="13"/>
  <c r="N41" i="13"/>
  <c r="N42" i="13"/>
  <c r="M43" i="13"/>
  <c r="Q44" i="13"/>
  <c r="M44" i="13"/>
  <c r="L44" i="13"/>
  <c r="T53" i="13"/>
  <c r="T55" i="13"/>
  <c r="P56" i="13"/>
  <c r="N57" i="13"/>
  <c r="Q58" i="13"/>
  <c r="S59" i="13"/>
  <c r="L60" i="13"/>
  <c r="L61" i="13"/>
  <c r="N61" i="13"/>
  <c r="Q61" i="13"/>
  <c r="R61" i="13"/>
  <c r="P61" i="13"/>
  <c r="S61" i="13"/>
  <c r="L62" i="13"/>
  <c r="L63" i="13"/>
  <c r="Q63" i="13"/>
  <c r="T63" i="13"/>
  <c r="S63" i="13"/>
  <c r="O63" i="13"/>
  <c r="N67" i="13"/>
  <c r="S67" i="13"/>
  <c r="R67" i="13"/>
  <c r="O67" i="13"/>
  <c r="L69" i="13"/>
  <c r="M70" i="13"/>
  <c r="M71" i="13"/>
  <c r="N72" i="13"/>
  <c r="L73" i="13"/>
  <c r="Q74" i="13"/>
  <c r="M75" i="13"/>
  <c r="O76" i="13"/>
  <c r="N77" i="13"/>
  <c r="Q82" i="13"/>
  <c r="T88" i="13"/>
  <c r="Q98" i="13"/>
  <c r="S100" i="13"/>
  <c r="N100" i="13"/>
  <c r="P100" i="13"/>
  <c r="R100" i="13"/>
  <c r="Q100" i="13"/>
  <c r="Q124" i="13"/>
  <c r="S126" i="13"/>
  <c r="M126" i="13"/>
  <c r="N126" i="13"/>
  <c r="Q126" i="13"/>
  <c r="T126" i="13"/>
  <c r="R126" i="13"/>
  <c r="O126" i="13"/>
  <c r="P126" i="13"/>
  <c r="L126" i="13"/>
  <c r="M78" i="13"/>
  <c r="Q16" i="13"/>
  <c r="P16" i="13"/>
  <c r="L16" i="13"/>
  <c r="R10" i="13"/>
  <c r="P15" i="13"/>
  <c r="M16" i="13"/>
  <c r="R20" i="13"/>
  <c r="R23" i="13"/>
  <c r="M23" i="13"/>
  <c r="N23" i="13"/>
  <c r="L23" i="13"/>
  <c r="T23" i="13"/>
  <c r="S28" i="13"/>
  <c r="P29" i="13"/>
  <c r="L30" i="13"/>
  <c r="O41" i="13"/>
  <c r="Q42" i="13"/>
  <c r="N43" i="13"/>
  <c r="S56" i="13"/>
  <c r="T58" i="13"/>
  <c r="M60" i="13"/>
  <c r="O62" i="13"/>
  <c r="M63" i="13"/>
  <c r="L65" i="13"/>
  <c r="L66" i="13"/>
  <c r="L67" i="13"/>
  <c r="M68" i="13"/>
  <c r="O69" i="13"/>
  <c r="R70" i="13"/>
  <c r="N71" i="13"/>
  <c r="O72" i="13"/>
  <c r="M73" i="13"/>
  <c r="R74" i="13"/>
  <c r="O75" i="13"/>
  <c r="P76" i="13"/>
  <c r="T77" i="13"/>
  <c r="S82" i="13"/>
  <c r="P85" i="13"/>
  <c r="S95" i="13"/>
  <c r="Q105" i="13"/>
  <c r="M130" i="13"/>
  <c r="S138" i="13"/>
  <c r="Q18" i="13"/>
  <c r="L21" i="13"/>
  <c r="L33" i="13"/>
  <c r="S33" i="13"/>
  <c r="Q33" i="13"/>
  <c r="P33" i="13"/>
  <c r="M36" i="13"/>
  <c r="N39" i="13"/>
  <c r="O39" i="13"/>
  <c r="T39" i="13"/>
  <c r="S39" i="13"/>
  <c r="P55" i="13"/>
  <c r="Q62" i="13"/>
  <c r="Q69" i="13"/>
  <c r="O70" i="13"/>
  <c r="N70" i="13"/>
  <c r="L70" i="13"/>
  <c r="S86" i="13"/>
  <c r="Q86" i="13"/>
  <c r="P86" i="13"/>
  <c r="N86" i="13"/>
  <c r="R91" i="13"/>
  <c r="Q91" i="13"/>
  <c r="M91" i="13"/>
  <c r="T91" i="13"/>
  <c r="S91" i="13"/>
  <c r="Q92" i="13"/>
  <c r="T92" i="13"/>
  <c r="L92" i="13"/>
  <c r="R92" i="13"/>
  <c r="P92" i="13"/>
  <c r="N92" i="13"/>
  <c r="L124" i="13"/>
  <c r="O124" i="13"/>
  <c r="S124" i="13"/>
  <c r="N124" i="13"/>
  <c r="T124" i="13"/>
  <c r="P124" i="13"/>
  <c r="M124" i="13"/>
  <c r="O46" i="13"/>
  <c r="M46" i="13"/>
  <c r="L46" i="13"/>
  <c r="N78" i="13"/>
  <c r="R78" i="13"/>
  <c r="P78" i="13"/>
  <c r="M86" i="13"/>
  <c r="O88" i="13"/>
  <c r="S88" i="13"/>
  <c r="L88" i="13"/>
  <c r="L91" i="13"/>
  <c r="O92" i="13"/>
  <c r="R109" i="13"/>
  <c r="M109" i="13"/>
  <c r="O109" i="13"/>
  <c r="T109" i="13"/>
  <c r="N109" i="13"/>
  <c r="S109" i="13"/>
  <c r="Q109" i="13"/>
  <c r="L109" i="13"/>
  <c r="R124" i="13"/>
  <c r="O157" i="13"/>
  <c r="N18" i="13"/>
  <c r="O21" i="13"/>
  <c r="O25" i="13"/>
  <c r="M25" i="13"/>
  <c r="O33" i="13"/>
  <c r="O36" i="13"/>
  <c r="P39" i="13"/>
  <c r="L40" i="13"/>
  <c r="N46" i="13"/>
  <c r="N55" i="13"/>
  <c r="P59" i="13"/>
  <c r="O59" i="13"/>
  <c r="Q59" i="13"/>
  <c r="M59" i="13"/>
  <c r="L59" i="13"/>
  <c r="N62" i="13"/>
  <c r="Q70" i="13"/>
  <c r="T71" i="13"/>
  <c r="S71" i="13"/>
  <c r="Q71" i="13"/>
  <c r="P71" i="13"/>
  <c r="L78" i="13"/>
  <c r="O86" i="13"/>
  <c r="M88" i="13"/>
  <c r="O89" i="13"/>
  <c r="N91" i="13"/>
  <c r="S92" i="13"/>
  <c r="P109" i="13"/>
  <c r="L79" i="13"/>
  <c r="Q79" i="13"/>
  <c r="R79" i="13"/>
  <c r="P79" i="13"/>
  <c r="L98" i="13"/>
  <c r="L105" i="13"/>
  <c r="P105" i="13"/>
  <c r="M105" i="13"/>
  <c r="T105" i="13"/>
  <c r="O105" i="13"/>
  <c r="N105" i="13"/>
  <c r="Q129" i="13"/>
  <c r="O129" i="13"/>
  <c r="L129" i="13"/>
  <c r="S129" i="13"/>
  <c r="N129" i="13"/>
  <c r="P129" i="13"/>
  <c r="N98" i="13"/>
  <c r="N104" i="13"/>
  <c r="R105" i="13"/>
  <c r="M108" i="13"/>
  <c r="Q108" i="13"/>
  <c r="R108" i="13"/>
  <c r="N108" i="13"/>
  <c r="S108" i="13"/>
  <c r="P108" i="13"/>
  <c r="L108" i="13"/>
  <c r="M129" i="13"/>
  <c r="O132" i="13"/>
  <c r="N132" i="13"/>
  <c r="T132" i="13"/>
  <c r="Q132" i="13"/>
  <c r="S132" i="13"/>
  <c r="M132" i="13"/>
  <c r="P132" i="13"/>
  <c r="S12" i="13"/>
  <c r="O12" i="13"/>
  <c r="Q12" i="13"/>
  <c r="S18" i="13"/>
  <c r="S21" i="13"/>
  <c r="S36" i="13"/>
  <c r="O40" i="13"/>
  <c r="S46" i="13"/>
  <c r="S55" i="13"/>
  <c r="T59" i="13"/>
  <c r="T60" i="13"/>
  <c r="S62" i="13"/>
  <c r="M64" i="13"/>
  <c r="S64" i="13"/>
  <c r="N64" i="13"/>
  <c r="L64" i="13"/>
  <c r="S68" i="13"/>
  <c r="P68" i="13"/>
  <c r="L68" i="13"/>
  <c r="O71" i="13"/>
  <c r="S78" i="13"/>
  <c r="O79" i="13"/>
  <c r="T82" i="13"/>
  <c r="P82" i="13"/>
  <c r="R82" i="13"/>
  <c r="P96" i="13"/>
  <c r="R96" i="13"/>
  <c r="N96" i="13"/>
  <c r="T96" i="13"/>
  <c r="O96" i="13"/>
  <c r="M96" i="13"/>
  <c r="L96" i="13"/>
  <c r="P98" i="13"/>
  <c r="S105" i="13"/>
  <c r="O108" i="13"/>
  <c r="P117" i="13"/>
  <c r="Q117" i="13"/>
  <c r="L117" i="13"/>
  <c r="T117" i="13"/>
  <c r="S117" i="13"/>
  <c r="N117" i="13"/>
  <c r="O117" i="13"/>
  <c r="R117" i="13"/>
  <c r="M117" i="13"/>
  <c r="R129" i="13"/>
  <c r="R83" i="13"/>
  <c r="S83" i="13"/>
  <c r="M83" i="13"/>
  <c r="P83" i="13"/>
  <c r="O83" i="13"/>
  <c r="L83" i="13"/>
  <c r="N103" i="13"/>
  <c r="P107" i="13"/>
  <c r="O107" i="13"/>
  <c r="T107" i="13"/>
  <c r="S107" i="13"/>
  <c r="L107" i="13"/>
  <c r="N125" i="13"/>
  <c r="O125" i="13"/>
  <c r="Q125" i="13"/>
  <c r="T125" i="13"/>
  <c r="P125" i="13"/>
  <c r="L125" i="13"/>
  <c r="S125" i="13"/>
  <c r="M125" i="13"/>
  <c r="O152" i="13"/>
  <c r="T152" i="13"/>
  <c r="S152" i="13"/>
  <c r="P152" i="13"/>
  <c r="M152" i="13"/>
  <c r="L152" i="13"/>
  <c r="S69" i="13"/>
  <c r="N69" i="13"/>
  <c r="M69" i="13"/>
  <c r="N83" i="13"/>
  <c r="M150" i="13"/>
  <c r="P150" i="13"/>
  <c r="R150" i="13"/>
  <c r="Q150" i="13"/>
  <c r="T150" i="13"/>
  <c r="S150" i="13"/>
  <c r="O150" i="13"/>
  <c r="L150" i="13"/>
  <c r="N150" i="13"/>
  <c r="R136" i="13"/>
  <c r="P136" i="13"/>
  <c r="N136" i="13"/>
  <c r="T136" i="13"/>
  <c r="Q106" i="13"/>
  <c r="P106" i="13"/>
  <c r="T106" i="13"/>
  <c r="O106" i="13"/>
  <c r="R106" i="13"/>
  <c r="N21" i="13"/>
  <c r="S40" i="13"/>
  <c r="L72" i="13"/>
  <c r="M72" i="13"/>
  <c r="N97" i="13"/>
  <c r="L97" i="13"/>
  <c r="P97" i="13"/>
  <c r="S98" i="13"/>
  <c r="O98" i="13"/>
  <c r="T98" i="13"/>
  <c r="R98" i="13"/>
  <c r="M98" i="13"/>
  <c r="T101" i="13"/>
  <c r="S101" i="13"/>
  <c r="L101" i="13"/>
  <c r="O101" i="13"/>
  <c r="P101" i="13"/>
  <c r="M104" i="13"/>
  <c r="M106" i="13"/>
  <c r="R123" i="13"/>
  <c r="P123" i="13"/>
  <c r="O123" i="13"/>
  <c r="S123" i="13"/>
  <c r="M123" i="13"/>
  <c r="T135" i="13"/>
  <c r="R135" i="13"/>
  <c r="N135" i="13"/>
  <c r="Q135" i="13"/>
  <c r="S135" i="13"/>
  <c r="P135" i="13"/>
  <c r="L135" i="13"/>
  <c r="L19" i="13"/>
  <c r="P19" i="13"/>
  <c r="T57" i="13"/>
  <c r="Q57" i="13"/>
  <c r="O57" i="13"/>
  <c r="P77" i="13"/>
  <c r="O77" i="13"/>
  <c r="T84" i="13"/>
  <c r="R84" i="13"/>
  <c r="P84" i="13"/>
  <c r="N106" i="13"/>
  <c r="L123" i="13"/>
  <c r="M135" i="13"/>
  <c r="L118" i="13"/>
  <c r="T118" i="13"/>
  <c r="N118" i="13"/>
  <c r="O118" i="13"/>
  <c r="M118" i="13"/>
  <c r="Q118" i="13"/>
  <c r="P118" i="13"/>
  <c r="O158" i="13"/>
  <c r="T160" i="13"/>
  <c r="Q170" i="13"/>
  <c r="M127" i="13"/>
  <c r="Q127" i="13"/>
  <c r="P127" i="13"/>
  <c r="T127" i="13"/>
  <c r="O127" i="13"/>
  <c r="N25" i="13"/>
  <c r="Q34" i="13"/>
  <c r="T43" i="13"/>
  <c r="Q66" i="13"/>
  <c r="N85" i="13"/>
  <c r="Q85" i="13"/>
  <c r="M85" i="13"/>
  <c r="L85" i="13"/>
  <c r="T115" i="13"/>
  <c r="P115" i="13"/>
  <c r="L115" i="13"/>
  <c r="M115" i="13"/>
  <c r="Q115" i="13"/>
  <c r="O115" i="13"/>
  <c r="N115" i="13"/>
  <c r="N153" i="13"/>
  <c r="O153" i="13"/>
  <c r="T153" i="13"/>
  <c r="L153" i="13"/>
  <c r="R153" i="13"/>
  <c r="S153" i="13"/>
  <c r="S112" i="13"/>
  <c r="R112" i="13"/>
  <c r="T112" i="13"/>
  <c r="P112" i="13"/>
  <c r="O112" i="13"/>
  <c r="P113" i="13"/>
  <c r="L113" i="13"/>
  <c r="R113" i="13"/>
  <c r="N113" i="13"/>
  <c r="Q113" i="13"/>
  <c r="O113" i="13"/>
  <c r="L133" i="13"/>
  <c r="R133" i="13"/>
  <c r="P133" i="13"/>
  <c r="O133" i="13"/>
  <c r="S133" i="13"/>
  <c r="M133" i="13"/>
  <c r="M149" i="13"/>
  <c r="T149" i="13"/>
  <c r="Q149" i="13"/>
  <c r="P149" i="13"/>
  <c r="O149" i="13"/>
  <c r="L149" i="13"/>
  <c r="S171" i="13"/>
  <c r="R175" i="13"/>
  <c r="N166" i="13"/>
  <c r="P103" i="13"/>
  <c r="R103" i="13"/>
  <c r="L103" i="13"/>
  <c r="Q103" i="13"/>
  <c r="M103" i="13"/>
  <c r="S104" i="13"/>
  <c r="O104" i="13"/>
  <c r="P104" i="13"/>
  <c r="L104" i="13"/>
  <c r="Q112" i="13"/>
  <c r="O143" i="13"/>
  <c r="M143" i="13"/>
  <c r="Q143" i="13"/>
  <c r="L143" i="13"/>
  <c r="R143" i="13"/>
  <c r="P143" i="13"/>
  <c r="T165" i="13"/>
  <c r="O165" i="13"/>
  <c r="N165" i="13"/>
  <c r="S165" i="13"/>
  <c r="Q165" i="13"/>
  <c r="P165" i="13"/>
  <c r="L165" i="13"/>
  <c r="N174" i="13"/>
  <c r="Q174" i="13"/>
  <c r="P174" i="13"/>
  <c r="S174" i="13"/>
  <c r="O174" i="13"/>
  <c r="M174" i="13"/>
  <c r="T174" i="13"/>
  <c r="R174" i="13"/>
  <c r="L174" i="13"/>
  <c r="L119" i="13"/>
  <c r="S119" i="13"/>
  <c r="R119" i="13"/>
  <c r="N119" i="13"/>
  <c r="T120" i="13"/>
  <c r="S120" i="13"/>
  <c r="L142" i="13"/>
  <c r="R65" i="13"/>
  <c r="Q80" i="13"/>
  <c r="M80" i="13"/>
  <c r="T80" i="13"/>
  <c r="R95" i="13"/>
  <c r="T95" i="13"/>
  <c r="O100" i="13"/>
  <c r="M100" i="13"/>
  <c r="T100" i="13"/>
  <c r="L100" i="13"/>
  <c r="M119" i="13"/>
  <c r="N122" i="13"/>
  <c r="N167" i="13"/>
  <c r="T167" i="13"/>
  <c r="P167" i="13"/>
  <c r="O167" i="13"/>
  <c r="Q167" i="13"/>
  <c r="M167" i="13"/>
  <c r="S167" i="13"/>
  <c r="R167" i="13"/>
  <c r="Q169" i="13"/>
  <c r="Q172" i="13"/>
  <c r="Q166" i="13"/>
  <c r="L166" i="13"/>
  <c r="S166" i="13"/>
  <c r="R166" i="13"/>
  <c r="P166" i="13"/>
  <c r="T166" i="13"/>
  <c r="O166" i="13"/>
  <c r="M166" i="13"/>
  <c r="S162" i="13"/>
  <c r="O87" i="13"/>
  <c r="T89" i="13"/>
  <c r="M89" i="13"/>
  <c r="N107" i="13"/>
  <c r="M107" i="13"/>
  <c r="Q107" i="13"/>
  <c r="P111" i="13"/>
  <c r="N138" i="13"/>
  <c r="N87" i="13"/>
  <c r="O142" i="13"/>
  <c r="S142" i="13"/>
  <c r="N142" i="13"/>
  <c r="M142" i="13"/>
  <c r="T142" i="13"/>
  <c r="M145" i="13"/>
  <c r="L147" i="13"/>
  <c r="M147" i="13"/>
  <c r="O147" i="13"/>
  <c r="N147" i="13"/>
  <c r="Q148" i="13"/>
  <c r="R148" i="13"/>
  <c r="P148" i="13"/>
  <c r="O148" i="13"/>
  <c r="R151" i="13"/>
  <c r="N151" i="13"/>
  <c r="M151" i="13"/>
  <c r="L151" i="13"/>
  <c r="T151" i="13"/>
  <c r="P151" i="13"/>
  <c r="L175" i="13"/>
  <c r="N175" i="13"/>
  <c r="S175" i="13"/>
  <c r="T175" i="13"/>
  <c r="O175" i="13"/>
  <c r="M175" i="13"/>
  <c r="Q175" i="13"/>
  <c r="P175" i="13"/>
  <c r="N187" i="13"/>
  <c r="R187" i="13"/>
  <c r="P187" i="13"/>
  <c r="O187" i="13"/>
  <c r="S187" i="13"/>
  <c r="Q187" i="13"/>
  <c r="L187" i="13"/>
  <c r="S158" i="13"/>
  <c r="R158" i="13"/>
  <c r="Q158" i="13"/>
  <c r="P158" i="13"/>
  <c r="T158" i="13"/>
  <c r="N159" i="13"/>
  <c r="M159" i="13"/>
  <c r="T159" i="13"/>
  <c r="S160" i="13"/>
  <c r="R160" i="13"/>
  <c r="P160" i="13"/>
  <c r="M160" i="13"/>
  <c r="L172" i="13"/>
  <c r="N172" i="13"/>
  <c r="T172" i="13"/>
  <c r="S172" i="13"/>
  <c r="P173" i="13"/>
  <c r="S173" i="13"/>
  <c r="R173" i="13"/>
  <c r="Q173" i="13"/>
  <c r="T173" i="13"/>
  <c r="O173" i="13"/>
  <c r="L160" i="13"/>
  <c r="Q162" i="13"/>
  <c r="T162" i="13"/>
  <c r="R162" i="13"/>
  <c r="P162" i="13"/>
  <c r="L162" i="13"/>
  <c r="L173" i="13"/>
  <c r="Q138" i="13"/>
  <c r="M138" i="13"/>
  <c r="O138" i="13"/>
  <c r="L158" i="13"/>
  <c r="Q159" i="13"/>
  <c r="N160" i="13"/>
  <c r="M162" i="13"/>
  <c r="L163" i="13"/>
  <c r="R163" i="13"/>
  <c r="N163" i="13"/>
  <c r="M163" i="13"/>
  <c r="P163" i="13"/>
  <c r="O163" i="13"/>
  <c r="T169" i="13"/>
  <c r="P169" i="13"/>
  <c r="O169" i="13"/>
  <c r="S169" i="13"/>
  <c r="L169" i="13"/>
  <c r="O170" i="13"/>
  <c r="N170" i="13"/>
  <c r="M170" i="13"/>
  <c r="T170" i="13"/>
  <c r="S170" i="13"/>
  <c r="R170" i="13"/>
  <c r="T171" i="13"/>
  <c r="P171" i="13"/>
  <c r="O171" i="13"/>
  <c r="M171" i="13"/>
  <c r="L171" i="13"/>
  <c r="Q171" i="13"/>
  <c r="M172" i="13"/>
  <c r="M173" i="13"/>
  <c r="N152" i="13"/>
  <c r="R152" i="13"/>
  <c r="Q152" i="13"/>
  <c r="M177" i="13"/>
  <c r="O179" i="13"/>
  <c r="M178" i="13"/>
  <c r="S178" i="13"/>
  <c r="L178" i="13"/>
  <c r="R178" i="13"/>
  <c r="Q178" i="13"/>
  <c r="Q180" i="13"/>
  <c r="M180" i="13"/>
  <c r="T180" i="13"/>
  <c r="O180" i="13"/>
  <c r="N180" i="13"/>
  <c r="S182" i="13"/>
  <c r="T182" i="13"/>
  <c r="P182" i="13"/>
  <c r="N182" i="13"/>
  <c r="L182" i="13"/>
  <c r="O182" i="13"/>
  <c r="L184" i="13"/>
  <c r="M186" i="13"/>
  <c r="R186" i="13"/>
  <c r="T186" i="13"/>
  <c r="S186" i="13"/>
  <c r="Q186" i="13"/>
  <c r="P186" i="13"/>
  <c r="O186" i="13"/>
  <c r="S90" i="13"/>
  <c r="M94" i="13"/>
  <c r="R94" i="13"/>
  <c r="Q94" i="13"/>
  <c r="S102" i="13"/>
  <c r="O102" i="13"/>
  <c r="N139" i="13"/>
  <c r="R139" i="13"/>
  <c r="P139" i="13"/>
  <c r="O139" i="13"/>
  <c r="R146" i="13"/>
  <c r="T146" i="13"/>
  <c r="O146" i="13"/>
  <c r="N146" i="13"/>
  <c r="S146" i="13"/>
  <c r="S154" i="13"/>
  <c r="M154" i="13"/>
  <c r="T154" i="13"/>
  <c r="R154" i="13"/>
  <c r="Q154" i="13"/>
  <c r="P154" i="13"/>
  <c r="O177" i="13"/>
  <c r="O178" i="13"/>
  <c r="P180" i="13"/>
  <c r="M182" i="13"/>
  <c r="L186" i="13"/>
  <c r="N186" i="13"/>
  <c r="O128" i="13"/>
  <c r="T128" i="13"/>
  <c r="N128" i="13"/>
  <c r="S140" i="13"/>
  <c r="R140" i="13"/>
  <c r="N140" i="13"/>
  <c r="M140" i="13"/>
  <c r="R176" i="13"/>
  <c r="M176" i="13"/>
  <c r="L176" i="13"/>
  <c r="P131" i="13"/>
  <c r="R131" i="13"/>
  <c r="R137" i="13"/>
  <c r="T137" i="13"/>
  <c r="T144" i="13"/>
  <c r="R144" i="13"/>
  <c r="N144" i="13"/>
  <c r="M144" i="13"/>
  <c r="T156" i="13"/>
  <c r="S156" i="13"/>
  <c r="S168" i="13"/>
  <c r="P168" i="13"/>
  <c r="M168" i="13"/>
  <c r="N181" i="13"/>
  <c r="R181" i="13"/>
  <c r="M181" i="13"/>
  <c r="L181" i="13"/>
  <c r="S155" i="13"/>
  <c r="T157" i="13"/>
  <c r="Q157" i="13"/>
  <c r="P159" i="13"/>
  <c r="O159" i="13"/>
  <c r="L161" i="13"/>
  <c r="N161" i="13"/>
  <c r="O184" i="13"/>
  <c r="R184" i="13"/>
  <c r="Q184" i="13"/>
  <c r="S184" i="13"/>
  <c r="Q130" i="13"/>
  <c r="Q134" i="13"/>
  <c r="N134" i="13"/>
  <c r="M136" i="13"/>
  <c r="L136" i="13"/>
  <c r="L155" i="13"/>
  <c r="L157" i="13"/>
  <c r="L159" i="13"/>
  <c r="M161" i="13"/>
  <c r="M82" i="13"/>
  <c r="P91" i="13"/>
  <c r="M122" i="13"/>
  <c r="N130" i="13"/>
  <c r="P134" i="13"/>
  <c r="Q136" i="13"/>
  <c r="P141" i="13"/>
  <c r="T143" i="13"/>
  <c r="N143" i="13"/>
  <c r="P145" i="13"/>
  <c r="L145" i="13"/>
  <c r="P155" i="13"/>
  <c r="P157" i="13"/>
  <c r="R159" i="13"/>
  <c r="R161" i="13"/>
  <c r="M164" i="13"/>
  <c r="S164" i="13"/>
  <c r="L177" i="13"/>
  <c r="S177" i="13"/>
  <c r="T184" i="13"/>
  <c r="N111" i="13"/>
  <c r="Q120" i="13"/>
  <c r="T129" i="13"/>
  <c r="O156" i="13"/>
  <c r="R165" i="13"/>
  <c r="Q176" i="13"/>
  <c r="Q185" i="13"/>
  <c r="R179" i="13"/>
  <c r="M187" i="13"/>
  <c r="T187" i="13"/>
  <c r="E2258" i="8" l="1"/>
  <c r="D2258" i="8"/>
  <c r="C2258" i="8"/>
  <c r="E2257" i="8"/>
  <c r="D2257" i="8"/>
  <c r="C2257" i="8"/>
  <c r="E2256" i="8"/>
  <c r="D2256" i="8"/>
  <c r="C2256" i="8"/>
  <c r="E2255" i="8"/>
  <c r="D2255" i="8"/>
  <c r="C2255" i="8"/>
  <c r="E2254" i="8"/>
  <c r="D2254" i="8"/>
  <c r="C2254" i="8"/>
  <c r="E2253" i="8"/>
  <c r="D2253" i="8"/>
  <c r="C2253" i="8"/>
  <c r="E2252" i="8"/>
  <c r="D2252" i="8"/>
  <c r="C2252" i="8"/>
  <c r="E2251" i="8"/>
  <c r="D2251" i="8"/>
  <c r="C2251" i="8"/>
  <c r="E2250" i="8"/>
  <c r="D2250" i="8"/>
  <c r="C2250" i="8"/>
  <c r="E2249" i="8"/>
  <c r="D2249" i="8"/>
  <c r="C2249" i="8"/>
  <c r="E2248" i="8"/>
  <c r="D2248" i="8"/>
  <c r="C2248" i="8"/>
  <c r="E2247" i="8"/>
  <c r="D2247" i="8"/>
  <c r="C2247" i="8"/>
  <c r="E2246" i="8"/>
  <c r="D2246" i="8"/>
  <c r="C2246" i="8"/>
  <c r="E2245" i="8"/>
  <c r="D2245" i="8"/>
  <c r="C2245" i="8"/>
  <c r="E2244" i="8"/>
  <c r="D2244" i="8"/>
  <c r="C2244" i="8"/>
  <c r="E2243" i="8"/>
  <c r="D2243" i="8"/>
  <c r="C2243" i="8"/>
  <c r="E2242" i="8"/>
  <c r="D2242" i="8"/>
  <c r="C2242" i="8"/>
  <c r="E2241" i="8"/>
  <c r="D2241" i="8"/>
  <c r="C2241" i="8"/>
  <c r="E2240" i="8"/>
  <c r="D2240" i="8"/>
  <c r="C2240" i="8"/>
  <c r="E2239" i="8"/>
  <c r="D2239" i="8"/>
  <c r="C2239" i="8"/>
  <c r="E2238" i="8"/>
  <c r="D2238" i="8"/>
  <c r="C2238" i="8"/>
  <c r="E2237" i="8"/>
  <c r="D2237" i="8"/>
  <c r="C2237" i="8"/>
  <c r="E2236" i="8"/>
  <c r="D2236" i="8"/>
  <c r="C2236" i="8"/>
  <c r="E2235" i="8"/>
  <c r="D2235" i="8"/>
  <c r="C2235" i="8"/>
  <c r="E2234" i="8"/>
  <c r="D2234" i="8"/>
  <c r="C2234" i="8"/>
  <c r="E2233" i="8"/>
  <c r="D2233" i="8"/>
  <c r="C2233" i="8"/>
  <c r="E2232" i="8"/>
  <c r="D2232" i="8"/>
  <c r="C2232" i="8"/>
  <c r="E2231" i="8"/>
  <c r="D2231" i="8"/>
  <c r="C2231" i="8"/>
  <c r="E2230" i="8"/>
  <c r="D2230" i="8"/>
  <c r="C2230" i="8"/>
  <c r="E2229" i="8"/>
  <c r="D2229" i="8"/>
  <c r="C2229" i="8"/>
  <c r="E2228" i="8"/>
  <c r="D2228" i="8"/>
  <c r="C2228" i="8"/>
  <c r="E2227" i="8"/>
  <c r="D2227" i="8"/>
  <c r="C2227" i="8"/>
  <c r="E2226" i="8"/>
  <c r="D2226" i="8"/>
  <c r="C2226" i="8"/>
  <c r="E2225" i="8"/>
  <c r="D2225" i="8"/>
  <c r="C2225" i="8"/>
  <c r="E2224" i="8"/>
  <c r="D2224" i="8"/>
  <c r="C2224" i="8"/>
  <c r="E2223" i="8"/>
  <c r="D2223" i="8"/>
  <c r="C2223" i="8"/>
  <c r="E2222" i="8"/>
  <c r="D2222" i="8"/>
  <c r="C2222" i="8"/>
  <c r="E2221" i="8"/>
  <c r="D2221" i="8"/>
  <c r="C2221" i="8"/>
  <c r="E2220" i="8"/>
  <c r="D2220" i="8"/>
  <c r="C2220" i="8"/>
  <c r="E2219" i="8"/>
  <c r="D2219" i="8"/>
  <c r="C2219" i="8"/>
  <c r="E2218" i="8"/>
  <c r="D2218" i="8"/>
  <c r="C2218" i="8"/>
  <c r="E2217" i="8"/>
  <c r="D2217" i="8"/>
  <c r="C2217" i="8"/>
  <c r="E2216" i="8"/>
  <c r="D2216" i="8"/>
  <c r="C2216" i="8"/>
  <c r="E2215" i="8"/>
  <c r="D2215" i="8"/>
  <c r="C2215" i="8"/>
  <c r="E2214" i="8"/>
  <c r="D2214" i="8"/>
  <c r="C2214" i="8"/>
  <c r="E2213" i="8"/>
  <c r="D2213" i="8"/>
  <c r="C2213" i="8"/>
  <c r="E2212" i="8"/>
  <c r="D2212" i="8"/>
  <c r="C2212" i="8"/>
  <c r="E2211" i="8"/>
  <c r="D2211" i="8"/>
  <c r="C2211" i="8"/>
  <c r="E2210" i="8"/>
  <c r="D2210" i="8"/>
  <c r="C2210" i="8"/>
  <c r="E2209" i="8"/>
  <c r="D2209" i="8"/>
  <c r="C2209" i="8"/>
  <c r="E2208" i="8"/>
  <c r="D2208" i="8"/>
  <c r="C2208" i="8"/>
  <c r="E2207" i="8"/>
  <c r="D2207" i="8"/>
  <c r="C2207" i="8"/>
  <c r="E2206" i="8"/>
  <c r="D2206" i="8"/>
  <c r="C2206" i="8"/>
  <c r="E2205" i="8"/>
  <c r="D2205" i="8"/>
  <c r="C2205" i="8"/>
  <c r="E2204" i="8"/>
  <c r="D2204" i="8"/>
  <c r="C2204" i="8"/>
  <c r="E2203" i="8"/>
  <c r="D2203" i="8"/>
  <c r="C2203" i="8"/>
  <c r="E2202" i="8"/>
  <c r="D2202" i="8"/>
  <c r="C2202" i="8"/>
  <c r="E2201" i="8"/>
  <c r="D2201" i="8"/>
  <c r="C2201" i="8"/>
  <c r="E2200" i="8"/>
  <c r="D2200" i="8"/>
  <c r="C2200" i="8"/>
  <c r="E2199" i="8"/>
  <c r="D2199" i="8"/>
  <c r="C2199" i="8"/>
  <c r="E2198" i="8"/>
  <c r="D2198" i="8"/>
  <c r="C2198" i="8"/>
  <c r="E2197" i="8"/>
  <c r="D2197" i="8"/>
  <c r="C2197" i="8"/>
  <c r="E2196" i="8"/>
  <c r="D2196" i="8"/>
  <c r="C2196" i="8"/>
  <c r="E2195" i="8"/>
  <c r="D2195" i="8"/>
  <c r="C2195" i="8"/>
  <c r="E2194" i="8"/>
  <c r="D2194" i="8"/>
  <c r="C2194" i="8"/>
  <c r="E2193" i="8"/>
  <c r="D2193" i="8"/>
  <c r="C2193" i="8"/>
  <c r="E2192" i="8"/>
  <c r="D2192" i="8"/>
  <c r="C2192" i="8"/>
  <c r="E2191" i="8"/>
  <c r="D2191" i="8"/>
  <c r="C2191" i="8"/>
  <c r="E2190" i="8"/>
  <c r="D2190" i="8"/>
  <c r="C2190" i="8"/>
  <c r="E2189" i="8"/>
  <c r="D2189" i="8"/>
  <c r="C2189" i="8"/>
  <c r="E2188" i="8"/>
  <c r="D2188" i="8"/>
  <c r="C2188" i="8"/>
  <c r="E2187" i="8"/>
  <c r="D2187" i="8"/>
  <c r="C2187" i="8"/>
  <c r="E2186" i="8"/>
  <c r="D2186" i="8"/>
  <c r="C2186" i="8"/>
  <c r="E2185" i="8"/>
  <c r="D2185" i="8"/>
  <c r="C2185" i="8"/>
  <c r="E2184" i="8"/>
  <c r="D2184" i="8"/>
  <c r="C2184" i="8"/>
  <c r="E2183" i="8"/>
  <c r="D2183" i="8"/>
  <c r="C2183" i="8"/>
  <c r="E2182" i="8"/>
  <c r="D2182" i="8"/>
  <c r="C2182" i="8"/>
  <c r="E2181" i="8"/>
  <c r="D2181" i="8"/>
  <c r="C2181" i="8"/>
  <c r="E2180" i="8"/>
  <c r="D2180" i="8"/>
  <c r="C2180" i="8"/>
  <c r="E2179" i="8"/>
  <c r="D2179" i="8"/>
  <c r="C2179" i="8"/>
  <c r="E2178" i="8"/>
  <c r="D2178" i="8"/>
  <c r="C2178" i="8"/>
  <c r="E2177" i="8"/>
  <c r="D2177" i="8"/>
  <c r="C2177" i="8"/>
  <c r="E2176" i="8"/>
  <c r="D2176" i="8"/>
  <c r="C2176" i="8"/>
  <c r="E2175" i="8"/>
  <c r="D2175" i="8"/>
  <c r="C2175" i="8"/>
  <c r="E2174" i="8"/>
  <c r="D2174" i="8"/>
  <c r="C2174" i="8"/>
  <c r="E2173" i="8"/>
  <c r="D2173" i="8"/>
  <c r="C2173" i="8"/>
  <c r="E2172" i="8"/>
  <c r="D2172" i="8"/>
  <c r="C2172" i="8"/>
  <c r="E2171" i="8"/>
  <c r="D2171" i="8"/>
  <c r="C2171" i="8"/>
  <c r="E2170" i="8"/>
  <c r="D2170" i="8"/>
  <c r="C2170" i="8"/>
  <c r="E2169" i="8"/>
  <c r="D2169" i="8"/>
  <c r="C2169" i="8"/>
  <c r="E2168" i="8"/>
  <c r="D2168" i="8"/>
  <c r="C2168" i="8"/>
  <c r="E2167" i="8"/>
  <c r="D2167" i="8"/>
  <c r="C2167" i="8"/>
  <c r="E2166" i="8"/>
  <c r="D2166" i="8"/>
  <c r="C2166" i="8"/>
  <c r="E2165" i="8"/>
  <c r="D2165" i="8"/>
  <c r="C2165" i="8"/>
  <c r="E2164" i="8"/>
  <c r="D2164" i="8"/>
  <c r="C2164" i="8"/>
  <c r="E2163" i="8"/>
  <c r="D2163" i="8"/>
  <c r="C2163" i="8"/>
  <c r="E2162" i="8"/>
  <c r="D2162" i="8"/>
  <c r="C2162" i="8"/>
  <c r="E2161" i="8"/>
  <c r="D2161" i="8"/>
  <c r="C2161" i="8"/>
  <c r="E2160" i="8"/>
  <c r="D2160" i="8"/>
  <c r="C2160" i="8"/>
  <c r="E2159" i="8"/>
  <c r="D2159" i="8"/>
  <c r="C2159" i="8"/>
  <c r="E2158" i="8"/>
  <c r="D2158" i="8"/>
  <c r="C2158" i="8"/>
  <c r="E2157" i="8"/>
  <c r="D2157" i="8"/>
  <c r="C2157" i="8"/>
  <c r="E2156" i="8"/>
  <c r="D2156" i="8"/>
  <c r="C2156" i="8"/>
  <c r="E2155" i="8"/>
  <c r="D2155" i="8"/>
  <c r="C2155" i="8"/>
  <c r="E2154" i="8"/>
  <c r="D2154" i="8"/>
  <c r="C2154" i="8"/>
  <c r="E2153" i="8"/>
  <c r="D2153" i="8"/>
  <c r="C2153" i="8"/>
  <c r="E2152" i="8"/>
  <c r="D2152" i="8"/>
  <c r="C2152" i="8"/>
  <c r="E2151" i="8"/>
  <c r="D2151" i="8"/>
  <c r="C2151" i="8"/>
  <c r="E2150" i="8"/>
  <c r="D2150" i="8"/>
  <c r="C2150" i="8"/>
  <c r="E2149" i="8"/>
  <c r="D2149" i="8"/>
  <c r="C2149" i="8"/>
  <c r="E2148" i="8"/>
  <c r="D2148" i="8"/>
  <c r="C2148" i="8"/>
  <c r="E2147" i="8"/>
  <c r="D2147" i="8"/>
  <c r="C2147" i="8"/>
  <c r="E2146" i="8"/>
  <c r="D2146" i="8"/>
  <c r="C2146" i="8"/>
  <c r="E2145" i="8"/>
  <c r="D2145" i="8"/>
  <c r="C2145" i="8"/>
  <c r="E2144" i="8"/>
  <c r="D2144" i="8"/>
  <c r="C2144" i="8"/>
  <c r="E2143" i="8"/>
  <c r="D2143" i="8"/>
  <c r="C2143" i="8"/>
  <c r="E2142" i="8"/>
  <c r="D2142" i="8"/>
  <c r="C2142" i="8"/>
  <c r="E2141" i="8"/>
  <c r="D2141" i="8"/>
  <c r="C2141" i="8"/>
  <c r="E2140" i="8"/>
  <c r="D2140" i="8"/>
  <c r="C2140" i="8"/>
  <c r="E2139" i="8"/>
  <c r="D2139" i="8"/>
  <c r="C2139" i="8"/>
  <c r="E2138" i="8"/>
  <c r="D2138" i="8"/>
  <c r="C2138" i="8"/>
  <c r="E2137" i="8"/>
  <c r="D2137" i="8"/>
  <c r="C2137" i="8"/>
  <c r="E2136" i="8"/>
  <c r="D2136" i="8"/>
  <c r="C2136" i="8"/>
  <c r="E2135" i="8"/>
  <c r="D2135" i="8"/>
  <c r="C2135" i="8"/>
  <c r="E2134" i="8"/>
  <c r="D2134" i="8"/>
  <c r="C2134" i="8"/>
  <c r="E2133" i="8"/>
  <c r="D2133" i="8"/>
  <c r="C2133" i="8"/>
  <c r="E2132" i="8"/>
  <c r="D2132" i="8"/>
  <c r="C2132" i="8"/>
  <c r="E2131" i="8"/>
  <c r="D2131" i="8"/>
  <c r="C2131" i="8"/>
  <c r="E2130" i="8"/>
  <c r="D2130" i="8"/>
  <c r="C2130" i="8"/>
  <c r="E2129" i="8"/>
  <c r="D2129" i="8"/>
  <c r="C2129" i="8"/>
  <c r="E2128" i="8"/>
  <c r="D2128" i="8"/>
  <c r="C2128" i="8"/>
  <c r="E2127" i="8"/>
  <c r="D2127" i="8"/>
  <c r="C2127" i="8"/>
  <c r="E2126" i="8"/>
  <c r="D2126" i="8"/>
  <c r="C2126" i="8"/>
  <c r="E2125" i="8"/>
  <c r="D2125" i="8"/>
  <c r="C2125" i="8"/>
  <c r="E2124" i="8"/>
  <c r="D2124" i="8"/>
  <c r="C2124" i="8"/>
  <c r="E2123" i="8"/>
  <c r="D2123" i="8"/>
  <c r="C2123" i="8"/>
  <c r="E2122" i="8"/>
  <c r="D2122" i="8"/>
  <c r="C2122" i="8"/>
  <c r="E2121" i="8"/>
  <c r="D2121" i="8"/>
  <c r="C2121" i="8"/>
  <c r="E2120" i="8"/>
  <c r="D2120" i="8"/>
  <c r="C2120" i="8"/>
  <c r="E2119" i="8"/>
  <c r="D2119" i="8"/>
  <c r="C2119" i="8"/>
  <c r="E2118" i="8"/>
  <c r="D2118" i="8"/>
  <c r="C2118" i="8"/>
  <c r="E2117" i="8"/>
  <c r="D2117" i="8"/>
  <c r="C2117" i="8"/>
  <c r="E2116" i="8"/>
  <c r="D2116" i="8"/>
  <c r="C2116" i="8"/>
  <c r="E2115" i="8"/>
  <c r="D2115" i="8"/>
  <c r="C2115" i="8"/>
  <c r="E2114" i="8"/>
  <c r="D2114" i="8"/>
  <c r="C2114" i="8"/>
  <c r="E2113" i="8"/>
  <c r="D2113" i="8"/>
  <c r="C2113" i="8"/>
  <c r="E2112" i="8"/>
  <c r="D2112" i="8"/>
  <c r="C2112" i="8"/>
  <c r="E2111" i="8"/>
  <c r="D2111" i="8"/>
  <c r="C2111" i="8"/>
  <c r="E2110" i="8"/>
  <c r="D2110" i="8"/>
  <c r="C2110" i="8"/>
  <c r="E2109" i="8"/>
  <c r="D2109" i="8"/>
  <c r="C2109" i="8"/>
  <c r="E2108" i="8"/>
  <c r="D2108" i="8"/>
  <c r="C2108" i="8"/>
  <c r="E2107" i="8"/>
  <c r="D2107" i="8"/>
  <c r="C2107" i="8"/>
  <c r="E2106" i="8"/>
  <c r="D2106" i="8"/>
  <c r="C2106" i="8"/>
  <c r="E2105" i="8"/>
  <c r="D2105" i="8"/>
  <c r="C2105" i="8"/>
  <c r="E2104" i="8"/>
  <c r="D2104" i="8"/>
  <c r="C2104" i="8"/>
  <c r="E2103" i="8"/>
  <c r="D2103" i="8"/>
  <c r="C2103" i="8"/>
  <c r="E2102" i="8"/>
  <c r="D2102" i="8"/>
  <c r="C2102" i="8"/>
  <c r="E2101" i="8"/>
  <c r="D2101" i="8"/>
  <c r="C2101" i="8"/>
  <c r="E2100" i="8"/>
  <c r="D2100" i="8"/>
  <c r="C2100" i="8"/>
  <c r="E2099" i="8"/>
  <c r="D2099" i="8"/>
  <c r="C2099" i="8"/>
  <c r="E2098" i="8"/>
  <c r="D2098" i="8"/>
  <c r="C2098" i="8"/>
  <c r="E2097" i="8"/>
  <c r="D2097" i="8"/>
  <c r="C2097" i="8"/>
  <c r="E2096" i="8"/>
  <c r="D2096" i="8"/>
  <c r="C2096" i="8"/>
  <c r="E2095" i="8"/>
  <c r="D2095" i="8"/>
  <c r="C2095" i="8"/>
  <c r="E2094" i="8"/>
  <c r="D2094" i="8"/>
  <c r="C2094" i="8"/>
  <c r="E2093" i="8"/>
  <c r="D2093" i="8"/>
  <c r="C2093" i="8"/>
  <c r="E2092" i="8"/>
  <c r="D2092" i="8"/>
  <c r="C2092" i="8"/>
  <c r="E2091" i="8"/>
  <c r="D2091" i="8"/>
  <c r="C2091" i="8"/>
  <c r="E2090" i="8"/>
  <c r="D2090" i="8"/>
  <c r="C2090" i="8"/>
  <c r="E2089" i="8"/>
  <c r="D2089" i="8"/>
  <c r="C2089" i="8"/>
  <c r="E2088" i="8"/>
  <c r="D2088" i="8"/>
  <c r="C2088" i="8"/>
  <c r="E2087" i="8"/>
  <c r="D2087" i="8"/>
  <c r="C2087" i="8"/>
  <c r="E2086" i="8"/>
  <c r="D2086" i="8"/>
  <c r="C2086" i="8"/>
  <c r="E2085" i="8"/>
  <c r="D2085" i="8"/>
  <c r="C2085" i="8"/>
  <c r="E2084" i="8"/>
  <c r="D2084" i="8"/>
  <c r="C2084" i="8"/>
  <c r="E2083" i="8"/>
  <c r="D2083" i="8"/>
  <c r="C2083" i="8"/>
  <c r="E2082" i="8"/>
  <c r="D2082" i="8"/>
  <c r="C2082" i="8"/>
  <c r="E2081" i="8"/>
  <c r="D2081" i="8"/>
  <c r="C2081" i="8"/>
  <c r="E2080" i="8"/>
  <c r="D2080" i="8"/>
  <c r="C2080" i="8"/>
  <c r="E2079" i="8"/>
  <c r="D2079" i="8"/>
  <c r="C2079" i="8"/>
  <c r="E2078" i="8"/>
  <c r="D2078" i="8"/>
  <c r="C2078" i="8"/>
  <c r="E2077" i="8"/>
  <c r="D2077" i="8"/>
  <c r="C2077" i="8"/>
  <c r="E2076" i="8"/>
  <c r="D2076" i="8"/>
  <c r="C2076" i="8"/>
  <c r="E2075" i="8"/>
  <c r="D2075" i="8"/>
  <c r="C2075" i="8"/>
  <c r="E2074" i="8"/>
  <c r="D2074" i="8"/>
  <c r="C2074" i="8"/>
  <c r="E2073" i="8"/>
  <c r="D2073" i="8"/>
  <c r="C2073" i="8"/>
  <c r="E2072" i="8"/>
  <c r="D2072" i="8"/>
  <c r="C2072" i="8"/>
  <c r="E2071" i="8"/>
  <c r="D2071" i="8"/>
  <c r="C2071" i="8"/>
  <c r="E2070" i="8"/>
  <c r="D2070" i="8"/>
  <c r="C2070" i="8"/>
  <c r="E2069" i="8"/>
  <c r="D2069" i="8"/>
  <c r="C2069" i="8"/>
  <c r="E2068" i="8"/>
  <c r="D2068" i="8"/>
  <c r="C2068" i="8"/>
  <c r="E2067" i="8"/>
  <c r="D2067" i="8"/>
  <c r="C2067" i="8"/>
  <c r="E2066" i="8"/>
  <c r="D2066" i="8"/>
  <c r="C2066" i="8"/>
  <c r="E2065" i="8"/>
  <c r="D2065" i="8"/>
  <c r="C2065" i="8"/>
  <c r="E2064" i="8"/>
  <c r="D2064" i="8"/>
  <c r="C2064" i="8"/>
  <c r="E2063" i="8"/>
  <c r="D2063" i="8"/>
  <c r="C2063" i="8"/>
  <c r="E2062" i="8"/>
  <c r="D2062" i="8"/>
  <c r="C2062" i="8"/>
  <c r="E2061" i="8"/>
  <c r="D2061" i="8"/>
  <c r="C2061" i="8"/>
  <c r="E2060" i="8"/>
  <c r="D2060" i="8"/>
  <c r="C2060" i="8"/>
  <c r="E2059" i="8"/>
  <c r="D2059" i="8"/>
  <c r="C2059" i="8"/>
  <c r="E2058" i="8"/>
  <c r="D2058" i="8"/>
  <c r="C2058" i="8"/>
  <c r="E2057" i="8"/>
  <c r="D2057" i="8"/>
  <c r="C2057" i="8"/>
  <c r="E2056" i="8"/>
  <c r="D2056" i="8"/>
  <c r="C2056" i="8"/>
  <c r="E2055" i="8"/>
  <c r="D2055" i="8"/>
  <c r="C2055" i="8"/>
  <c r="E2054" i="8"/>
  <c r="D2054" i="8"/>
  <c r="C2054" i="8"/>
  <c r="E2053" i="8"/>
  <c r="D2053" i="8"/>
  <c r="C2053" i="8"/>
  <c r="E2052" i="8"/>
  <c r="D2052" i="8"/>
  <c r="C2052" i="8"/>
  <c r="E2051" i="8"/>
  <c r="D2051" i="8"/>
  <c r="C2051" i="8"/>
  <c r="E2050" i="8"/>
  <c r="D2050" i="8"/>
  <c r="C2050" i="8"/>
  <c r="E2049" i="8"/>
  <c r="D2049" i="8"/>
  <c r="C2049" i="8"/>
  <c r="E2048" i="8"/>
  <c r="D2048" i="8"/>
  <c r="C2048" i="8"/>
  <c r="E2047" i="8"/>
  <c r="D2047" i="8"/>
  <c r="C2047" i="8"/>
  <c r="E2046" i="8"/>
  <c r="D2046" i="8"/>
  <c r="C2046" i="8"/>
  <c r="E2045" i="8"/>
  <c r="D2045" i="8"/>
  <c r="C2045" i="8"/>
  <c r="E2044" i="8"/>
  <c r="D2044" i="8"/>
  <c r="C2044" i="8"/>
  <c r="E2043" i="8"/>
  <c r="D2043" i="8"/>
  <c r="C2043" i="8"/>
  <c r="E2042" i="8"/>
  <c r="D2042" i="8"/>
  <c r="C2042" i="8"/>
  <c r="E2041" i="8"/>
  <c r="D2041" i="8"/>
  <c r="C2041" i="8"/>
  <c r="E2040" i="8"/>
  <c r="D2040" i="8"/>
  <c r="C2040" i="8"/>
  <c r="E2039" i="8"/>
  <c r="D2039" i="8"/>
  <c r="C2039" i="8"/>
  <c r="E2038" i="8"/>
  <c r="D2038" i="8"/>
  <c r="C2038" i="8"/>
  <c r="E2037" i="8"/>
  <c r="D2037" i="8"/>
  <c r="C2037" i="8"/>
  <c r="E2036" i="8"/>
  <c r="D2036" i="8"/>
  <c r="C2036" i="8"/>
  <c r="E2035" i="8"/>
  <c r="D2035" i="8"/>
  <c r="C2035" i="8"/>
  <c r="E2034" i="8"/>
  <c r="D2034" i="8"/>
  <c r="C2034" i="8"/>
  <c r="E2033" i="8"/>
  <c r="D2033" i="8"/>
  <c r="C2033" i="8"/>
  <c r="E2032" i="8"/>
  <c r="D2032" i="8"/>
  <c r="C2032" i="8"/>
  <c r="E2031" i="8"/>
  <c r="D2031" i="8"/>
  <c r="C2031" i="8"/>
  <c r="E2030" i="8"/>
  <c r="D2030" i="8"/>
  <c r="C2030" i="8"/>
  <c r="E2029" i="8"/>
  <c r="D2029" i="8"/>
  <c r="C2029" i="8"/>
  <c r="E2028" i="8"/>
  <c r="D2028" i="8"/>
  <c r="C2028" i="8"/>
  <c r="E2027" i="8"/>
  <c r="D2027" i="8"/>
  <c r="C2027" i="8"/>
  <c r="E2026" i="8"/>
  <c r="D2026" i="8"/>
  <c r="C2026" i="8"/>
  <c r="E2025" i="8"/>
  <c r="D2025" i="8"/>
  <c r="C2025" i="8"/>
  <c r="E2024" i="8"/>
  <c r="D2024" i="8"/>
  <c r="C2024" i="8"/>
  <c r="E2023" i="8"/>
  <c r="D2023" i="8"/>
  <c r="C2023" i="8"/>
  <c r="E2022" i="8"/>
  <c r="D2022" i="8"/>
  <c r="C2022" i="8"/>
  <c r="E2021" i="8"/>
  <c r="D2021" i="8"/>
  <c r="C2021" i="8"/>
  <c r="E2020" i="8"/>
  <c r="D2020" i="8"/>
  <c r="C2020" i="8"/>
  <c r="E2019" i="8"/>
  <c r="D2019" i="8"/>
  <c r="C2019" i="8"/>
  <c r="E2018" i="8"/>
  <c r="D2018" i="8"/>
  <c r="C2018" i="8"/>
  <c r="E2017" i="8"/>
  <c r="D2017" i="8"/>
  <c r="C2017" i="8"/>
  <c r="E2016" i="8"/>
  <c r="D2016" i="8"/>
  <c r="C2016" i="8"/>
  <c r="E2015" i="8"/>
  <c r="D2015" i="8"/>
  <c r="C2015" i="8"/>
  <c r="E2014" i="8"/>
  <c r="D2014" i="8"/>
  <c r="C2014" i="8"/>
  <c r="E2013" i="8"/>
  <c r="D2013" i="8"/>
  <c r="C2013" i="8"/>
  <c r="E2012" i="8"/>
  <c r="D2012" i="8"/>
  <c r="C2012" i="8"/>
  <c r="E2011" i="8"/>
  <c r="D2011" i="8"/>
  <c r="C2011" i="8"/>
  <c r="E2010" i="8"/>
  <c r="D2010" i="8"/>
  <c r="C2010" i="8"/>
  <c r="E2009" i="8"/>
  <c r="D2009" i="8"/>
  <c r="C2009" i="8"/>
  <c r="E2008" i="8"/>
  <c r="D2008" i="8"/>
  <c r="C2008" i="8"/>
  <c r="E2007" i="8"/>
  <c r="D2007" i="8"/>
  <c r="C2007" i="8"/>
  <c r="E2006" i="8"/>
  <c r="D2006" i="8"/>
  <c r="C2006" i="8"/>
  <c r="E2005" i="8"/>
  <c r="D2005" i="8"/>
  <c r="C2005" i="8"/>
  <c r="E2004" i="8"/>
  <c r="D2004" i="8"/>
  <c r="C2004" i="8"/>
  <c r="E2003" i="8"/>
  <c r="D2003" i="8"/>
  <c r="C2003" i="8"/>
  <c r="E2002" i="8"/>
  <c r="D2002" i="8"/>
  <c r="C2002" i="8"/>
  <c r="E2001" i="8"/>
  <c r="D2001" i="8"/>
  <c r="C2001" i="8"/>
  <c r="E2000" i="8"/>
  <c r="D2000" i="8"/>
  <c r="C2000" i="8"/>
  <c r="E1999" i="8"/>
  <c r="D1999" i="8"/>
  <c r="C1999" i="8"/>
  <c r="E1998" i="8"/>
  <c r="D1998" i="8"/>
  <c r="C1998" i="8"/>
  <c r="E1997" i="8"/>
  <c r="D1997" i="8"/>
  <c r="C1997" i="8"/>
  <c r="E1996" i="8"/>
  <c r="D1996" i="8"/>
  <c r="C1996" i="8"/>
  <c r="E1995" i="8"/>
  <c r="D1995" i="8"/>
  <c r="C1995" i="8"/>
  <c r="E1994" i="8"/>
  <c r="D1994" i="8"/>
  <c r="C1994" i="8"/>
  <c r="E1993" i="8"/>
  <c r="D1993" i="8"/>
  <c r="C1993" i="8"/>
  <c r="E1992" i="8"/>
  <c r="D1992" i="8"/>
  <c r="C1992" i="8"/>
  <c r="E1991" i="8"/>
  <c r="D1991" i="8"/>
  <c r="C1991" i="8"/>
  <c r="E1990" i="8"/>
  <c r="D1990" i="8"/>
  <c r="C1990" i="8"/>
  <c r="E1989" i="8"/>
  <c r="D1989" i="8"/>
  <c r="C1989" i="8"/>
  <c r="E1988" i="8"/>
  <c r="D1988" i="8"/>
  <c r="C1988" i="8"/>
  <c r="E1987" i="8"/>
  <c r="D1987" i="8"/>
  <c r="C1987" i="8"/>
  <c r="E1986" i="8"/>
  <c r="D1986" i="8"/>
  <c r="C1986" i="8"/>
  <c r="E1985" i="8"/>
  <c r="D1985" i="8"/>
  <c r="C1985" i="8"/>
  <c r="E1984" i="8"/>
  <c r="D1984" i="8"/>
  <c r="C1984" i="8"/>
  <c r="E1983" i="8"/>
  <c r="D1983" i="8"/>
  <c r="C1983" i="8"/>
  <c r="E1982" i="8"/>
  <c r="D1982" i="8"/>
  <c r="C1982" i="8"/>
  <c r="E1981" i="8"/>
  <c r="D1981" i="8"/>
  <c r="C1981" i="8"/>
  <c r="E1980" i="8"/>
  <c r="D1980" i="8"/>
  <c r="C1980" i="8"/>
  <c r="E1979" i="8"/>
  <c r="D1979" i="8"/>
  <c r="C1979" i="8"/>
  <c r="E1978" i="8"/>
  <c r="D1978" i="8"/>
  <c r="C1978" i="8"/>
  <c r="E1977" i="8"/>
  <c r="D1977" i="8"/>
  <c r="C1977" i="8"/>
  <c r="E1976" i="8"/>
  <c r="D1976" i="8"/>
  <c r="C1976" i="8"/>
  <c r="E1975" i="8"/>
  <c r="D1975" i="8"/>
  <c r="C1975" i="8"/>
  <c r="E1974" i="8"/>
  <c r="D1974" i="8"/>
  <c r="C1974" i="8"/>
  <c r="E1973" i="8"/>
  <c r="D1973" i="8"/>
  <c r="C1973" i="8"/>
  <c r="E1972" i="8"/>
  <c r="D1972" i="8"/>
  <c r="C1972" i="8"/>
  <c r="E1971" i="8"/>
  <c r="D1971" i="8"/>
  <c r="C1971" i="8"/>
  <c r="E1970" i="8"/>
  <c r="D1970" i="8"/>
  <c r="C1970" i="8"/>
  <c r="E1969" i="8"/>
  <c r="D1969" i="8"/>
  <c r="C1969" i="8"/>
  <c r="E1968" i="8"/>
  <c r="D1968" i="8"/>
  <c r="C1968" i="8"/>
  <c r="E1967" i="8"/>
  <c r="D1967" i="8"/>
  <c r="C1967" i="8"/>
  <c r="E1966" i="8"/>
  <c r="D1966" i="8"/>
  <c r="C1966" i="8"/>
  <c r="E1965" i="8"/>
  <c r="D1965" i="8"/>
  <c r="C1965" i="8"/>
  <c r="E1964" i="8"/>
  <c r="D1964" i="8"/>
  <c r="C1964" i="8"/>
  <c r="E1963" i="8"/>
  <c r="D1963" i="8"/>
  <c r="C1963" i="8"/>
  <c r="E1962" i="8"/>
  <c r="D1962" i="8"/>
  <c r="C1962" i="8"/>
  <c r="E1961" i="8"/>
  <c r="D1961" i="8"/>
  <c r="C1961" i="8"/>
  <c r="E1960" i="8"/>
  <c r="D1960" i="8"/>
  <c r="C1960" i="8"/>
  <c r="E1959" i="8"/>
  <c r="D1959" i="8"/>
  <c r="C1959" i="8"/>
  <c r="E1958" i="8"/>
  <c r="D1958" i="8"/>
  <c r="C1958" i="8"/>
  <c r="E1957" i="8"/>
  <c r="D1957" i="8"/>
  <c r="C1957" i="8"/>
  <c r="E1956" i="8"/>
  <c r="D1956" i="8"/>
  <c r="C1956" i="8"/>
  <c r="E1955" i="8"/>
  <c r="D1955" i="8"/>
  <c r="C1955" i="8"/>
  <c r="E1954" i="8"/>
  <c r="D1954" i="8"/>
  <c r="C1954" i="8"/>
  <c r="E1953" i="8"/>
  <c r="D1953" i="8"/>
  <c r="C1953" i="8"/>
  <c r="E1952" i="8"/>
  <c r="D1952" i="8"/>
  <c r="C1952" i="8"/>
  <c r="E1951" i="8"/>
  <c r="D1951" i="8"/>
  <c r="C1951" i="8"/>
  <c r="E1950" i="8"/>
  <c r="D1950" i="8"/>
  <c r="C1950" i="8"/>
  <c r="E1949" i="8"/>
  <c r="D1949" i="8"/>
  <c r="C1949" i="8"/>
  <c r="E1948" i="8"/>
  <c r="D1948" i="8"/>
  <c r="C1948" i="8"/>
  <c r="E1947" i="8"/>
  <c r="D1947" i="8"/>
  <c r="C1947" i="8"/>
  <c r="E1946" i="8"/>
  <c r="D1946" i="8"/>
  <c r="C1946" i="8"/>
  <c r="E1945" i="8"/>
  <c r="D1945" i="8"/>
  <c r="C1945" i="8"/>
  <c r="E1944" i="8"/>
  <c r="D1944" i="8"/>
  <c r="C1944" i="8"/>
  <c r="E1943" i="8"/>
  <c r="D1943" i="8"/>
  <c r="C1943" i="8"/>
  <c r="E1942" i="8"/>
  <c r="D1942" i="8"/>
  <c r="C1942" i="8"/>
  <c r="E1941" i="8"/>
  <c r="D1941" i="8"/>
  <c r="C1941" i="8"/>
  <c r="E1940" i="8"/>
  <c r="D1940" i="8"/>
  <c r="C1940" i="8"/>
  <c r="E1939" i="8"/>
  <c r="D1939" i="8"/>
  <c r="C1939" i="8"/>
  <c r="E1938" i="8"/>
  <c r="D1938" i="8"/>
  <c r="C1938" i="8"/>
  <c r="E1937" i="8"/>
  <c r="D1937" i="8"/>
  <c r="C1937" i="8"/>
  <c r="E1936" i="8"/>
  <c r="D1936" i="8"/>
  <c r="C1936" i="8"/>
  <c r="E1935" i="8"/>
  <c r="D1935" i="8"/>
  <c r="C1935" i="8"/>
  <c r="E1934" i="8"/>
  <c r="D1934" i="8"/>
  <c r="C1934" i="8"/>
  <c r="E1933" i="8"/>
  <c r="D1933" i="8"/>
  <c r="C1933" i="8"/>
  <c r="E1932" i="8"/>
  <c r="D1932" i="8"/>
  <c r="C1932" i="8"/>
  <c r="E1931" i="8"/>
  <c r="D1931" i="8"/>
  <c r="C1931" i="8"/>
  <c r="E1930" i="8"/>
  <c r="D1930" i="8"/>
  <c r="C1930" i="8"/>
  <c r="E1929" i="8"/>
  <c r="D1929" i="8"/>
  <c r="C1929" i="8"/>
  <c r="E1928" i="8"/>
  <c r="D1928" i="8"/>
  <c r="C1928" i="8"/>
  <c r="E1927" i="8"/>
  <c r="D1927" i="8"/>
  <c r="C1927" i="8"/>
  <c r="E1926" i="8"/>
  <c r="D1926" i="8"/>
  <c r="C1926" i="8"/>
  <c r="E1925" i="8"/>
  <c r="D1925" i="8"/>
  <c r="C1925" i="8"/>
  <c r="E1924" i="8"/>
  <c r="D1924" i="8"/>
  <c r="C1924" i="8"/>
  <c r="E1923" i="8"/>
  <c r="D1923" i="8"/>
  <c r="C1923" i="8"/>
  <c r="E1922" i="8"/>
  <c r="D1922" i="8"/>
  <c r="C1922" i="8"/>
  <c r="E1921" i="8"/>
  <c r="D1921" i="8"/>
  <c r="C1921" i="8"/>
  <c r="E1920" i="8"/>
  <c r="D1920" i="8"/>
  <c r="C1920" i="8"/>
  <c r="E1919" i="8"/>
  <c r="D1919" i="8"/>
  <c r="C1919" i="8"/>
  <c r="E1918" i="8"/>
  <c r="D1918" i="8"/>
  <c r="C1918" i="8"/>
  <c r="E1917" i="8"/>
  <c r="D1917" i="8"/>
  <c r="C1917" i="8"/>
  <c r="E1916" i="8"/>
  <c r="D1916" i="8"/>
  <c r="C1916" i="8"/>
  <c r="E1915" i="8"/>
  <c r="D1915" i="8"/>
  <c r="C1915" i="8"/>
  <c r="E1914" i="8"/>
  <c r="D1914" i="8"/>
  <c r="C1914" i="8"/>
  <c r="E1913" i="8"/>
  <c r="D1913" i="8"/>
  <c r="C1913" i="8"/>
  <c r="E1912" i="8"/>
  <c r="D1912" i="8"/>
  <c r="C1912" i="8"/>
  <c r="E1911" i="8"/>
  <c r="D1911" i="8"/>
  <c r="C1911" i="8"/>
  <c r="E1910" i="8"/>
  <c r="D1910" i="8"/>
  <c r="C1910" i="8"/>
  <c r="E1909" i="8"/>
  <c r="D1909" i="8"/>
  <c r="C1909" i="8"/>
  <c r="E1908" i="8"/>
  <c r="D1908" i="8"/>
  <c r="C1908" i="8"/>
  <c r="E1907" i="8"/>
  <c r="D1907" i="8"/>
  <c r="C1907" i="8"/>
  <c r="E1906" i="8"/>
  <c r="D1906" i="8"/>
  <c r="C1906" i="8"/>
  <c r="E1905" i="8"/>
  <c r="D1905" i="8"/>
  <c r="C1905" i="8"/>
  <c r="E1904" i="8"/>
  <c r="D1904" i="8"/>
  <c r="C1904" i="8"/>
  <c r="E1903" i="8"/>
  <c r="D1903" i="8"/>
  <c r="C1903" i="8"/>
  <c r="E1902" i="8"/>
  <c r="D1902" i="8"/>
  <c r="C1902" i="8"/>
  <c r="E1901" i="8"/>
  <c r="D1901" i="8"/>
  <c r="C1901" i="8"/>
  <c r="E1900" i="8"/>
  <c r="D1900" i="8"/>
  <c r="C1900" i="8"/>
  <c r="E1899" i="8"/>
  <c r="D1899" i="8"/>
  <c r="C1899" i="8"/>
  <c r="E1898" i="8"/>
  <c r="D1898" i="8"/>
  <c r="C1898" i="8"/>
  <c r="E1897" i="8"/>
  <c r="D1897" i="8"/>
  <c r="C1897" i="8"/>
  <c r="E1896" i="8"/>
  <c r="D1896" i="8"/>
  <c r="C1896" i="8"/>
  <c r="E1895" i="8"/>
  <c r="D1895" i="8"/>
  <c r="C1895" i="8"/>
  <c r="E1894" i="8"/>
  <c r="D1894" i="8"/>
  <c r="C1894" i="8"/>
  <c r="E1893" i="8"/>
  <c r="D1893" i="8"/>
  <c r="C1893" i="8"/>
  <c r="E1892" i="8"/>
  <c r="D1892" i="8"/>
  <c r="C1892" i="8"/>
  <c r="E1891" i="8"/>
  <c r="D1891" i="8"/>
  <c r="C1891" i="8"/>
  <c r="E1890" i="8"/>
  <c r="D1890" i="8"/>
  <c r="C1890" i="8"/>
  <c r="E1889" i="8"/>
  <c r="D1889" i="8"/>
  <c r="C1889" i="8"/>
  <c r="E1888" i="8"/>
  <c r="D1888" i="8"/>
  <c r="C1888" i="8"/>
  <c r="E1887" i="8"/>
  <c r="D1887" i="8"/>
  <c r="C1887" i="8"/>
  <c r="E1886" i="8"/>
  <c r="D1886" i="8"/>
  <c r="C1886" i="8"/>
  <c r="E1885" i="8"/>
  <c r="D1885" i="8"/>
  <c r="C1885" i="8"/>
  <c r="E1884" i="8"/>
  <c r="D1884" i="8"/>
  <c r="C1884" i="8"/>
  <c r="E1883" i="8"/>
  <c r="D1883" i="8"/>
  <c r="C1883" i="8"/>
  <c r="E1882" i="8"/>
  <c r="D1882" i="8"/>
  <c r="C1882" i="8"/>
  <c r="E1881" i="8"/>
  <c r="D1881" i="8"/>
  <c r="C1881" i="8"/>
  <c r="E1880" i="8"/>
  <c r="D1880" i="8"/>
  <c r="C1880" i="8"/>
  <c r="E1879" i="8"/>
  <c r="D1879" i="8"/>
  <c r="C1879" i="8"/>
  <c r="E1878" i="8"/>
  <c r="D1878" i="8"/>
  <c r="C1878" i="8"/>
  <c r="E1877" i="8"/>
  <c r="D1877" i="8"/>
  <c r="C1877" i="8"/>
  <c r="E1876" i="8"/>
  <c r="D1876" i="8"/>
  <c r="C1876" i="8"/>
  <c r="E1875" i="8"/>
  <c r="D1875" i="8"/>
  <c r="C1875" i="8"/>
  <c r="E1874" i="8"/>
  <c r="D1874" i="8"/>
  <c r="C1874" i="8"/>
  <c r="E1873" i="8"/>
  <c r="D1873" i="8"/>
  <c r="C1873" i="8"/>
  <c r="E1872" i="8"/>
  <c r="D1872" i="8"/>
  <c r="C1872" i="8"/>
  <c r="E1871" i="8"/>
  <c r="D1871" i="8"/>
  <c r="C1871" i="8"/>
  <c r="E1870" i="8"/>
  <c r="D1870" i="8"/>
  <c r="C1870" i="8"/>
  <c r="E1869" i="8"/>
  <c r="D1869" i="8"/>
  <c r="C1869" i="8"/>
  <c r="E1868" i="8"/>
  <c r="D1868" i="8"/>
  <c r="C1868" i="8"/>
  <c r="E1867" i="8"/>
  <c r="D1867" i="8"/>
  <c r="C1867" i="8"/>
  <c r="E1866" i="8"/>
  <c r="D1866" i="8"/>
  <c r="C1866" i="8"/>
  <c r="E1865" i="8"/>
  <c r="D1865" i="8"/>
  <c r="C1865" i="8"/>
  <c r="E1864" i="8"/>
  <c r="D1864" i="8"/>
  <c r="C1864" i="8"/>
  <c r="E1863" i="8"/>
  <c r="D1863" i="8"/>
  <c r="C1863" i="8"/>
  <c r="E1862" i="8"/>
  <c r="D1862" i="8"/>
  <c r="C1862" i="8"/>
  <c r="E1861" i="8"/>
  <c r="D1861" i="8"/>
  <c r="C1861" i="8"/>
  <c r="E1860" i="8"/>
  <c r="D1860" i="8"/>
  <c r="C1860" i="8"/>
  <c r="E1859" i="8"/>
  <c r="D1859" i="8"/>
  <c r="C1859" i="8"/>
  <c r="E1858" i="8"/>
  <c r="D1858" i="8"/>
  <c r="C1858" i="8"/>
  <c r="E1857" i="8"/>
  <c r="D1857" i="8"/>
  <c r="C1857" i="8"/>
  <c r="E1856" i="8"/>
  <c r="D1856" i="8"/>
  <c r="C1856" i="8"/>
  <c r="E1855" i="8"/>
  <c r="D1855" i="8"/>
  <c r="C1855" i="8"/>
  <c r="E1854" i="8"/>
  <c r="D1854" i="8"/>
  <c r="C1854" i="8"/>
  <c r="E1853" i="8"/>
  <c r="D1853" i="8"/>
  <c r="C1853" i="8"/>
  <c r="E1852" i="8"/>
  <c r="D1852" i="8"/>
  <c r="C1852" i="8"/>
  <c r="E1851" i="8"/>
  <c r="D1851" i="8"/>
  <c r="C1851" i="8"/>
  <c r="E1850" i="8"/>
  <c r="D1850" i="8"/>
  <c r="C1850" i="8"/>
  <c r="E1849" i="8"/>
  <c r="D1849" i="8"/>
  <c r="C1849" i="8"/>
  <c r="E1848" i="8"/>
  <c r="D1848" i="8"/>
  <c r="C1848" i="8"/>
  <c r="E1847" i="8"/>
  <c r="D1847" i="8"/>
  <c r="C1847" i="8"/>
  <c r="E1846" i="8"/>
  <c r="D1846" i="8"/>
  <c r="C1846" i="8"/>
  <c r="E1845" i="8"/>
  <c r="D1845" i="8"/>
  <c r="C1845" i="8"/>
  <c r="E1844" i="8"/>
  <c r="D1844" i="8"/>
  <c r="C1844" i="8"/>
  <c r="E1843" i="8"/>
  <c r="D1843" i="8"/>
  <c r="C1843" i="8"/>
  <c r="E1842" i="8"/>
  <c r="D1842" i="8"/>
  <c r="C1842" i="8"/>
  <c r="E1841" i="8"/>
  <c r="D1841" i="8"/>
  <c r="C1841" i="8"/>
  <c r="E1840" i="8"/>
  <c r="D1840" i="8"/>
  <c r="C1840" i="8"/>
  <c r="E1839" i="8"/>
  <c r="D1839" i="8"/>
  <c r="C1839" i="8"/>
  <c r="E1838" i="8"/>
  <c r="D1838" i="8"/>
  <c r="C1838" i="8"/>
  <c r="E1837" i="8"/>
  <c r="D1837" i="8"/>
  <c r="C1837" i="8"/>
  <c r="E1836" i="8"/>
  <c r="D1836" i="8"/>
  <c r="C1836" i="8"/>
  <c r="E1835" i="8"/>
  <c r="D1835" i="8"/>
  <c r="C1835" i="8"/>
  <c r="E1834" i="8"/>
  <c r="D1834" i="8"/>
  <c r="C1834" i="8"/>
  <c r="E1833" i="8"/>
  <c r="D1833" i="8"/>
  <c r="C1833" i="8"/>
  <c r="E1832" i="8"/>
  <c r="D1832" i="8"/>
  <c r="C1832" i="8"/>
  <c r="E1831" i="8"/>
  <c r="D1831" i="8"/>
  <c r="C1831" i="8"/>
  <c r="E1830" i="8"/>
  <c r="D1830" i="8"/>
  <c r="C1830" i="8"/>
  <c r="E1829" i="8"/>
  <c r="D1829" i="8"/>
  <c r="C1829" i="8"/>
  <c r="E1828" i="8"/>
  <c r="D1828" i="8"/>
  <c r="C1828" i="8"/>
  <c r="E1827" i="8"/>
  <c r="D1827" i="8"/>
  <c r="C1827" i="8"/>
  <c r="E1826" i="8"/>
  <c r="D1826" i="8"/>
  <c r="C1826" i="8"/>
  <c r="E1825" i="8"/>
  <c r="D1825" i="8"/>
  <c r="C1825" i="8"/>
  <c r="E1824" i="8"/>
  <c r="D1824" i="8"/>
  <c r="C1824" i="8"/>
  <c r="E1823" i="8"/>
  <c r="D1823" i="8"/>
  <c r="C1823" i="8"/>
  <c r="E1822" i="8"/>
  <c r="D1822" i="8"/>
  <c r="C1822" i="8"/>
  <c r="E1821" i="8"/>
  <c r="D1821" i="8"/>
  <c r="C1821" i="8"/>
  <c r="E1820" i="8"/>
  <c r="D1820" i="8"/>
  <c r="C1820" i="8"/>
  <c r="E1819" i="8"/>
  <c r="D1819" i="8"/>
  <c r="C1819" i="8"/>
  <c r="E1818" i="8"/>
  <c r="D1818" i="8"/>
  <c r="C1818" i="8"/>
  <c r="E1817" i="8"/>
  <c r="D1817" i="8"/>
  <c r="C1817" i="8"/>
  <c r="E1816" i="8"/>
  <c r="D1816" i="8"/>
  <c r="C1816" i="8"/>
  <c r="E1815" i="8"/>
  <c r="D1815" i="8"/>
  <c r="C1815" i="8"/>
  <c r="E1814" i="8"/>
  <c r="D1814" i="8"/>
  <c r="C1814" i="8"/>
  <c r="E1813" i="8"/>
  <c r="D1813" i="8"/>
  <c r="C1813" i="8"/>
  <c r="E1812" i="8"/>
  <c r="D1812" i="8"/>
  <c r="C1812" i="8"/>
  <c r="E1811" i="8"/>
  <c r="D1811" i="8"/>
  <c r="C1811" i="8"/>
  <c r="E1810" i="8"/>
  <c r="D1810" i="8"/>
  <c r="C1810" i="8"/>
  <c r="E1809" i="8"/>
  <c r="D1809" i="8"/>
  <c r="C1809" i="8"/>
  <c r="E1808" i="8"/>
  <c r="D1808" i="8"/>
  <c r="C1808" i="8"/>
  <c r="E1807" i="8"/>
  <c r="D1807" i="8"/>
  <c r="C1807" i="8"/>
  <c r="E1806" i="8"/>
  <c r="D1806" i="8"/>
  <c r="C1806" i="8"/>
  <c r="E1805" i="8"/>
  <c r="D1805" i="8"/>
  <c r="C1805" i="8"/>
  <c r="E1804" i="8"/>
  <c r="D1804" i="8"/>
  <c r="C1804" i="8"/>
  <c r="E1803" i="8"/>
  <c r="D1803" i="8"/>
  <c r="C1803" i="8"/>
  <c r="E1802" i="8"/>
  <c r="D1802" i="8"/>
  <c r="C1802" i="8"/>
  <c r="E1801" i="8"/>
  <c r="D1801" i="8"/>
  <c r="C1801" i="8"/>
  <c r="E1800" i="8"/>
  <c r="D1800" i="8"/>
  <c r="C1800" i="8"/>
  <c r="E1799" i="8"/>
  <c r="D1799" i="8"/>
  <c r="C1799" i="8"/>
  <c r="E1798" i="8"/>
  <c r="D1798" i="8"/>
  <c r="C1798" i="8"/>
  <c r="E1797" i="8"/>
  <c r="D1797" i="8"/>
  <c r="C1797" i="8"/>
  <c r="E1796" i="8"/>
  <c r="D1796" i="8"/>
  <c r="C1796" i="8"/>
  <c r="E1795" i="8"/>
  <c r="D1795" i="8"/>
  <c r="C1795" i="8"/>
  <c r="E1794" i="8"/>
  <c r="D1794" i="8"/>
  <c r="C1794" i="8"/>
  <c r="E1793" i="8"/>
  <c r="D1793" i="8"/>
  <c r="C1793" i="8"/>
  <c r="E1792" i="8"/>
  <c r="D1792" i="8"/>
  <c r="C1792" i="8"/>
  <c r="E1791" i="8"/>
  <c r="D1791" i="8"/>
  <c r="C1791" i="8"/>
  <c r="E1790" i="8"/>
  <c r="D1790" i="8"/>
  <c r="C1790" i="8"/>
  <c r="E1789" i="8"/>
  <c r="D1789" i="8"/>
  <c r="C1789" i="8"/>
  <c r="E1788" i="8"/>
  <c r="D1788" i="8"/>
  <c r="C1788" i="8"/>
  <c r="E1787" i="8"/>
  <c r="D1787" i="8"/>
  <c r="C1787" i="8"/>
  <c r="E1786" i="8"/>
  <c r="D1786" i="8"/>
  <c r="C1786" i="8"/>
  <c r="E1785" i="8"/>
  <c r="D1785" i="8"/>
  <c r="C1785" i="8"/>
  <c r="E1784" i="8"/>
  <c r="D1784" i="8"/>
  <c r="C1784" i="8"/>
  <c r="E1783" i="8"/>
  <c r="D1783" i="8"/>
  <c r="C1783" i="8"/>
  <c r="E1782" i="8"/>
  <c r="D1782" i="8"/>
  <c r="C1782" i="8"/>
  <c r="E1781" i="8"/>
  <c r="D1781" i="8"/>
  <c r="C1781" i="8"/>
  <c r="E1780" i="8"/>
  <c r="D1780" i="8"/>
  <c r="C1780" i="8"/>
  <c r="E1779" i="8"/>
  <c r="D1779" i="8"/>
  <c r="C1779" i="8"/>
  <c r="E1778" i="8"/>
  <c r="D1778" i="8"/>
  <c r="C1778" i="8"/>
  <c r="E1777" i="8"/>
  <c r="D1777" i="8"/>
  <c r="C1777" i="8"/>
  <c r="E1776" i="8"/>
  <c r="D1776" i="8"/>
  <c r="C1776" i="8"/>
  <c r="E1775" i="8"/>
  <c r="D1775" i="8"/>
  <c r="C1775" i="8"/>
  <c r="E1774" i="8"/>
  <c r="D1774" i="8"/>
  <c r="C1774" i="8"/>
  <c r="E1773" i="8"/>
  <c r="D1773" i="8"/>
  <c r="C1773" i="8"/>
  <c r="E1772" i="8"/>
  <c r="D1772" i="8"/>
  <c r="C1772" i="8"/>
  <c r="E1771" i="8"/>
  <c r="D1771" i="8"/>
  <c r="C1771" i="8"/>
  <c r="E1770" i="8"/>
  <c r="D1770" i="8"/>
  <c r="C1770" i="8"/>
  <c r="E1769" i="8"/>
  <c r="D1769" i="8"/>
  <c r="C1769" i="8"/>
  <c r="E1768" i="8"/>
  <c r="D1768" i="8"/>
  <c r="C1768" i="8"/>
  <c r="E1767" i="8"/>
  <c r="D1767" i="8"/>
  <c r="C1767" i="8"/>
  <c r="E1766" i="8"/>
  <c r="D1766" i="8"/>
  <c r="C1766" i="8"/>
  <c r="E1765" i="8"/>
  <c r="D1765" i="8"/>
  <c r="C1765" i="8"/>
  <c r="E1764" i="8"/>
  <c r="D1764" i="8"/>
  <c r="C1764" i="8"/>
  <c r="E1763" i="8"/>
  <c r="D1763" i="8"/>
  <c r="C1763" i="8"/>
  <c r="E1762" i="8"/>
  <c r="D1762" i="8"/>
  <c r="C1762" i="8"/>
  <c r="E1761" i="8"/>
  <c r="D1761" i="8"/>
  <c r="C1761" i="8"/>
  <c r="E1760" i="8"/>
  <c r="D1760" i="8"/>
  <c r="C1760" i="8"/>
  <c r="E1759" i="8"/>
  <c r="D1759" i="8"/>
  <c r="C1759" i="8"/>
  <c r="E1758" i="8"/>
  <c r="D1758" i="8"/>
  <c r="C1758" i="8"/>
  <c r="E1757" i="8"/>
  <c r="D1757" i="8"/>
  <c r="C1757" i="8"/>
  <c r="E1756" i="8"/>
  <c r="D1756" i="8"/>
  <c r="C1756" i="8"/>
  <c r="E1755" i="8"/>
  <c r="D1755" i="8"/>
  <c r="C1755" i="8"/>
  <c r="E1754" i="8"/>
  <c r="D1754" i="8"/>
  <c r="C1754" i="8"/>
  <c r="E1753" i="8"/>
  <c r="D1753" i="8"/>
  <c r="C1753" i="8"/>
  <c r="E1752" i="8"/>
  <c r="D1752" i="8"/>
  <c r="C1752" i="8"/>
  <c r="E1751" i="8"/>
  <c r="D1751" i="8"/>
  <c r="C1751" i="8"/>
  <c r="E1750" i="8"/>
  <c r="D1750" i="8"/>
  <c r="C1750" i="8"/>
  <c r="E1749" i="8"/>
  <c r="D1749" i="8"/>
  <c r="C1749" i="8"/>
  <c r="E1748" i="8"/>
  <c r="D1748" i="8"/>
  <c r="C1748" i="8"/>
  <c r="E1747" i="8"/>
  <c r="D1747" i="8"/>
  <c r="C1747" i="8"/>
  <c r="E1746" i="8"/>
  <c r="D1746" i="8"/>
  <c r="C1746" i="8"/>
  <c r="E1745" i="8"/>
  <c r="D1745" i="8"/>
  <c r="C1745" i="8"/>
  <c r="E1744" i="8"/>
  <c r="D1744" i="8"/>
  <c r="C1744" i="8"/>
  <c r="E1743" i="8"/>
  <c r="D1743" i="8"/>
  <c r="C1743" i="8"/>
  <c r="E1742" i="8"/>
  <c r="D1742" i="8"/>
  <c r="C1742" i="8"/>
  <c r="E1741" i="8"/>
  <c r="D1741" i="8"/>
  <c r="C1741" i="8"/>
  <c r="E1740" i="8"/>
  <c r="D1740" i="8"/>
  <c r="C1740" i="8"/>
  <c r="E1739" i="8"/>
  <c r="D1739" i="8"/>
  <c r="C1739" i="8"/>
  <c r="E1738" i="8"/>
  <c r="D1738" i="8"/>
  <c r="C1738" i="8"/>
  <c r="E1737" i="8"/>
  <c r="D1737" i="8"/>
  <c r="C1737" i="8"/>
  <c r="E1736" i="8"/>
  <c r="D1736" i="8"/>
  <c r="C1736" i="8"/>
  <c r="E1735" i="8"/>
  <c r="D1735" i="8"/>
  <c r="C1735" i="8"/>
  <c r="E1734" i="8"/>
  <c r="D1734" i="8"/>
  <c r="C1734" i="8"/>
  <c r="E1733" i="8"/>
  <c r="D1733" i="8"/>
  <c r="C1733" i="8"/>
  <c r="E1732" i="8"/>
  <c r="D1732" i="8"/>
  <c r="C1732" i="8"/>
  <c r="E1731" i="8"/>
  <c r="D1731" i="8"/>
  <c r="C1731" i="8"/>
  <c r="E1730" i="8"/>
  <c r="D1730" i="8"/>
  <c r="C1730" i="8"/>
  <c r="E1729" i="8"/>
  <c r="D1729" i="8"/>
  <c r="C1729" i="8"/>
  <c r="E1728" i="8"/>
  <c r="D1728" i="8"/>
  <c r="C1728" i="8"/>
  <c r="E1727" i="8"/>
  <c r="D1727" i="8"/>
  <c r="C1727" i="8"/>
  <c r="E1726" i="8"/>
  <c r="D1726" i="8"/>
  <c r="C1726" i="8"/>
  <c r="E1725" i="8"/>
  <c r="D1725" i="8"/>
  <c r="C1725" i="8"/>
  <c r="E1724" i="8"/>
  <c r="D1724" i="8"/>
  <c r="C1724" i="8"/>
  <c r="E1723" i="8"/>
  <c r="D1723" i="8"/>
  <c r="C1723" i="8"/>
  <c r="E1722" i="8"/>
  <c r="D1722" i="8"/>
  <c r="C1722" i="8"/>
  <c r="E1721" i="8"/>
  <c r="D1721" i="8"/>
  <c r="C1721" i="8"/>
  <c r="E1720" i="8"/>
  <c r="D1720" i="8"/>
  <c r="C1720" i="8"/>
  <c r="E1719" i="8"/>
  <c r="D1719" i="8"/>
  <c r="C1719" i="8"/>
  <c r="E1718" i="8"/>
  <c r="D1718" i="8"/>
  <c r="C1718" i="8"/>
  <c r="E1717" i="8"/>
  <c r="D1717" i="8"/>
  <c r="C1717" i="8"/>
  <c r="E1716" i="8"/>
  <c r="D1716" i="8"/>
  <c r="C1716" i="8"/>
  <c r="E1715" i="8"/>
  <c r="D1715" i="8"/>
  <c r="C1715" i="8"/>
  <c r="E1714" i="8"/>
  <c r="D1714" i="8"/>
  <c r="C1714" i="8"/>
  <c r="E1713" i="8"/>
  <c r="D1713" i="8"/>
  <c r="C1713" i="8"/>
  <c r="E1712" i="8"/>
  <c r="D1712" i="8"/>
  <c r="C1712" i="8"/>
  <c r="E1711" i="8"/>
  <c r="D1711" i="8"/>
  <c r="C1711" i="8"/>
  <c r="E1710" i="8"/>
  <c r="D1710" i="8"/>
  <c r="C1710" i="8"/>
  <c r="E1709" i="8"/>
  <c r="D1709" i="8"/>
  <c r="C1709" i="8"/>
  <c r="E1708" i="8"/>
  <c r="D1708" i="8"/>
  <c r="C1708" i="8"/>
  <c r="E1707" i="8"/>
  <c r="D1707" i="8"/>
  <c r="C1707" i="8"/>
  <c r="E1706" i="8"/>
  <c r="D1706" i="8"/>
  <c r="C1706" i="8"/>
  <c r="E1705" i="8"/>
  <c r="D1705" i="8"/>
  <c r="C1705" i="8"/>
  <c r="E1704" i="8"/>
  <c r="D1704" i="8"/>
  <c r="C1704" i="8"/>
  <c r="E1703" i="8"/>
  <c r="D1703" i="8"/>
  <c r="C1703" i="8"/>
  <c r="E1702" i="8"/>
  <c r="D1702" i="8"/>
  <c r="C1702" i="8"/>
  <c r="E1701" i="8"/>
  <c r="D1701" i="8"/>
  <c r="C1701" i="8"/>
  <c r="E1700" i="8"/>
  <c r="D1700" i="8"/>
  <c r="C1700" i="8"/>
  <c r="E1699" i="8"/>
  <c r="D1699" i="8"/>
  <c r="C1699" i="8"/>
  <c r="E1698" i="8"/>
  <c r="D1698" i="8"/>
  <c r="C1698" i="8"/>
  <c r="E1697" i="8"/>
  <c r="D1697" i="8"/>
  <c r="C1697" i="8"/>
  <c r="E1696" i="8"/>
  <c r="D1696" i="8"/>
  <c r="C1696" i="8"/>
  <c r="E1695" i="8"/>
  <c r="D1695" i="8"/>
  <c r="C1695" i="8"/>
  <c r="E1694" i="8"/>
  <c r="D1694" i="8"/>
  <c r="C1694" i="8"/>
  <c r="E1693" i="8"/>
  <c r="D1693" i="8"/>
  <c r="C1693" i="8"/>
  <c r="E1692" i="8"/>
  <c r="D1692" i="8"/>
  <c r="C1692" i="8"/>
  <c r="E1691" i="8"/>
  <c r="D1691" i="8"/>
  <c r="C1691" i="8"/>
  <c r="E1690" i="8"/>
  <c r="D1690" i="8"/>
  <c r="C1690" i="8"/>
  <c r="E1689" i="8"/>
  <c r="D1689" i="8"/>
  <c r="C1689" i="8"/>
  <c r="E1688" i="8"/>
  <c r="D1688" i="8"/>
  <c r="C1688" i="8"/>
  <c r="E1687" i="8"/>
  <c r="D1687" i="8"/>
  <c r="C1687" i="8"/>
  <c r="E1686" i="8"/>
  <c r="D1686" i="8"/>
  <c r="C1686" i="8"/>
  <c r="E1685" i="8"/>
  <c r="D1685" i="8"/>
  <c r="C1685" i="8"/>
  <c r="E1684" i="8"/>
  <c r="D1684" i="8"/>
  <c r="C1684" i="8"/>
  <c r="E1683" i="8"/>
  <c r="D1683" i="8"/>
  <c r="C1683" i="8"/>
  <c r="E1682" i="8"/>
  <c r="D1682" i="8"/>
  <c r="C1682" i="8"/>
  <c r="E1681" i="8"/>
  <c r="D1681" i="8"/>
  <c r="C1681" i="8"/>
  <c r="E1680" i="8"/>
  <c r="D1680" i="8"/>
  <c r="C1680" i="8"/>
  <c r="E1679" i="8"/>
  <c r="D1679" i="8"/>
  <c r="C1679" i="8"/>
  <c r="E1678" i="8"/>
  <c r="D1678" i="8"/>
  <c r="C1678" i="8"/>
  <c r="E1677" i="8"/>
  <c r="D1677" i="8"/>
  <c r="C1677" i="8"/>
  <c r="E1676" i="8"/>
  <c r="D1676" i="8"/>
  <c r="C1676" i="8"/>
  <c r="E1675" i="8"/>
  <c r="D1675" i="8"/>
  <c r="C1675" i="8"/>
  <c r="E1674" i="8"/>
  <c r="D1674" i="8"/>
  <c r="C1674" i="8"/>
  <c r="E1673" i="8"/>
  <c r="D1673" i="8"/>
  <c r="C1673" i="8"/>
  <c r="E1672" i="8"/>
  <c r="D1672" i="8"/>
  <c r="C1672" i="8"/>
  <c r="E1671" i="8"/>
  <c r="D1671" i="8"/>
  <c r="C1671" i="8"/>
  <c r="E1670" i="8"/>
  <c r="D1670" i="8"/>
  <c r="C1670" i="8"/>
  <c r="E1669" i="8"/>
  <c r="D1669" i="8"/>
  <c r="C1669" i="8"/>
  <c r="E1668" i="8"/>
  <c r="D1668" i="8"/>
  <c r="C1668" i="8"/>
  <c r="E1667" i="8"/>
  <c r="D1667" i="8"/>
  <c r="C1667" i="8"/>
  <c r="E1666" i="8"/>
  <c r="D1666" i="8"/>
  <c r="C1666" i="8"/>
  <c r="E1665" i="8"/>
  <c r="D1665" i="8"/>
  <c r="C1665" i="8"/>
  <c r="E1664" i="8"/>
  <c r="D1664" i="8"/>
  <c r="C1664" i="8"/>
  <c r="E1663" i="8"/>
  <c r="D1663" i="8"/>
  <c r="C1663" i="8"/>
  <c r="E1662" i="8"/>
  <c r="D1662" i="8"/>
  <c r="C1662" i="8"/>
  <c r="E1661" i="8"/>
  <c r="D1661" i="8"/>
  <c r="C1661" i="8"/>
  <c r="E1660" i="8"/>
  <c r="D1660" i="8"/>
  <c r="C1660" i="8"/>
  <c r="E1659" i="8"/>
  <c r="D1659" i="8"/>
  <c r="C1659" i="8"/>
  <c r="E1658" i="8"/>
  <c r="D1658" i="8"/>
  <c r="C1658" i="8"/>
  <c r="E1657" i="8"/>
  <c r="D1657" i="8"/>
  <c r="C1657" i="8"/>
  <c r="E1656" i="8"/>
  <c r="D1656" i="8"/>
  <c r="C1656" i="8"/>
  <c r="E1655" i="8"/>
  <c r="D1655" i="8"/>
  <c r="C1655" i="8"/>
  <c r="E1654" i="8"/>
  <c r="D1654" i="8"/>
  <c r="C1654" i="8"/>
  <c r="E1653" i="8"/>
  <c r="D1653" i="8"/>
  <c r="C1653" i="8"/>
  <c r="E1652" i="8"/>
  <c r="D1652" i="8"/>
  <c r="C1652" i="8"/>
  <c r="E1651" i="8"/>
  <c r="D1651" i="8"/>
  <c r="C1651" i="8"/>
  <c r="E1650" i="8"/>
  <c r="D1650" i="8"/>
  <c r="C1650" i="8"/>
  <c r="E1649" i="8"/>
  <c r="D1649" i="8"/>
  <c r="C1649" i="8"/>
  <c r="E1648" i="8"/>
  <c r="D1648" i="8"/>
  <c r="C1648" i="8"/>
  <c r="E1647" i="8"/>
  <c r="D1647" i="8"/>
  <c r="C1647" i="8"/>
  <c r="E1646" i="8"/>
  <c r="D1646" i="8"/>
  <c r="C1646" i="8"/>
  <c r="E1645" i="8"/>
  <c r="D1645" i="8"/>
  <c r="C1645" i="8"/>
  <c r="E1644" i="8"/>
  <c r="D1644" i="8"/>
  <c r="C1644" i="8"/>
  <c r="E1643" i="8"/>
  <c r="D1643" i="8"/>
  <c r="C1643" i="8"/>
  <c r="E1642" i="8"/>
  <c r="D1642" i="8"/>
  <c r="C1642" i="8"/>
  <c r="E1641" i="8"/>
  <c r="D1641" i="8"/>
  <c r="C1641" i="8"/>
  <c r="E1640" i="8"/>
  <c r="D1640" i="8"/>
  <c r="C1640" i="8"/>
  <c r="E1639" i="8"/>
  <c r="D1639" i="8"/>
  <c r="C1639" i="8"/>
  <c r="E1638" i="8"/>
  <c r="D1638" i="8"/>
  <c r="C1638" i="8"/>
  <c r="E1637" i="8"/>
  <c r="D1637" i="8"/>
  <c r="C1637" i="8"/>
  <c r="E1636" i="8"/>
  <c r="D1636" i="8"/>
  <c r="C1636" i="8"/>
  <c r="E1635" i="8"/>
  <c r="D1635" i="8"/>
  <c r="C1635" i="8"/>
  <c r="E1634" i="8"/>
  <c r="D1634" i="8"/>
  <c r="C1634" i="8"/>
  <c r="E1633" i="8"/>
  <c r="D1633" i="8"/>
  <c r="C1633" i="8"/>
  <c r="E1632" i="8"/>
  <c r="D1632" i="8"/>
  <c r="C1632" i="8"/>
  <c r="E1631" i="8"/>
  <c r="D1631" i="8"/>
  <c r="C1631" i="8"/>
  <c r="E1630" i="8"/>
  <c r="D1630" i="8"/>
  <c r="C1630" i="8"/>
  <c r="E1629" i="8"/>
  <c r="D1629" i="8"/>
  <c r="C1629" i="8"/>
  <c r="E1628" i="8"/>
  <c r="D1628" i="8"/>
  <c r="C1628" i="8"/>
  <c r="E1627" i="8"/>
  <c r="D1627" i="8"/>
  <c r="C1627" i="8"/>
  <c r="E1626" i="8"/>
  <c r="D1626" i="8"/>
  <c r="C1626" i="8"/>
  <c r="E1625" i="8"/>
  <c r="D1625" i="8"/>
  <c r="C1625" i="8"/>
  <c r="E1624" i="8"/>
  <c r="D1624" i="8"/>
  <c r="C1624" i="8"/>
  <c r="E1623" i="8"/>
  <c r="D1623" i="8"/>
  <c r="C1623" i="8"/>
  <c r="E1622" i="8"/>
  <c r="D1622" i="8"/>
  <c r="C1622" i="8"/>
  <c r="E1621" i="8"/>
  <c r="D1621" i="8"/>
  <c r="C1621" i="8"/>
  <c r="E1620" i="8"/>
  <c r="D1620" i="8"/>
  <c r="C1620" i="8"/>
  <c r="E1619" i="8"/>
  <c r="D1619" i="8"/>
  <c r="C1619" i="8"/>
  <c r="E1618" i="8"/>
  <c r="D1618" i="8"/>
  <c r="C1618" i="8"/>
  <c r="E1617" i="8"/>
  <c r="D1617" i="8"/>
  <c r="C1617" i="8"/>
  <c r="E1616" i="8"/>
  <c r="D1616" i="8"/>
  <c r="C1616" i="8"/>
  <c r="E1615" i="8"/>
  <c r="D1615" i="8"/>
  <c r="C1615" i="8"/>
  <c r="E1614" i="8"/>
  <c r="D1614" i="8"/>
  <c r="C1614" i="8"/>
  <c r="E1613" i="8"/>
  <c r="D1613" i="8"/>
  <c r="C1613" i="8"/>
  <c r="E1612" i="8"/>
  <c r="D1612" i="8"/>
  <c r="C1612" i="8"/>
  <c r="E1611" i="8"/>
  <c r="D1611" i="8"/>
  <c r="C1611" i="8"/>
  <c r="E1610" i="8"/>
  <c r="D1610" i="8"/>
  <c r="C1610" i="8"/>
  <c r="E1609" i="8"/>
  <c r="D1609" i="8"/>
  <c r="C1609" i="8"/>
  <c r="E1608" i="8"/>
  <c r="D1608" i="8"/>
  <c r="C1608" i="8"/>
  <c r="E1607" i="8"/>
  <c r="D1607" i="8"/>
  <c r="C1607" i="8"/>
  <c r="E1606" i="8"/>
  <c r="D1606" i="8"/>
  <c r="C1606" i="8"/>
  <c r="E1605" i="8"/>
  <c r="D1605" i="8"/>
  <c r="C1605" i="8"/>
  <c r="E1604" i="8"/>
  <c r="D1604" i="8"/>
  <c r="C1604" i="8"/>
  <c r="E1603" i="8"/>
  <c r="D1603" i="8"/>
  <c r="C1603" i="8"/>
  <c r="E1602" i="8"/>
  <c r="D1602" i="8"/>
  <c r="C1602" i="8"/>
  <c r="E1601" i="8"/>
  <c r="D1601" i="8"/>
  <c r="C1601" i="8"/>
  <c r="E1600" i="8"/>
  <c r="D1600" i="8"/>
  <c r="C1600" i="8"/>
  <c r="E1599" i="8"/>
  <c r="D1599" i="8"/>
  <c r="C1599" i="8"/>
  <c r="E1598" i="8"/>
  <c r="D1598" i="8"/>
  <c r="C1598" i="8"/>
  <c r="E1597" i="8"/>
  <c r="D1597" i="8"/>
  <c r="C1597" i="8"/>
  <c r="E1596" i="8"/>
  <c r="D1596" i="8"/>
  <c r="C1596" i="8"/>
  <c r="E1595" i="8"/>
  <c r="D1595" i="8"/>
  <c r="C1595" i="8"/>
  <c r="E1594" i="8"/>
  <c r="D1594" i="8"/>
  <c r="C1594" i="8"/>
  <c r="E1593" i="8"/>
  <c r="D1593" i="8"/>
  <c r="C1593" i="8"/>
  <c r="E1592" i="8"/>
  <c r="D1592" i="8"/>
  <c r="C1592" i="8"/>
  <c r="E1591" i="8"/>
  <c r="D1591" i="8"/>
  <c r="C1591" i="8"/>
  <c r="E1590" i="8"/>
  <c r="D1590" i="8"/>
  <c r="C1590" i="8"/>
  <c r="E1589" i="8"/>
  <c r="D1589" i="8"/>
  <c r="C1589" i="8"/>
  <c r="E1588" i="8"/>
  <c r="D1588" i="8"/>
  <c r="C1588" i="8"/>
  <c r="E1587" i="8"/>
  <c r="D1587" i="8"/>
  <c r="C1587" i="8"/>
  <c r="E1586" i="8"/>
  <c r="D1586" i="8"/>
  <c r="C1586" i="8"/>
  <c r="E1585" i="8"/>
  <c r="D1585" i="8"/>
  <c r="C1585" i="8"/>
  <c r="E1584" i="8"/>
  <c r="D1584" i="8"/>
  <c r="C1584" i="8"/>
  <c r="E1583" i="8"/>
  <c r="D1583" i="8"/>
  <c r="C1583" i="8"/>
  <c r="E1582" i="8"/>
  <c r="D1582" i="8"/>
  <c r="C1582" i="8"/>
  <c r="E1581" i="8"/>
  <c r="D1581" i="8"/>
  <c r="C1581" i="8"/>
  <c r="E1580" i="8"/>
  <c r="D1580" i="8"/>
  <c r="C1580" i="8"/>
  <c r="E1579" i="8"/>
  <c r="D1579" i="8"/>
  <c r="C1579" i="8"/>
  <c r="E1578" i="8"/>
  <c r="D1578" i="8"/>
  <c r="C1578" i="8"/>
  <c r="E1577" i="8"/>
  <c r="D1577" i="8"/>
  <c r="C1577" i="8"/>
  <c r="E1576" i="8"/>
  <c r="D1576" i="8"/>
  <c r="C1576" i="8"/>
  <c r="E1575" i="8"/>
  <c r="D1575" i="8"/>
  <c r="C1575" i="8"/>
  <c r="E1574" i="8"/>
  <c r="D1574" i="8"/>
  <c r="C1574" i="8"/>
  <c r="E1573" i="8"/>
  <c r="D1573" i="8"/>
  <c r="C1573" i="8"/>
  <c r="E1572" i="8"/>
  <c r="D1572" i="8"/>
  <c r="C1572" i="8"/>
  <c r="E1571" i="8"/>
  <c r="D1571" i="8"/>
  <c r="C1571" i="8"/>
  <c r="E1570" i="8"/>
  <c r="D1570" i="8"/>
  <c r="C1570" i="8"/>
  <c r="E1569" i="8"/>
  <c r="D1569" i="8"/>
  <c r="C1569" i="8"/>
  <c r="E1568" i="8"/>
  <c r="D1568" i="8"/>
  <c r="C1568" i="8"/>
  <c r="E1567" i="8"/>
  <c r="D1567" i="8"/>
  <c r="C1567" i="8"/>
  <c r="E1566" i="8"/>
  <c r="D1566" i="8"/>
  <c r="C1566" i="8"/>
  <c r="E1565" i="8"/>
  <c r="D1565" i="8"/>
  <c r="C1565" i="8"/>
  <c r="E1564" i="8"/>
  <c r="D1564" i="8"/>
  <c r="C1564" i="8"/>
  <c r="E1563" i="8"/>
  <c r="D1563" i="8"/>
  <c r="C1563" i="8"/>
  <c r="E1562" i="8"/>
  <c r="D1562" i="8"/>
  <c r="C1562" i="8"/>
  <c r="E1561" i="8"/>
  <c r="D1561" i="8"/>
  <c r="C1561" i="8"/>
  <c r="E1560" i="8"/>
  <c r="D1560" i="8"/>
  <c r="C1560" i="8"/>
  <c r="E1559" i="8"/>
  <c r="D1559" i="8"/>
  <c r="C1559" i="8"/>
  <c r="E1558" i="8"/>
  <c r="D1558" i="8"/>
  <c r="C1558" i="8"/>
  <c r="E1557" i="8"/>
  <c r="D1557" i="8"/>
  <c r="C1557" i="8"/>
  <c r="E1556" i="8"/>
  <c r="D1556" i="8"/>
  <c r="C1556" i="8"/>
  <c r="E1555" i="8"/>
  <c r="D1555" i="8"/>
  <c r="C1555" i="8"/>
  <c r="E1554" i="8"/>
  <c r="D1554" i="8"/>
  <c r="C1554" i="8"/>
  <c r="E1553" i="8"/>
  <c r="D1553" i="8"/>
  <c r="C1553" i="8"/>
  <c r="E1552" i="8"/>
  <c r="D1552" i="8"/>
  <c r="C1552" i="8"/>
  <c r="E1551" i="8"/>
  <c r="D1551" i="8"/>
  <c r="C1551" i="8"/>
  <c r="E1550" i="8"/>
  <c r="D1550" i="8"/>
  <c r="C1550" i="8"/>
  <c r="E1549" i="8"/>
  <c r="D1549" i="8"/>
  <c r="C1549" i="8"/>
  <c r="E1548" i="8"/>
  <c r="D1548" i="8"/>
  <c r="C1548" i="8"/>
  <c r="E1547" i="8"/>
  <c r="D1547" i="8"/>
  <c r="C1547" i="8"/>
  <c r="E1546" i="8"/>
  <c r="D1546" i="8"/>
  <c r="C1546" i="8"/>
  <c r="E1545" i="8"/>
  <c r="D1545" i="8"/>
  <c r="C1545" i="8"/>
  <c r="E1544" i="8"/>
  <c r="D1544" i="8"/>
  <c r="C1544" i="8"/>
  <c r="E1543" i="8"/>
  <c r="D1543" i="8"/>
  <c r="C1543" i="8"/>
  <c r="E1542" i="8"/>
  <c r="D1542" i="8"/>
  <c r="C1542" i="8"/>
  <c r="E1541" i="8"/>
  <c r="D1541" i="8"/>
  <c r="C1541" i="8"/>
  <c r="E1540" i="8"/>
  <c r="D1540" i="8"/>
  <c r="C1540" i="8"/>
  <c r="E1539" i="8"/>
  <c r="D1539" i="8"/>
  <c r="C1539" i="8"/>
  <c r="E1538" i="8"/>
  <c r="D1538" i="8"/>
  <c r="C1538" i="8"/>
  <c r="E1537" i="8"/>
  <c r="D1537" i="8"/>
  <c r="C1537" i="8"/>
  <c r="E1536" i="8"/>
  <c r="D1536" i="8"/>
  <c r="C1536" i="8"/>
  <c r="E1535" i="8"/>
  <c r="D1535" i="8"/>
  <c r="C1535" i="8"/>
  <c r="E1534" i="8"/>
  <c r="D1534" i="8"/>
  <c r="C1534" i="8"/>
  <c r="E1533" i="8"/>
  <c r="D1533" i="8"/>
  <c r="C1533" i="8"/>
  <c r="E1532" i="8"/>
  <c r="D1532" i="8"/>
  <c r="C1532" i="8"/>
  <c r="E1531" i="8"/>
  <c r="D1531" i="8"/>
  <c r="C1531" i="8"/>
  <c r="E1530" i="8"/>
  <c r="D1530" i="8"/>
  <c r="C1530" i="8"/>
  <c r="E1529" i="8"/>
  <c r="D1529" i="8"/>
  <c r="C1529" i="8"/>
  <c r="E1528" i="8"/>
  <c r="D1528" i="8"/>
  <c r="C1528" i="8"/>
  <c r="E1527" i="8"/>
  <c r="D1527" i="8"/>
  <c r="C1527" i="8"/>
  <c r="E1526" i="8"/>
  <c r="D1526" i="8"/>
  <c r="C1526" i="8"/>
  <c r="E1525" i="8"/>
  <c r="D1525" i="8"/>
  <c r="C1525" i="8"/>
  <c r="E1524" i="8"/>
  <c r="D1524" i="8"/>
  <c r="C1524" i="8"/>
  <c r="E1523" i="8"/>
  <c r="D1523" i="8"/>
  <c r="C1523" i="8"/>
  <c r="E1522" i="8"/>
  <c r="D1522" i="8"/>
  <c r="C1522" i="8"/>
  <c r="E1521" i="8"/>
  <c r="D1521" i="8"/>
  <c r="C1521" i="8"/>
  <c r="E1520" i="8"/>
  <c r="D1520" i="8"/>
  <c r="C1520" i="8"/>
  <c r="E1519" i="8"/>
  <c r="D1519" i="8"/>
  <c r="C1519" i="8"/>
  <c r="E1518" i="8"/>
  <c r="D1518" i="8"/>
  <c r="C1518" i="8"/>
  <c r="E1517" i="8"/>
  <c r="D1517" i="8"/>
  <c r="C1517" i="8"/>
  <c r="E1516" i="8"/>
  <c r="D1516" i="8"/>
  <c r="C1516" i="8"/>
  <c r="E1515" i="8"/>
  <c r="D1515" i="8"/>
  <c r="C1515" i="8"/>
  <c r="E1514" i="8"/>
  <c r="D1514" i="8"/>
  <c r="C1514" i="8"/>
  <c r="E1513" i="8"/>
  <c r="D1513" i="8"/>
  <c r="C1513" i="8"/>
  <c r="E1512" i="8"/>
  <c r="D1512" i="8"/>
  <c r="C1512" i="8"/>
  <c r="E1511" i="8"/>
  <c r="D1511" i="8"/>
  <c r="C1511" i="8"/>
  <c r="E1510" i="8"/>
  <c r="D1510" i="8"/>
  <c r="C1510" i="8"/>
  <c r="E1509" i="8"/>
  <c r="D1509" i="8"/>
  <c r="C1509" i="8"/>
  <c r="E1508" i="8"/>
  <c r="D1508" i="8"/>
  <c r="C1508" i="8"/>
  <c r="E1507" i="8"/>
  <c r="D1507" i="8"/>
  <c r="C1507" i="8"/>
  <c r="E1506" i="8"/>
  <c r="D1506" i="8"/>
  <c r="C1506" i="8"/>
  <c r="E1505" i="8"/>
  <c r="D1505" i="8"/>
  <c r="C1505" i="8"/>
  <c r="E1504" i="8"/>
  <c r="D1504" i="8"/>
  <c r="C1504" i="8"/>
  <c r="E1503" i="8"/>
  <c r="D1503" i="8"/>
  <c r="C1503" i="8"/>
  <c r="E1502" i="8"/>
  <c r="D1502" i="8"/>
  <c r="C1502" i="8"/>
  <c r="E1501" i="8"/>
  <c r="D1501" i="8"/>
  <c r="C1501" i="8"/>
  <c r="E1500" i="8"/>
  <c r="D1500" i="8"/>
  <c r="C1500" i="8"/>
  <c r="E1499" i="8"/>
  <c r="D1499" i="8"/>
  <c r="C1499" i="8"/>
  <c r="E1498" i="8"/>
  <c r="D1498" i="8"/>
  <c r="C1498" i="8"/>
  <c r="E1497" i="8"/>
  <c r="D1497" i="8"/>
  <c r="C1497" i="8"/>
  <c r="E1496" i="8"/>
  <c r="D1496" i="8"/>
  <c r="C1496" i="8"/>
  <c r="E1495" i="8"/>
  <c r="D1495" i="8"/>
  <c r="C1495" i="8"/>
  <c r="E1494" i="8"/>
  <c r="D1494" i="8"/>
  <c r="C1494" i="8"/>
  <c r="E1493" i="8"/>
  <c r="D1493" i="8"/>
  <c r="C1493" i="8"/>
  <c r="E1492" i="8"/>
  <c r="D1492" i="8"/>
  <c r="C1492" i="8"/>
  <c r="E1491" i="8"/>
  <c r="D1491" i="8"/>
  <c r="C1491" i="8"/>
  <c r="E1490" i="8"/>
  <c r="D1490" i="8"/>
  <c r="C1490" i="8"/>
  <c r="E1489" i="8"/>
  <c r="D1489" i="8"/>
  <c r="C1489" i="8"/>
  <c r="E1488" i="8"/>
  <c r="D1488" i="8"/>
  <c r="C1488" i="8"/>
  <c r="E1487" i="8"/>
  <c r="D1487" i="8"/>
  <c r="C1487" i="8"/>
  <c r="E1486" i="8"/>
  <c r="D1486" i="8"/>
  <c r="C1486" i="8"/>
  <c r="E1485" i="8"/>
  <c r="D1485" i="8"/>
  <c r="C1485" i="8"/>
  <c r="E1484" i="8"/>
  <c r="D1484" i="8"/>
  <c r="C1484" i="8"/>
  <c r="E1483" i="8"/>
  <c r="D1483" i="8"/>
  <c r="C1483" i="8"/>
  <c r="E1482" i="8"/>
  <c r="D1482" i="8"/>
  <c r="C1482" i="8"/>
  <c r="E1481" i="8"/>
  <c r="D1481" i="8"/>
  <c r="C1481" i="8"/>
  <c r="E1480" i="8"/>
  <c r="D1480" i="8"/>
  <c r="C1480" i="8"/>
  <c r="E1479" i="8"/>
  <c r="D1479" i="8"/>
  <c r="C1479" i="8"/>
  <c r="E1478" i="8"/>
  <c r="D1478" i="8"/>
  <c r="C1478" i="8"/>
  <c r="E1477" i="8"/>
  <c r="D1477" i="8"/>
  <c r="C1477" i="8"/>
  <c r="E1476" i="8"/>
  <c r="D1476" i="8"/>
  <c r="C1476" i="8"/>
  <c r="E1475" i="8"/>
  <c r="D1475" i="8"/>
  <c r="C1475" i="8"/>
  <c r="E1474" i="8"/>
  <c r="D1474" i="8"/>
  <c r="C1474" i="8"/>
  <c r="E1473" i="8"/>
  <c r="D1473" i="8"/>
  <c r="C1473" i="8"/>
  <c r="E1472" i="8"/>
  <c r="D1472" i="8"/>
  <c r="C1472" i="8"/>
  <c r="E1471" i="8"/>
  <c r="D1471" i="8"/>
  <c r="C1471" i="8"/>
  <c r="E1470" i="8"/>
  <c r="D1470" i="8"/>
  <c r="C1470" i="8"/>
  <c r="E1469" i="8"/>
  <c r="D1469" i="8"/>
  <c r="C1469" i="8"/>
  <c r="E1468" i="8"/>
  <c r="D1468" i="8"/>
  <c r="C1468" i="8"/>
  <c r="E1467" i="8"/>
  <c r="D1467" i="8"/>
  <c r="C1467" i="8"/>
  <c r="E1466" i="8"/>
  <c r="D1466" i="8"/>
  <c r="C1466" i="8"/>
  <c r="E1465" i="8"/>
  <c r="D1465" i="8"/>
  <c r="C1465" i="8"/>
  <c r="E1464" i="8"/>
  <c r="D1464" i="8"/>
  <c r="C1464" i="8"/>
  <c r="E1463" i="8"/>
  <c r="D1463" i="8"/>
  <c r="C1463" i="8"/>
  <c r="E1462" i="8"/>
  <c r="D1462" i="8"/>
  <c r="C1462" i="8"/>
  <c r="E1461" i="8"/>
  <c r="D1461" i="8"/>
  <c r="C1461" i="8"/>
  <c r="E1460" i="8"/>
  <c r="D1460" i="8"/>
  <c r="C1460" i="8"/>
  <c r="E1459" i="8"/>
  <c r="D1459" i="8"/>
  <c r="C1459" i="8"/>
  <c r="E1458" i="8"/>
  <c r="D1458" i="8"/>
  <c r="C1458" i="8"/>
  <c r="E1457" i="8"/>
  <c r="D1457" i="8"/>
  <c r="C1457" i="8"/>
  <c r="E1456" i="8"/>
  <c r="D1456" i="8"/>
  <c r="C1456" i="8"/>
  <c r="E1455" i="8"/>
  <c r="D1455" i="8"/>
  <c r="C1455" i="8"/>
  <c r="E1454" i="8"/>
  <c r="D1454" i="8"/>
  <c r="C1454" i="8"/>
  <c r="E1453" i="8"/>
  <c r="D1453" i="8"/>
  <c r="C1453" i="8"/>
  <c r="E1452" i="8"/>
  <c r="D1452" i="8"/>
  <c r="C1452" i="8"/>
  <c r="E1451" i="8"/>
  <c r="D1451" i="8"/>
  <c r="C1451" i="8"/>
  <c r="E1450" i="8"/>
  <c r="D1450" i="8"/>
  <c r="C1450" i="8"/>
  <c r="E1449" i="8"/>
  <c r="D1449" i="8"/>
  <c r="C1449" i="8"/>
  <c r="E1448" i="8"/>
  <c r="D1448" i="8"/>
  <c r="C1448" i="8"/>
  <c r="E1447" i="8"/>
  <c r="D1447" i="8"/>
  <c r="C1447" i="8"/>
  <c r="E1446" i="8"/>
  <c r="D1446" i="8"/>
  <c r="C1446" i="8"/>
  <c r="E1445" i="8"/>
  <c r="D1445" i="8"/>
  <c r="C1445" i="8"/>
  <c r="E1444" i="8"/>
  <c r="D1444" i="8"/>
  <c r="C1444" i="8"/>
  <c r="E1443" i="8"/>
  <c r="D1443" i="8"/>
  <c r="C1443" i="8"/>
  <c r="E1442" i="8"/>
  <c r="D1442" i="8"/>
  <c r="C1442" i="8"/>
  <c r="E1441" i="8"/>
  <c r="D1441" i="8"/>
  <c r="C1441" i="8"/>
  <c r="E1440" i="8"/>
  <c r="D1440" i="8"/>
  <c r="C1440" i="8"/>
  <c r="E1439" i="8"/>
  <c r="D1439" i="8"/>
  <c r="C1439" i="8"/>
  <c r="E1438" i="8"/>
  <c r="D1438" i="8"/>
  <c r="C1438" i="8"/>
  <c r="E1437" i="8"/>
  <c r="D1437" i="8"/>
  <c r="C1437" i="8"/>
  <c r="E1436" i="8"/>
  <c r="D1436" i="8"/>
  <c r="C1436" i="8"/>
  <c r="E1435" i="8"/>
  <c r="D1435" i="8"/>
  <c r="C1435" i="8"/>
  <c r="E1434" i="8"/>
  <c r="D1434" i="8"/>
  <c r="C1434" i="8"/>
  <c r="E1433" i="8"/>
  <c r="D1433" i="8"/>
  <c r="C1433" i="8"/>
  <c r="E1432" i="8"/>
  <c r="D1432" i="8"/>
  <c r="C1432" i="8"/>
  <c r="E1431" i="8"/>
  <c r="D1431" i="8"/>
  <c r="C1431" i="8"/>
  <c r="E1430" i="8"/>
  <c r="D1430" i="8"/>
  <c r="C1430" i="8"/>
  <c r="E1429" i="8"/>
  <c r="D1429" i="8"/>
  <c r="C1429" i="8"/>
  <c r="E1428" i="8"/>
  <c r="D1428" i="8"/>
  <c r="C1428" i="8"/>
  <c r="E1427" i="8"/>
  <c r="D1427" i="8"/>
  <c r="C1427" i="8"/>
  <c r="E1426" i="8"/>
  <c r="D1426" i="8"/>
  <c r="C1426" i="8"/>
  <c r="E1425" i="8"/>
  <c r="D1425" i="8"/>
  <c r="C1425" i="8"/>
  <c r="E1424" i="8"/>
  <c r="D1424" i="8"/>
  <c r="C1424" i="8"/>
  <c r="E1423" i="8"/>
  <c r="D1423" i="8"/>
  <c r="C1423" i="8"/>
  <c r="E1422" i="8"/>
  <c r="D1422" i="8"/>
  <c r="C1422" i="8"/>
  <c r="E1421" i="8"/>
  <c r="D1421" i="8"/>
  <c r="C1421" i="8"/>
  <c r="E1420" i="8"/>
  <c r="D1420" i="8"/>
  <c r="C1420" i="8"/>
  <c r="E1419" i="8"/>
  <c r="D1419" i="8"/>
  <c r="C1419" i="8"/>
  <c r="E1418" i="8"/>
  <c r="D1418" i="8"/>
  <c r="C1418" i="8"/>
  <c r="E1417" i="8"/>
  <c r="D1417" i="8"/>
  <c r="C1417" i="8"/>
  <c r="E1416" i="8"/>
  <c r="D1416" i="8"/>
  <c r="C1416" i="8"/>
  <c r="E1415" i="8"/>
  <c r="D1415" i="8"/>
  <c r="C1415" i="8"/>
  <c r="E1414" i="8"/>
  <c r="D1414" i="8"/>
  <c r="C1414" i="8"/>
  <c r="E1413" i="8"/>
  <c r="D1413" i="8"/>
  <c r="C1413" i="8"/>
  <c r="E1412" i="8"/>
  <c r="D1412" i="8"/>
  <c r="C1412" i="8"/>
  <c r="E1411" i="8"/>
  <c r="D1411" i="8"/>
  <c r="C1411" i="8"/>
  <c r="E1410" i="8"/>
  <c r="D1410" i="8"/>
  <c r="C1410" i="8"/>
  <c r="E1409" i="8"/>
  <c r="D1409" i="8"/>
  <c r="C1409" i="8"/>
  <c r="E1408" i="8"/>
  <c r="D1408" i="8"/>
  <c r="C1408" i="8"/>
  <c r="E1407" i="8"/>
  <c r="D1407" i="8"/>
  <c r="C1407" i="8"/>
  <c r="E1406" i="8"/>
  <c r="D1406" i="8"/>
  <c r="C1406" i="8"/>
  <c r="E1405" i="8"/>
  <c r="D1405" i="8"/>
  <c r="C1405" i="8"/>
  <c r="E1404" i="8"/>
  <c r="D1404" i="8"/>
  <c r="C1404" i="8"/>
  <c r="E1403" i="8"/>
  <c r="D1403" i="8"/>
  <c r="C1403" i="8"/>
  <c r="E1402" i="8"/>
  <c r="D1402" i="8"/>
  <c r="C1402" i="8"/>
  <c r="E1401" i="8"/>
  <c r="D1401" i="8"/>
  <c r="C1401" i="8"/>
  <c r="E1400" i="8"/>
  <c r="D1400" i="8"/>
  <c r="C1400" i="8"/>
  <c r="E1399" i="8"/>
  <c r="D1399" i="8"/>
  <c r="C1399" i="8"/>
  <c r="E1398" i="8"/>
  <c r="D1398" i="8"/>
  <c r="C1398" i="8"/>
  <c r="E1397" i="8"/>
  <c r="D1397" i="8"/>
  <c r="C1397" i="8"/>
  <c r="E1396" i="8"/>
  <c r="D1396" i="8"/>
  <c r="C1396" i="8"/>
  <c r="E1395" i="8"/>
  <c r="D1395" i="8"/>
  <c r="C1395" i="8"/>
  <c r="E1394" i="8"/>
  <c r="D1394" i="8"/>
  <c r="C1394" i="8"/>
  <c r="E1393" i="8"/>
  <c r="D1393" i="8"/>
  <c r="C1393" i="8"/>
  <c r="E1392" i="8"/>
  <c r="D1392" i="8"/>
  <c r="C1392" i="8"/>
  <c r="E1391" i="8"/>
  <c r="D1391" i="8"/>
  <c r="C1391" i="8"/>
  <c r="E1390" i="8"/>
  <c r="D1390" i="8"/>
  <c r="C1390" i="8"/>
  <c r="E1389" i="8"/>
  <c r="D1389" i="8"/>
  <c r="C1389" i="8"/>
  <c r="E1388" i="8"/>
  <c r="D1388" i="8"/>
  <c r="C1388" i="8"/>
  <c r="E1387" i="8"/>
  <c r="D1387" i="8"/>
  <c r="C1387" i="8"/>
  <c r="E1386" i="8"/>
  <c r="D1386" i="8"/>
  <c r="C1386" i="8"/>
  <c r="E1385" i="8"/>
  <c r="D1385" i="8"/>
  <c r="C1385" i="8"/>
  <c r="E1384" i="8"/>
  <c r="D1384" i="8"/>
  <c r="C1384" i="8"/>
  <c r="E1383" i="8"/>
  <c r="D1383" i="8"/>
  <c r="C1383" i="8"/>
  <c r="E1382" i="8"/>
  <c r="D1382" i="8"/>
  <c r="C1382" i="8"/>
  <c r="E1381" i="8"/>
  <c r="D1381" i="8"/>
  <c r="C1381" i="8"/>
  <c r="E1380" i="8"/>
  <c r="D1380" i="8"/>
  <c r="C1380" i="8"/>
  <c r="E1379" i="8"/>
  <c r="D1379" i="8"/>
  <c r="C1379" i="8"/>
  <c r="E1378" i="8"/>
  <c r="D1378" i="8"/>
  <c r="C1378" i="8"/>
  <c r="E1377" i="8"/>
  <c r="D1377" i="8"/>
  <c r="C1377" i="8"/>
  <c r="E1376" i="8"/>
  <c r="D1376" i="8"/>
  <c r="C1376" i="8"/>
  <c r="E1375" i="8"/>
  <c r="D1375" i="8"/>
  <c r="C1375" i="8"/>
  <c r="E1374" i="8"/>
  <c r="D1374" i="8"/>
  <c r="C1374" i="8"/>
  <c r="E1373" i="8"/>
  <c r="D1373" i="8"/>
  <c r="C1373" i="8"/>
  <c r="E1372" i="8"/>
  <c r="D1372" i="8"/>
  <c r="C1372" i="8"/>
  <c r="E1371" i="8"/>
  <c r="D1371" i="8"/>
  <c r="C1371" i="8"/>
  <c r="E1370" i="8"/>
  <c r="D1370" i="8"/>
  <c r="C1370" i="8"/>
  <c r="E1369" i="8"/>
  <c r="D1369" i="8"/>
  <c r="C1369" i="8"/>
  <c r="E1368" i="8"/>
  <c r="D1368" i="8"/>
  <c r="C1368" i="8"/>
  <c r="E1367" i="8"/>
  <c r="D1367" i="8"/>
  <c r="C1367" i="8"/>
  <c r="E1366" i="8"/>
  <c r="D1366" i="8"/>
  <c r="C1366" i="8"/>
  <c r="E1365" i="8"/>
  <c r="D1365" i="8"/>
  <c r="C1365" i="8"/>
  <c r="E1364" i="8"/>
  <c r="D1364" i="8"/>
  <c r="C1364" i="8"/>
  <c r="E1363" i="8"/>
  <c r="D1363" i="8"/>
  <c r="C1363" i="8"/>
  <c r="E1362" i="8"/>
  <c r="D1362" i="8"/>
  <c r="C1362" i="8"/>
  <c r="E1361" i="8"/>
  <c r="D1361" i="8"/>
  <c r="C1361" i="8"/>
  <c r="E1360" i="8"/>
  <c r="D1360" i="8"/>
  <c r="C1360" i="8"/>
  <c r="E1359" i="8"/>
  <c r="D1359" i="8"/>
  <c r="C1359" i="8"/>
  <c r="E1358" i="8"/>
  <c r="D1358" i="8"/>
  <c r="C1358" i="8"/>
  <c r="E1357" i="8"/>
  <c r="D1357" i="8"/>
  <c r="C1357" i="8"/>
  <c r="E1356" i="8"/>
  <c r="D1356" i="8"/>
  <c r="C1356" i="8"/>
  <c r="E1355" i="8"/>
  <c r="D1355" i="8"/>
  <c r="C1355" i="8"/>
  <c r="E1354" i="8"/>
  <c r="D1354" i="8"/>
  <c r="C1354" i="8"/>
  <c r="E1353" i="8"/>
  <c r="D1353" i="8"/>
  <c r="C1353" i="8"/>
  <c r="E1352" i="8"/>
  <c r="D1352" i="8"/>
  <c r="C1352" i="8"/>
  <c r="E1351" i="8"/>
  <c r="D1351" i="8"/>
  <c r="C1351" i="8"/>
  <c r="E1350" i="8"/>
  <c r="D1350" i="8"/>
  <c r="C1350" i="8"/>
  <c r="E1349" i="8"/>
  <c r="D1349" i="8"/>
  <c r="C1349" i="8"/>
  <c r="E1348" i="8"/>
  <c r="D1348" i="8"/>
  <c r="C1348" i="8"/>
  <c r="E1347" i="8"/>
  <c r="D1347" i="8"/>
  <c r="C1347" i="8"/>
  <c r="E1346" i="8"/>
  <c r="D1346" i="8"/>
  <c r="C1346" i="8"/>
  <c r="E1345" i="8"/>
  <c r="D1345" i="8"/>
  <c r="C1345" i="8"/>
  <c r="E1344" i="8"/>
  <c r="D1344" i="8"/>
  <c r="C1344" i="8"/>
  <c r="E1343" i="8"/>
  <c r="D1343" i="8"/>
  <c r="C1343" i="8"/>
  <c r="E1342" i="8"/>
  <c r="D1342" i="8"/>
  <c r="C1342" i="8"/>
  <c r="E1341" i="8"/>
  <c r="D1341" i="8"/>
  <c r="C1341" i="8"/>
  <c r="E1340" i="8"/>
  <c r="D1340" i="8"/>
  <c r="C1340" i="8"/>
  <c r="E1339" i="8"/>
  <c r="D1339" i="8"/>
  <c r="C1339" i="8"/>
  <c r="E1338" i="8"/>
  <c r="D1338" i="8"/>
  <c r="C1338" i="8"/>
  <c r="E1337" i="8"/>
  <c r="D1337" i="8"/>
  <c r="C1337" i="8"/>
  <c r="E1336" i="8"/>
  <c r="D1336" i="8"/>
  <c r="C1336" i="8"/>
  <c r="E1335" i="8"/>
  <c r="D1335" i="8"/>
  <c r="C1335" i="8"/>
  <c r="E1334" i="8"/>
  <c r="D1334" i="8"/>
  <c r="C1334" i="8"/>
  <c r="E1333" i="8"/>
  <c r="D1333" i="8"/>
  <c r="C1333" i="8"/>
  <c r="E1332" i="8"/>
  <c r="D1332" i="8"/>
  <c r="C1332" i="8"/>
  <c r="E1331" i="8"/>
  <c r="D1331" i="8"/>
  <c r="C1331" i="8"/>
  <c r="E1330" i="8"/>
  <c r="D1330" i="8"/>
  <c r="C1330" i="8"/>
  <c r="E1329" i="8"/>
  <c r="D1329" i="8"/>
  <c r="C1329" i="8"/>
  <c r="E1328" i="8"/>
  <c r="D1328" i="8"/>
  <c r="C1328" i="8"/>
  <c r="E1327" i="8"/>
  <c r="D1327" i="8"/>
  <c r="C1327" i="8"/>
  <c r="E1326" i="8"/>
  <c r="D1326" i="8"/>
  <c r="C1326" i="8"/>
  <c r="E1325" i="8"/>
  <c r="D1325" i="8"/>
  <c r="C1325" i="8"/>
  <c r="E1324" i="8"/>
  <c r="D1324" i="8"/>
  <c r="C1324" i="8"/>
  <c r="E1323" i="8"/>
  <c r="D1323" i="8"/>
  <c r="C1323" i="8"/>
  <c r="E1322" i="8"/>
  <c r="D1322" i="8"/>
  <c r="C1322" i="8"/>
  <c r="E1321" i="8"/>
  <c r="D1321" i="8"/>
  <c r="C1321" i="8"/>
  <c r="E1320" i="8"/>
  <c r="D1320" i="8"/>
  <c r="C1320" i="8"/>
  <c r="E1319" i="8"/>
  <c r="D1319" i="8"/>
  <c r="C1319" i="8"/>
  <c r="E1318" i="8"/>
  <c r="D1318" i="8"/>
  <c r="C1318" i="8"/>
  <c r="E1317" i="8"/>
  <c r="D1317" i="8"/>
  <c r="C1317" i="8"/>
  <c r="E1316" i="8"/>
  <c r="D1316" i="8"/>
  <c r="C1316" i="8"/>
  <c r="E1315" i="8"/>
  <c r="D1315" i="8"/>
  <c r="C1315" i="8"/>
  <c r="E1314" i="8"/>
  <c r="D1314" i="8"/>
  <c r="C1314" i="8"/>
  <c r="E1313" i="8"/>
  <c r="D1313" i="8"/>
  <c r="C1313" i="8"/>
  <c r="E1312" i="8"/>
  <c r="D1312" i="8"/>
  <c r="C1312" i="8"/>
  <c r="E1311" i="8"/>
  <c r="D1311" i="8"/>
  <c r="C1311" i="8"/>
  <c r="E1310" i="8"/>
  <c r="D1310" i="8"/>
  <c r="C1310" i="8"/>
  <c r="E1309" i="8"/>
  <c r="D1309" i="8"/>
  <c r="C1309" i="8"/>
  <c r="E1308" i="8"/>
  <c r="D1308" i="8"/>
  <c r="C1308" i="8"/>
  <c r="E1307" i="8"/>
  <c r="D1307" i="8"/>
  <c r="C1307" i="8"/>
  <c r="E1306" i="8"/>
  <c r="D1306" i="8"/>
  <c r="C1306" i="8"/>
  <c r="E1305" i="8"/>
  <c r="D1305" i="8"/>
  <c r="C1305" i="8"/>
  <c r="E1304" i="8"/>
  <c r="D1304" i="8"/>
  <c r="C1304" i="8"/>
  <c r="E1303" i="8"/>
  <c r="D1303" i="8"/>
  <c r="C1303" i="8"/>
  <c r="E1302" i="8"/>
  <c r="D1302" i="8"/>
  <c r="C1302" i="8"/>
  <c r="E1301" i="8"/>
  <c r="D1301" i="8"/>
  <c r="C1301" i="8"/>
  <c r="E1300" i="8"/>
  <c r="D1300" i="8"/>
  <c r="C1300" i="8"/>
  <c r="E1299" i="8"/>
  <c r="D1299" i="8"/>
  <c r="C1299" i="8"/>
  <c r="E1298" i="8"/>
  <c r="D1298" i="8"/>
  <c r="C1298" i="8"/>
  <c r="E1297" i="8"/>
  <c r="D1297" i="8"/>
  <c r="C1297" i="8"/>
  <c r="E1296" i="8"/>
  <c r="D1296" i="8"/>
  <c r="C1296" i="8"/>
  <c r="E1295" i="8"/>
  <c r="D1295" i="8"/>
  <c r="C1295" i="8"/>
  <c r="E1294" i="8"/>
  <c r="D1294" i="8"/>
  <c r="C1294" i="8"/>
  <c r="E1293" i="8"/>
  <c r="D1293" i="8"/>
  <c r="C1293" i="8"/>
  <c r="E1292" i="8"/>
  <c r="D1292" i="8"/>
  <c r="C1292" i="8"/>
  <c r="E1291" i="8"/>
  <c r="D1291" i="8"/>
  <c r="C1291" i="8"/>
  <c r="E1290" i="8"/>
  <c r="D1290" i="8"/>
  <c r="C1290" i="8"/>
  <c r="E1289" i="8"/>
  <c r="D1289" i="8"/>
  <c r="C1289" i="8"/>
  <c r="E1288" i="8"/>
  <c r="D1288" i="8"/>
  <c r="C1288" i="8"/>
  <c r="E1287" i="8"/>
  <c r="D1287" i="8"/>
  <c r="C1287" i="8"/>
  <c r="E1286" i="8"/>
  <c r="D1286" i="8"/>
  <c r="C1286" i="8"/>
  <c r="E1285" i="8"/>
  <c r="D1285" i="8"/>
  <c r="C1285" i="8"/>
  <c r="E1284" i="8"/>
  <c r="D1284" i="8"/>
  <c r="C1284" i="8"/>
  <c r="E1283" i="8"/>
  <c r="D1283" i="8"/>
  <c r="C1283" i="8"/>
  <c r="E1282" i="8"/>
  <c r="D1282" i="8"/>
  <c r="C1282" i="8"/>
  <c r="E1281" i="8"/>
  <c r="D1281" i="8"/>
  <c r="C1281" i="8"/>
  <c r="E1280" i="8"/>
  <c r="D1280" i="8"/>
  <c r="C1280" i="8"/>
  <c r="E1279" i="8"/>
  <c r="D1279" i="8"/>
  <c r="C1279" i="8"/>
  <c r="E1278" i="8"/>
  <c r="D1278" i="8"/>
  <c r="C1278" i="8"/>
  <c r="E1277" i="8"/>
  <c r="D1277" i="8"/>
  <c r="C1277" i="8"/>
  <c r="E1276" i="8"/>
  <c r="D1276" i="8"/>
  <c r="C1276" i="8"/>
  <c r="E1275" i="8"/>
  <c r="D1275" i="8"/>
  <c r="C1275" i="8"/>
  <c r="E1274" i="8"/>
  <c r="D1274" i="8"/>
  <c r="C1274" i="8"/>
  <c r="E1273" i="8"/>
  <c r="D1273" i="8"/>
  <c r="C1273" i="8"/>
  <c r="E1272" i="8"/>
  <c r="D1272" i="8"/>
  <c r="C1272" i="8"/>
  <c r="E1271" i="8"/>
  <c r="D1271" i="8"/>
  <c r="C1271" i="8"/>
  <c r="E1270" i="8"/>
  <c r="D1270" i="8"/>
  <c r="C1270" i="8"/>
  <c r="E1269" i="8"/>
  <c r="D1269" i="8"/>
  <c r="C1269" i="8"/>
  <c r="E1268" i="8"/>
  <c r="D1268" i="8"/>
  <c r="C1268" i="8"/>
  <c r="E1267" i="8"/>
  <c r="D1267" i="8"/>
  <c r="C1267" i="8"/>
  <c r="E1266" i="8"/>
  <c r="D1266" i="8"/>
  <c r="C1266" i="8"/>
  <c r="E1265" i="8"/>
  <c r="D1265" i="8"/>
  <c r="C1265" i="8"/>
  <c r="E1264" i="8"/>
  <c r="D1264" i="8"/>
  <c r="C1264" i="8"/>
  <c r="E1263" i="8"/>
  <c r="D1263" i="8"/>
  <c r="C1263" i="8"/>
  <c r="E1262" i="8"/>
  <c r="D1262" i="8"/>
  <c r="C1262" i="8"/>
  <c r="E1261" i="8"/>
  <c r="D1261" i="8"/>
  <c r="C1261" i="8"/>
  <c r="E1260" i="8"/>
  <c r="D1260" i="8"/>
  <c r="C1260" i="8"/>
  <c r="E1259" i="8"/>
  <c r="D1259" i="8"/>
  <c r="C1259" i="8"/>
  <c r="E1258" i="8"/>
  <c r="D1258" i="8"/>
  <c r="C1258" i="8"/>
  <c r="E1257" i="8"/>
  <c r="D1257" i="8"/>
  <c r="C1257" i="8"/>
  <c r="E1256" i="8"/>
  <c r="D1256" i="8"/>
  <c r="C1256" i="8"/>
  <c r="E1255" i="8"/>
  <c r="D1255" i="8"/>
  <c r="C1255" i="8"/>
  <c r="E1254" i="8"/>
  <c r="D1254" i="8"/>
  <c r="C1254" i="8"/>
  <c r="E1253" i="8"/>
  <c r="D1253" i="8"/>
  <c r="C1253" i="8"/>
  <c r="E1252" i="8"/>
  <c r="D1252" i="8"/>
  <c r="C1252" i="8"/>
  <c r="E1251" i="8"/>
  <c r="D1251" i="8"/>
  <c r="C1251" i="8"/>
  <c r="E1250" i="8"/>
  <c r="D1250" i="8"/>
  <c r="C1250" i="8"/>
  <c r="E1249" i="8"/>
  <c r="D1249" i="8"/>
  <c r="C1249" i="8"/>
  <c r="E1248" i="8"/>
  <c r="D1248" i="8"/>
  <c r="C1248" i="8"/>
  <c r="E1247" i="8"/>
  <c r="D1247" i="8"/>
  <c r="C1247" i="8"/>
  <c r="E1246" i="8"/>
  <c r="D1246" i="8"/>
  <c r="C1246" i="8"/>
  <c r="E1245" i="8"/>
  <c r="D1245" i="8"/>
  <c r="C1245" i="8"/>
  <c r="E1244" i="8"/>
  <c r="D1244" i="8"/>
  <c r="C1244" i="8"/>
  <c r="E1243" i="8"/>
  <c r="D1243" i="8"/>
  <c r="C1243" i="8"/>
  <c r="E1242" i="8"/>
  <c r="D1242" i="8"/>
  <c r="C1242" i="8"/>
  <c r="E1241" i="8"/>
  <c r="D1241" i="8"/>
  <c r="C1241" i="8"/>
  <c r="E1240" i="8"/>
  <c r="D1240" i="8"/>
  <c r="C1240" i="8"/>
  <c r="E1239" i="8"/>
  <c r="D1239" i="8"/>
  <c r="C1239" i="8"/>
  <c r="E1238" i="8"/>
  <c r="D1238" i="8"/>
  <c r="C1238" i="8"/>
  <c r="E1237" i="8"/>
  <c r="D1237" i="8"/>
  <c r="C1237" i="8"/>
  <c r="E1236" i="8"/>
  <c r="D1236" i="8"/>
  <c r="C1236" i="8"/>
  <c r="E1235" i="8"/>
  <c r="D1235" i="8"/>
  <c r="C1235" i="8"/>
  <c r="E1234" i="8"/>
  <c r="D1234" i="8"/>
  <c r="C1234" i="8"/>
  <c r="E1233" i="8"/>
  <c r="D1233" i="8"/>
  <c r="C1233" i="8"/>
  <c r="E1232" i="8"/>
  <c r="D1232" i="8"/>
  <c r="C1232" i="8"/>
  <c r="E1231" i="8"/>
  <c r="D1231" i="8"/>
  <c r="C1231" i="8"/>
  <c r="E1230" i="8"/>
  <c r="D1230" i="8"/>
  <c r="C1230" i="8"/>
  <c r="E1229" i="8"/>
  <c r="D1229" i="8"/>
  <c r="C1229" i="8"/>
  <c r="E1228" i="8"/>
  <c r="D1228" i="8"/>
  <c r="C1228" i="8"/>
  <c r="E1227" i="8"/>
  <c r="D1227" i="8"/>
  <c r="C1227" i="8"/>
  <c r="E1226" i="8"/>
  <c r="D1226" i="8"/>
  <c r="C1226" i="8"/>
  <c r="E1225" i="8"/>
  <c r="D1225" i="8"/>
  <c r="C1225" i="8"/>
  <c r="E1224" i="8"/>
  <c r="D1224" i="8"/>
  <c r="C1224" i="8"/>
  <c r="E1223" i="8"/>
  <c r="D1223" i="8"/>
  <c r="C1223" i="8"/>
  <c r="E1222" i="8"/>
  <c r="D1222" i="8"/>
  <c r="C1222" i="8"/>
  <c r="E1221" i="8"/>
  <c r="D1221" i="8"/>
  <c r="C1221" i="8"/>
  <c r="E1220" i="8"/>
  <c r="D1220" i="8"/>
  <c r="C1220" i="8"/>
  <c r="E1219" i="8"/>
  <c r="D1219" i="8"/>
  <c r="C1219" i="8"/>
  <c r="E1218" i="8"/>
  <c r="D1218" i="8"/>
  <c r="C1218" i="8"/>
  <c r="E1217" i="8"/>
  <c r="D1217" i="8"/>
  <c r="C1217" i="8"/>
  <c r="E1216" i="8"/>
  <c r="D1216" i="8"/>
  <c r="C1216" i="8"/>
  <c r="E1215" i="8"/>
  <c r="D1215" i="8"/>
  <c r="C1215" i="8"/>
  <c r="E1214" i="8"/>
  <c r="D1214" i="8"/>
  <c r="C1214" i="8"/>
  <c r="E1213" i="8"/>
  <c r="D1213" i="8"/>
  <c r="C1213" i="8"/>
  <c r="E1212" i="8"/>
  <c r="D1212" i="8"/>
  <c r="C1212" i="8"/>
  <c r="E1211" i="8"/>
  <c r="D1211" i="8"/>
  <c r="C1211" i="8"/>
  <c r="E1210" i="8"/>
  <c r="D1210" i="8"/>
  <c r="C1210" i="8"/>
  <c r="E1209" i="8"/>
  <c r="D1209" i="8"/>
  <c r="C1209" i="8"/>
  <c r="E1208" i="8"/>
  <c r="D1208" i="8"/>
  <c r="C1208" i="8"/>
  <c r="E1207" i="8"/>
  <c r="D1207" i="8"/>
  <c r="C1207" i="8"/>
  <c r="E1206" i="8"/>
  <c r="D1206" i="8"/>
  <c r="C1206" i="8"/>
  <c r="E1205" i="8"/>
  <c r="D1205" i="8"/>
  <c r="C1205" i="8"/>
  <c r="E1204" i="8"/>
  <c r="D1204" i="8"/>
  <c r="C1204" i="8"/>
  <c r="E1203" i="8"/>
  <c r="D1203" i="8"/>
  <c r="C1203" i="8"/>
  <c r="E1202" i="8"/>
  <c r="D1202" i="8"/>
  <c r="C1202" i="8"/>
  <c r="E1201" i="8"/>
  <c r="D1201" i="8"/>
  <c r="C1201" i="8"/>
  <c r="E1200" i="8"/>
  <c r="D1200" i="8"/>
  <c r="C1200" i="8"/>
  <c r="E1199" i="8"/>
  <c r="D1199" i="8"/>
  <c r="C1199" i="8"/>
  <c r="E1198" i="8"/>
  <c r="D1198" i="8"/>
  <c r="C1198" i="8"/>
  <c r="E1197" i="8"/>
  <c r="D1197" i="8"/>
  <c r="C1197" i="8"/>
  <c r="E1196" i="8"/>
  <c r="D1196" i="8"/>
  <c r="C1196" i="8"/>
  <c r="E1195" i="8"/>
  <c r="D1195" i="8"/>
  <c r="C1195" i="8"/>
  <c r="E1194" i="8"/>
  <c r="D1194" i="8"/>
  <c r="C1194" i="8"/>
  <c r="E1193" i="8"/>
  <c r="D1193" i="8"/>
  <c r="C1193" i="8"/>
  <c r="E1192" i="8"/>
  <c r="D1192" i="8"/>
  <c r="C1192" i="8"/>
  <c r="E1191" i="8"/>
  <c r="D1191" i="8"/>
  <c r="C1191" i="8"/>
  <c r="E1190" i="8"/>
  <c r="D1190" i="8"/>
  <c r="C1190" i="8"/>
  <c r="E1189" i="8"/>
  <c r="D1189" i="8"/>
  <c r="C1189" i="8"/>
  <c r="E1188" i="8"/>
  <c r="D1188" i="8"/>
  <c r="C1188" i="8"/>
  <c r="E1187" i="8"/>
  <c r="D1187" i="8"/>
  <c r="C1187" i="8"/>
  <c r="E1186" i="8"/>
  <c r="D1186" i="8"/>
  <c r="C1186" i="8"/>
  <c r="E1185" i="8"/>
  <c r="D1185" i="8"/>
  <c r="C1185" i="8"/>
  <c r="E1184" i="8"/>
  <c r="D1184" i="8"/>
  <c r="C1184" i="8"/>
  <c r="E1183" i="8"/>
  <c r="D1183" i="8"/>
  <c r="C1183" i="8"/>
  <c r="E1182" i="8"/>
  <c r="D1182" i="8"/>
  <c r="C1182" i="8"/>
  <c r="E1181" i="8"/>
  <c r="D1181" i="8"/>
  <c r="C1181" i="8"/>
  <c r="E1180" i="8"/>
  <c r="D1180" i="8"/>
  <c r="C1180" i="8"/>
  <c r="E1179" i="8"/>
  <c r="D1179" i="8"/>
  <c r="C1179" i="8"/>
  <c r="E1178" i="8"/>
  <c r="D1178" i="8"/>
  <c r="C1178" i="8"/>
  <c r="E1177" i="8"/>
  <c r="D1177" i="8"/>
  <c r="C1177" i="8"/>
  <c r="E1176" i="8"/>
  <c r="D1176" i="8"/>
  <c r="C1176" i="8"/>
  <c r="E1175" i="8"/>
  <c r="D1175" i="8"/>
  <c r="C1175" i="8"/>
  <c r="E1174" i="8"/>
  <c r="D1174" i="8"/>
  <c r="C1174" i="8"/>
  <c r="E1173" i="8"/>
  <c r="D1173" i="8"/>
  <c r="C1173" i="8"/>
  <c r="E1172" i="8"/>
  <c r="D1172" i="8"/>
  <c r="C1172" i="8"/>
  <c r="E1171" i="8"/>
  <c r="D1171" i="8"/>
  <c r="C1171" i="8"/>
  <c r="E1170" i="8"/>
  <c r="D1170" i="8"/>
  <c r="C1170" i="8"/>
  <c r="E1169" i="8"/>
  <c r="D1169" i="8"/>
  <c r="C1169" i="8"/>
  <c r="E1168" i="8"/>
  <c r="D1168" i="8"/>
  <c r="C1168" i="8"/>
  <c r="E1167" i="8"/>
  <c r="D1167" i="8"/>
  <c r="C1167" i="8"/>
  <c r="E1166" i="8"/>
  <c r="D1166" i="8"/>
  <c r="C1166" i="8"/>
  <c r="E1165" i="8"/>
  <c r="D1165" i="8"/>
  <c r="C1165" i="8"/>
  <c r="E1164" i="8"/>
  <c r="D1164" i="8"/>
  <c r="C1164" i="8"/>
  <c r="E1163" i="8"/>
  <c r="D1163" i="8"/>
  <c r="C1163" i="8"/>
  <c r="E1162" i="8"/>
  <c r="D1162" i="8"/>
  <c r="C1162" i="8"/>
  <c r="E1161" i="8"/>
  <c r="D1161" i="8"/>
  <c r="C1161" i="8"/>
  <c r="E1160" i="8"/>
  <c r="D1160" i="8"/>
  <c r="C1160" i="8"/>
  <c r="E1159" i="8"/>
  <c r="D1159" i="8"/>
  <c r="C1159" i="8"/>
  <c r="E1158" i="8"/>
  <c r="D1158" i="8"/>
  <c r="C1158" i="8"/>
  <c r="E1157" i="8"/>
  <c r="D1157" i="8"/>
  <c r="C1157" i="8"/>
  <c r="E1156" i="8"/>
  <c r="D1156" i="8"/>
  <c r="C1156" i="8"/>
  <c r="E1155" i="8"/>
  <c r="D1155" i="8"/>
  <c r="C1155" i="8"/>
  <c r="E1154" i="8"/>
  <c r="D1154" i="8"/>
  <c r="C1154" i="8"/>
  <c r="E1153" i="8"/>
  <c r="D1153" i="8"/>
  <c r="C1153" i="8"/>
  <c r="E1152" i="8"/>
  <c r="D1152" i="8"/>
  <c r="C1152" i="8"/>
  <c r="E1151" i="8"/>
  <c r="D1151" i="8"/>
  <c r="C1151" i="8"/>
  <c r="E1150" i="8"/>
  <c r="D1150" i="8"/>
  <c r="C1150" i="8"/>
  <c r="E1149" i="8"/>
  <c r="D1149" i="8"/>
  <c r="C1149" i="8"/>
  <c r="E1148" i="8"/>
  <c r="D1148" i="8"/>
  <c r="C1148" i="8"/>
  <c r="E1147" i="8"/>
  <c r="D1147" i="8"/>
  <c r="C1147" i="8"/>
  <c r="E1146" i="8"/>
  <c r="D1146" i="8"/>
  <c r="C1146" i="8"/>
  <c r="E1145" i="8"/>
  <c r="D1145" i="8"/>
  <c r="C1145" i="8"/>
  <c r="E1144" i="8"/>
  <c r="D1144" i="8"/>
  <c r="C1144" i="8"/>
  <c r="E1143" i="8"/>
  <c r="D1143" i="8"/>
  <c r="C1143" i="8"/>
  <c r="E1142" i="8"/>
  <c r="D1142" i="8"/>
  <c r="C1142" i="8"/>
  <c r="E1141" i="8"/>
  <c r="D1141" i="8"/>
  <c r="C1141" i="8"/>
  <c r="E1140" i="8"/>
  <c r="D1140" i="8"/>
  <c r="C1140" i="8"/>
  <c r="E1139" i="8"/>
  <c r="D1139" i="8"/>
  <c r="C1139" i="8"/>
  <c r="E1138" i="8"/>
  <c r="D1138" i="8"/>
  <c r="C1138" i="8"/>
  <c r="E1137" i="8"/>
  <c r="D1137" i="8"/>
  <c r="C1137" i="8"/>
  <c r="E1136" i="8"/>
  <c r="D1136" i="8"/>
  <c r="C1136" i="8"/>
  <c r="E1135" i="8"/>
  <c r="D1135" i="8"/>
  <c r="C1135" i="8"/>
  <c r="E1134" i="8"/>
  <c r="D1134" i="8"/>
  <c r="C1134" i="8"/>
  <c r="E1133" i="8"/>
  <c r="D1133" i="8"/>
  <c r="C1133" i="8"/>
  <c r="E1132" i="8"/>
  <c r="D1132" i="8"/>
  <c r="C1132" i="8"/>
  <c r="E1131" i="8"/>
  <c r="D1131" i="8"/>
  <c r="C1131" i="8"/>
  <c r="E1130" i="8"/>
  <c r="D1130" i="8"/>
  <c r="C1130" i="8"/>
  <c r="E1129" i="8"/>
  <c r="D1129" i="8"/>
  <c r="C1129" i="8"/>
  <c r="E1128" i="8"/>
  <c r="D1128" i="8"/>
  <c r="C1128" i="8"/>
  <c r="E1127" i="8"/>
  <c r="D1127" i="8"/>
  <c r="C1127" i="8"/>
  <c r="E1126" i="8"/>
  <c r="D1126" i="8"/>
  <c r="C1126" i="8"/>
  <c r="E1125" i="8"/>
  <c r="D1125" i="8"/>
  <c r="C1125" i="8"/>
  <c r="E1124" i="8"/>
  <c r="D1124" i="8"/>
  <c r="C1124" i="8"/>
  <c r="E1123" i="8"/>
  <c r="D1123" i="8"/>
  <c r="C1123" i="8"/>
  <c r="E1122" i="8"/>
  <c r="D1122" i="8"/>
  <c r="C1122" i="8"/>
  <c r="E1121" i="8"/>
  <c r="D1121" i="8"/>
  <c r="C1121" i="8"/>
  <c r="E1120" i="8"/>
  <c r="D1120" i="8"/>
  <c r="C1120" i="8"/>
  <c r="E1119" i="8"/>
  <c r="D1119" i="8"/>
  <c r="C1119" i="8"/>
  <c r="E1118" i="8"/>
  <c r="D1118" i="8"/>
  <c r="C1118" i="8"/>
  <c r="E1117" i="8"/>
  <c r="D1117" i="8"/>
  <c r="C1117" i="8"/>
  <c r="E1116" i="8"/>
  <c r="D1116" i="8"/>
  <c r="C1116" i="8"/>
  <c r="E1115" i="8"/>
  <c r="D1115" i="8"/>
  <c r="C1115" i="8"/>
  <c r="E1114" i="8"/>
  <c r="D1114" i="8"/>
  <c r="C1114" i="8"/>
  <c r="E1113" i="8"/>
  <c r="D1113" i="8"/>
  <c r="C1113" i="8"/>
  <c r="E1112" i="8"/>
  <c r="D1112" i="8"/>
  <c r="C1112" i="8"/>
  <c r="E1111" i="8"/>
  <c r="D1111" i="8"/>
  <c r="C1111" i="8"/>
  <c r="E1110" i="8"/>
  <c r="D1110" i="8"/>
  <c r="C1110" i="8"/>
  <c r="E1109" i="8"/>
  <c r="D1109" i="8"/>
  <c r="C1109" i="8"/>
  <c r="E1108" i="8"/>
  <c r="D1108" i="8"/>
  <c r="C1108" i="8"/>
  <c r="E1107" i="8"/>
  <c r="D1107" i="8"/>
  <c r="C1107" i="8"/>
  <c r="E1106" i="8"/>
  <c r="D1106" i="8"/>
  <c r="C1106" i="8"/>
  <c r="E1105" i="8"/>
  <c r="D1105" i="8"/>
  <c r="C1105" i="8"/>
  <c r="E1104" i="8"/>
  <c r="D1104" i="8"/>
  <c r="C1104" i="8"/>
  <c r="E1103" i="8"/>
  <c r="D1103" i="8"/>
  <c r="C1103" i="8"/>
  <c r="E1102" i="8"/>
  <c r="D1102" i="8"/>
  <c r="C1102" i="8"/>
  <c r="E1101" i="8"/>
  <c r="D1101" i="8"/>
  <c r="C1101" i="8"/>
  <c r="E1100" i="8"/>
  <c r="D1100" i="8"/>
  <c r="C1100" i="8"/>
  <c r="E1099" i="8"/>
  <c r="D1099" i="8"/>
  <c r="C1099" i="8"/>
  <c r="E1098" i="8"/>
  <c r="D1098" i="8"/>
  <c r="C1098" i="8"/>
  <c r="E1097" i="8"/>
  <c r="D1097" i="8"/>
  <c r="C1097" i="8"/>
  <c r="E1096" i="8"/>
  <c r="D1096" i="8"/>
  <c r="C1096" i="8"/>
  <c r="E1095" i="8"/>
  <c r="D1095" i="8"/>
  <c r="C1095" i="8"/>
  <c r="E1094" i="8"/>
  <c r="D1094" i="8"/>
  <c r="C1094" i="8"/>
  <c r="E1093" i="8"/>
  <c r="D1093" i="8"/>
  <c r="C1093" i="8"/>
  <c r="E1092" i="8"/>
  <c r="D1092" i="8"/>
  <c r="C1092" i="8"/>
  <c r="E1091" i="8"/>
  <c r="D1091" i="8"/>
  <c r="C1091" i="8"/>
  <c r="E1090" i="8"/>
  <c r="D1090" i="8"/>
  <c r="C1090" i="8"/>
  <c r="E1089" i="8"/>
  <c r="D1089" i="8"/>
  <c r="C1089" i="8"/>
  <c r="E1088" i="8"/>
  <c r="D1088" i="8"/>
  <c r="C1088" i="8"/>
  <c r="E1087" i="8"/>
  <c r="D1087" i="8"/>
  <c r="C1087" i="8"/>
  <c r="E1086" i="8"/>
  <c r="D1086" i="8"/>
  <c r="C1086" i="8"/>
  <c r="E1085" i="8"/>
  <c r="D1085" i="8"/>
  <c r="C1085" i="8"/>
  <c r="E1084" i="8"/>
  <c r="D1084" i="8"/>
  <c r="C1084" i="8"/>
  <c r="E1083" i="8"/>
  <c r="D1083" i="8"/>
  <c r="C1083" i="8"/>
  <c r="E1082" i="8"/>
  <c r="D1082" i="8"/>
  <c r="C1082" i="8"/>
  <c r="E1081" i="8"/>
  <c r="D1081" i="8"/>
  <c r="C1081" i="8"/>
  <c r="E1080" i="8"/>
  <c r="D1080" i="8"/>
  <c r="C1080" i="8"/>
  <c r="E1079" i="8"/>
  <c r="D1079" i="8"/>
  <c r="C1079" i="8"/>
  <c r="E1078" i="8"/>
  <c r="D1078" i="8"/>
  <c r="C1078" i="8"/>
  <c r="E1077" i="8"/>
  <c r="D1077" i="8"/>
  <c r="C1077" i="8"/>
  <c r="E1076" i="8"/>
  <c r="D1076" i="8"/>
  <c r="C1076" i="8"/>
  <c r="E1075" i="8"/>
  <c r="D1075" i="8"/>
  <c r="C1075" i="8"/>
  <c r="E1074" i="8"/>
  <c r="D1074" i="8"/>
  <c r="C1074" i="8"/>
  <c r="E1073" i="8"/>
  <c r="D1073" i="8"/>
  <c r="C1073" i="8"/>
  <c r="E1072" i="8"/>
  <c r="D1072" i="8"/>
  <c r="C1072" i="8"/>
  <c r="E1071" i="8"/>
  <c r="D1071" i="8"/>
  <c r="C1071" i="8"/>
  <c r="E1070" i="8"/>
  <c r="D1070" i="8"/>
  <c r="C1070" i="8"/>
  <c r="E1069" i="8"/>
  <c r="D1069" i="8"/>
  <c r="C1069" i="8"/>
  <c r="E1068" i="8"/>
  <c r="D1068" i="8"/>
  <c r="C1068" i="8"/>
  <c r="E1067" i="8"/>
  <c r="D1067" i="8"/>
  <c r="C1067" i="8"/>
  <c r="E1066" i="8"/>
  <c r="D1066" i="8"/>
  <c r="C1066" i="8"/>
  <c r="E1065" i="8"/>
  <c r="D1065" i="8"/>
  <c r="C1065" i="8"/>
  <c r="E1064" i="8"/>
  <c r="D1064" i="8"/>
  <c r="C1064" i="8"/>
  <c r="E1063" i="8"/>
  <c r="D1063" i="8"/>
  <c r="C1063" i="8"/>
  <c r="E1062" i="8"/>
  <c r="D1062" i="8"/>
  <c r="C1062" i="8"/>
  <c r="E1061" i="8"/>
  <c r="D1061" i="8"/>
  <c r="C1061" i="8"/>
  <c r="E1060" i="8"/>
  <c r="D1060" i="8"/>
  <c r="C1060" i="8"/>
  <c r="E1059" i="8"/>
  <c r="D1059" i="8"/>
  <c r="C1059" i="8"/>
  <c r="E1058" i="8"/>
  <c r="D1058" i="8"/>
  <c r="C1058" i="8"/>
  <c r="E1057" i="8"/>
  <c r="D1057" i="8"/>
  <c r="C1057" i="8"/>
  <c r="E1056" i="8"/>
  <c r="D1056" i="8"/>
  <c r="C1056" i="8"/>
  <c r="E1055" i="8"/>
  <c r="D1055" i="8"/>
  <c r="C1055" i="8"/>
  <c r="E1054" i="8"/>
  <c r="D1054" i="8"/>
  <c r="C1054" i="8"/>
  <c r="E1053" i="8"/>
  <c r="D1053" i="8"/>
  <c r="C1053" i="8"/>
  <c r="E1052" i="8"/>
  <c r="D1052" i="8"/>
  <c r="C1052" i="8"/>
  <c r="E1051" i="8"/>
  <c r="D1051" i="8"/>
  <c r="C1051" i="8"/>
  <c r="E1050" i="8"/>
  <c r="D1050" i="8"/>
  <c r="C1050" i="8"/>
  <c r="E1049" i="8"/>
  <c r="D1049" i="8"/>
  <c r="C1049" i="8"/>
  <c r="E1048" i="8"/>
  <c r="D1048" i="8"/>
  <c r="C1048" i="8"/>
  <c r="E1047" i="8"/>
  <c r="D1047" i="8"/>
  <c r="C1047" i="8"/>
  <c r="E1046" i="8"/>
  <c r="D1046" i="8"/>
  <c r="C1046" i="8"/>
  <c r="E1045" i="8"/>
  <c r="D1045" i="8"/>
  <c r="C1045" i="8"/>
  <c r="E1044" i="8"/>
  <c r="D1044" i="8"/>
  <c r="C1044" i="8"/>
  <c r="E1043" i="8"/>
  <c r="D1043" i="8"/>
  <c r="C1043" i="8"/>
  <c r="E1042" i="8"/>
  <c r="D1042" i="8"/>
  <c r="C1042" i="8"/>
  <c r="E1041" i="8"/>
  <c r="D1041" i="8"/>
  <c r="C1041" i="8"/>
  <c r="E1040" i="8"/>
  <c r="D1040" i="8"/>
  <c r="C1040" i="8"/>
  <c r="E1039" i="8"/>
  <c r="D1039" i="8"/>
  <c r="C1039" i="8"/>
  <c r="E1038" i="8"/>
  <c r="D1038" i="8"/>
  <c r="C1038" i="8"/>
  <c r="E1037" i="8"/>
  <c r="D1037" i="8"/>
  <c r="C1037" i="8"/>
  <c r="E1036" i="8"/>
  <c r="D1036" i="8"/>
  <c r="C1036" i="8"/>
  <c r="E1035" i="8"/>
  <c r="D1035" i="8"/>
  <c r="C1035" i="8"/>
  <c r="E1034" i="8"/>
  <c r="D1034" i="8"/>
  <c r="C1034" i="8"/>
  <c r="E1033" i="8"/>
  <c r="D1033" i="8"/>
  <c r="C1033" i="8"/>
  <c r="E1032" i="8"/>
  <c r="D1032" i="8"/>
  <c r="C1032" i="8"/>
  <c r="E1031" i="8"/>
  <c r="D1031" i="8"/>
  <c r="C1031" i="8"/>
  <c r="E1030" i="8"/>
  <c r="D1030" i="8"/>
  <c r="C1030" i="8"/>
  <c r="E1029" i="8"/>
  <c r="D1029" i="8"/>
  <c r="C1029" i="8"/>
  <c r="E1028" i="8"/>
  <c r="D1028" i="8"/>
  <c r="C1028" i="8"/>
  <c r="E1027" i="8"/>
  <c r="D1027" i="8"/>
  <c r="C1027" i="8"/>
  <c r="E1026" i="8"/>
  <c r="D1026" i="8"/>
  <c r="C1026" i="8"/>
  <c r="E1025" i="8"/>
  <c r="D1025" i="8"/>
  <c r="C1025" i="8"/>
  <c r="E1024" i="8"/>
  <c r="D1024" i="8"/>
  <c r="C1024" i="8"/>
  <c r="E1023" i="8"/>
  <c r="D1023" i="8"/>
  <c r="C1023" i="8"/>
  <c r="E1022" i="8"/>
  <c r="D1022" i="8"/>
  <c r="C1022" i="8"/>
  <c r="E1021" i="8"/>
  <c r="D1021" i="8"/>
  <c r="C1021" i="8"/>
  <c r="E1020" i="8"/>
  <c r="D1020" i="8"/>
  <c r="C1020" i="8"/>
  <c r="E1019" i="8"/>
  <c r="D1019" i="8"/>
  <c r="C1019" i="8"/>
  <c r="E1018" i="8"/>
  <c r="D1018" i="8"/>
  <c r="C1018" i="8"/>
  <c r="E1017" i="8"/>
  <c r="D1017" i="8"/>
  <c r="C1017" i="8"/>
  <c r="E1016" i="8"/>
  <c r="D1016" i="8"/>
  <c r="C1016" i="8"/>
  <c r="E1015" i="8"/>
  <c r="D1015" i="8"/>
  <c r="C1015" i="8"/>
  <c r="E1014" i="8"/>
  <c r="D1014" i="8"/>
  <c r="C1014" i="8"/>
  <c r="E1013" i="8"/>
  <c r="D1013" i="8"/>
  <c r="C1013" i="8"/>
  <c r="E1012" i="8"/>
  <c r="D1012" i="8"/>
  <c r="C1012" i="8"/>
  <c r="E1011" i="8"/>
  <c r="D1011" i="8"/>
  <c r="C1011" i="8"/>
  <c r="E1010" i="8"/>
  <c r="D1010" i="8"/>
  <c r="C1010" i="8"/>
  <c r="E1009" i="8"/>
  <c r="D1009" i="8"/>
  <c r="C1009" i="8"/>
  <c r="E1008" i="8"/>
  <c r="D1008" i="8"/>
  <c r="C1008" i="8"/>
  <c r="E1007" i="8"/>
  <c r="D1007" i="8"/>
  <c r="C1007" i="8"/>
  <c r="E1006" i="8"/>
  <c r="D1006" i="8"/>
  <c r="C1006" i="8"/>
  <c r="E1005" i="8"/>
  <c r="D1005" i="8"/>
  <c r="C1005" i="8"/>
  <c r="E1004" i="8"/>
  <c r="D1004" i="8"/>
  <c r="C1004" i="8"/>
  <c r="E1003" i="8"/>
  <c r="D1003" i="8"/>
  <c r="C1003" i="8"/>
  <c r="E1002" i="8"/>
  <c r="D1002" i="8"/>
  <c r="C1002" i="8"/>
  <c r="E1001" i="8"/>
  <c r="D1001" i="8"/>
  <c r="C1001" i="8"/>
  <c r="E1000" i="8"/>
  <c r="D1000" i="8"/>
  <c r="C1000" i="8"/>
  <c r="E999" i="8"/>
  <c r="D999" i="8"/>
  <c r="C999" i="8"/>
  <c r="E998" i="8"/>
  <c r="D998" i="8"/>
  <c r="C998" i="8"/>
  <c r="E997" i="8"/>
  <c r="D997" i="8"/>
  <c r="C997" i="8"/>
  <c r="E996" i="8"/>
  <c r="D996" i="8"/>
  <c r="C996" i="8"/>
  <c r="E995" i="8"/>
  <c r="D995" i="8"/>
  <c r="C995" i="8"/>
  <c r="E994" i="8"/>
  <c r="D994" i="8"/>
  <c r="C994" i="8"/>
  <c r="E993" i="8"/>
  <c r="D993" i="8"/>
  <c r="C993" i="8"/>
  <c r="E992" i="8"/>
  <c r="D992" i="8"/>
  <c r="C992" i="8"/>
  <c r="E991" i="8"/>
  <c r="D991" i="8"/>
  <c r="C991" i="8"/>
  <c r="E990" i="8"/>
  <c r="D990" i="8"/>
  <c r="C990" i="8"/>
  <c r="E989" i="8"/>
  <c r="D989" i="8"/>
  <c r="C989" i="8"/>
  <c r="E988" i="8"/>
  <c r="D988" i="8"/>
  <c r="C988" i="8"/>
  <c r="E987" i="8"/>
  <c r="D987" i="8"/>
  <c r="C987" i="8"/>
  <c r="E986" i="8"/>
  <c r="D986" i="8"/>
  <c r="C986" i="8"/>
  <c r="E985" i="8"/>
  <c r="D985" i="8"/>
  <c r="C985" i="8"/>
  <c r="E984" i="8"/>
  <c r="D984" i="8"/>
  <c r="C984" i="8"/>
  <c r="E983" i="8"/>
  <c r="D983" i="8"/>
  <c r="C983" i="8"/>
  <c r="E982" i="8"/>
  <c r="D982" i="8"/>
  <c r="C982" i="8"/>
  <c r="E981" i="8"/>
  <c r="D981" i="8"/>
  <c r="C981" i="8"/>
  <c r="E980" i="8"/>
  <c r="D980" i="8"/>
  <c r="C980" i="8"/>
  <c r="E979" i="8"/>
  <c r="D979" i="8"/>
  <c r="C979" i="8"/>
  <c r="E978" i="8"/>
  <c r="D978" i="8"/>
  <c r="C978" i="8"/>
  <c r="E977" i="8"/>
  <c r="D977" i="8"/>
  <c r="C977" i="8"/>
  <c r="E976" i="8"/>
  <c r="D976" i="8"/>
  <c r="C976" i="8"/>
  <c r="E975" i="8"/>
  <c r="D975" i="8"/>
  <c r="C975" i="8"/>
  <c r="E974" i="8"/>
  <c r="D974" i="8"/>
  <c r="C974" i="8"/>
  <c r="E973" i="8"/>
  <c r="D973" i="8"/>
  <c r="C973" i="8"/>
  <c r="E972" i="8"/>
  <c r="D972" i="8"/>
  <c r="C972" i="8"/>
  <c r="E971" i="8"/>
  <c r="D971" i="8"/>
  <c r="C971" i="8"/>
  <c r="E970" i="8"/>
  <c r="D970" i="8"/>
  <c r="C970" i="8"/>
  <c r="E969" i="8"/>
  <c r="D969" i="8"/>
  <c r="C969" i="8"/>
  <c r="E968" i="8"/>
  <c r="D968" i="8"/>
  <c r="C968" i="8"/>
  <c r="E967" i="8"/>
  <c r="D967" i="8"/>
  <c r="C967" i="8"/>
  <c r="E966" i="8"/>
  <c r="D966" i="8"/>
  <c r="C966" i="8"/>
  <c r="E965" i="8"/>
  <c r="D965" i="8"/>
  <c r="C965" i="8"/>
  <c r="E964" i="8"/>
  <c r="D964" i="8"/>
  <c r="C964" i="8"/>
  <c r="E963" i="8"/>
  <c r="D963" i="8"/>
  <c r="C963" i="8"/>
  <c r="E962" i="8"/>
  <c r="D962" i="8"/>
  <c r="C962" i="8"/>
  <c r="E961" i="8"/>
  <c r="D961" i="8"/>
  <c r="C961" i="8"/>
  <c r="E960" i="8"/>
  <c r="D960" i="8"/>
  <c r="C960" i="8"/>
  <c r="E959" i="8"/>
  <c r="D959" i="8"/>
  <c r="C959" i="8"/>
  <c r="E958" i="8"/>
  <c r="D958" i="8"/>
  <c r="C958" i="8"/>
  <c r="E957" i="8"/>
  <c r="D957" i="8"/>
  <c r="C957" i="8"/>
  <c r="E956" i="8"/>
  <c r="D956" i="8"/>
  <c r="C956" i="8"/>
  <c r="E955" i="8"/>
  <c r="D955" i="8"/>
  <c r="C955" i="8"/>
  <c r="E954" i="8"/>
  <c r="D954" i="8"/>
  <c r="C954" i="8"/>
  <c r="E953" i="8"/>
  <c r="D953" i="8"/>
  <c r="C953" i="8"/>
  <c r="E952" i="8"/>
  <c r="D952" i="8"/>
  <c r="C952" i="8"/>
  <c r="E951" i="8"/>
  <c r="D951" i="8"/>
  <c r="C951" i="8"/>
  <c r="E950" i="8"/>
  <c r="D950" i="8"/>
  <c r="C950" i="8"/>
  <c r="E949" i="8"/>
  <c r="D949" i="8"/>
  <c r="C949" i="8"/>
  <c r="E948" i="8"/>
  <c r="D948" i="8"/>
  <c r="C948" i="8"/>
  <c r="E947" i="8"/>
  <c r="D947" i="8"/>
  <c r="C947" i="8"/>
  <c r="E946" i="8"/>
  <c r="D946" i="8"/>
  <c r="C946" i="8"/>
  <c r="E945" i="8"/>
  <c r="D945" i="8"/>
  <c r="C945" i="8"/>
  <c r="E944" i="8"/>
  <c r="D944" i="8"/>
  <c r="C944" i="8"/>
  <c r="E943" i="8"/>
  <c r="D943" i="8"/>
  <c r="C943" i="8"/>
  <c r="E942" i="8"/>
  <c r="D942" i="8"/>
  <c r="C942" i="8"/>
  <c r="E941" i="8"/>
  <c r="D941" i="8"/>
  <c r="C941" i="8"/>
  <c r="E940" i="8"/>
  <c r="D940" i="8"/>
  <c r="C940" i="8"/>
  <c r="E939" i="8"/>
  <c r="D939" i="8"/>
  <c r="C939" i="8"/>
  <c r="E938" i="8"/>
  <c r="D938" i="8"/>
  <c r="C938" i="8"/>
  <c r="E937" i="8"/>
  <c r="D937" i="8"/>
  <c r="C937" i="8"/>
  <c r="E936" i="8"/>
  <c r="D936" i="8"/>
  <c r="C936" i="8"/>
  <c r="E935" i="8"/>
  <c r="D935" i="8"/>
  <c r="C935" i="8"/>
  <c r="E934" i="8"/>
  <c r="D934" i="8"/>
  <c r="C934" i="8"/>
  <c r="E933" i="8"/>
  <c r="D933" i="8"/>
  <c r="C933" i="8"/>
  <c r="E932" i="8"/>
  <c r="D932" i="8"/>
  <c r="C932" i="8"/>
  <c r="E931" i="8"/>
  <c r="D931" i="8"/>
  <c r="C931" i="8"/>
  <c r="E930" i="8"/>
  <c r="D930" i="8"/>
  <c r="C930" i="8"/>
  <c r="E929" i="8"/>
  <c r="D929" i="8"/>
  <c r="C929" i="8"/>
  <c r="E928" i="8"/>
  <c r="D928" i="8"/>
  <c r="C928" i="8"/>
  <c r="E927" i="8"/>
  <c r="D927" i="8"/>
  <c r="C927" i="8"/>
  <c r="E926" i="8"/>
  <c r="D926" i="8"/>
  <c r="C926" i="8"/>
  <c r="E925" i="8"/>
  <c r="D925" i="8"/>
  <c r="C925" i="8"/>
  <c r="E924" i="8"/>
  <c r="D924" i="8"/>
  <c r="C924" i="8"/>
  <c r="E923" i="8"/>
  <c r="D923" i="8"/>
  <c r="C923" i="8"/>
  <c r="E922" i="8"/>
  <c r="D922" i="8"/>
  <c r="C922" i="8"/>
  <c r="E921" i="8"/>
  <c r="D921" i="8"/>
  <c r="C921" i="8"/>
  <c r="E920" i="8"/>
  <c r="D920" i="8"/>
  <c r="C920" i="8"/>
  <c r="E919" i="8"/>
  <c r="D919" i="8"/>
  <c r="C919" i="8"/>
  <c r="E918" i="8"/>
  <c r="D918" i="8"/>
  <c r="C918" i="8"/>
  <c r="E917" i="8"/>
  <c r="D917" i="8"/>
  <c r="C917" i="8"/>
  <c r="E916" i="8"/>
  <c r="D916" i="8"/>
  <c r="C916" i="8"/>
  <c r="E915" i="8"/>
  <c r="D915" i="8"/>
  <c r="C915" i="8"/>
  <c r="E914" i="8"/>
  <c r="D914" i="8"/>
  <c r="C914" i="8"/>
  <c r="E913" i="8"/>
  <c r="D913" i="8"/>
  <c r="C913" i="8"/>
  <c r="E912" i="8"/>
  <c r="D912" i="8"/>
  <c r="C912" i="8"/>
  <c r="E911" i="8"/>
  <c r="D911" i="8"/>
  <c r="C911" i="8"/>
  <c r="E910" i="8"/>
  <c r="D910" i="8"/>
  <c r="C910" i="8"/>
  <c r="E909" i="8"/>
  <c r="D909" i="8"/>
  <c r="C909" i="8"/>
  <c r="E908" i="8"/>
  <c r="D908" i="8"/>
  <c r="C908" i="8"/>
  <c r="E907" i="8"/>
  <c r="D907" i="8"/>
  <c r="C907" i="8"/>
  <c r="E906" i="8"/>
  <c r="D906" i="8"/>
  <c r="C906" i="8"/>
  <c r="E905" i="8"/>
  <c r="D905" i="8"/>
  <c r="C905" i="8"/>
  <c r="E904" i="8"/>
  <c r="D904" i="8"/>
  <c r="C904" i="8"/>
  <c r="E903" i="8"/>
  <c r="D903" i="8"/>
  <c r="C903" i="8"/>
  <c r="E902" i="8"/>
  <c r="D902" i="8"/>
  <c r="C902" i="8"/>
  <c r="E901" i="8"/>
  <c r="D901" i="8"/>
  <c r="C901" i="8"/>
  <c r="E900" i="8"/>
  <c r="D900" i="8"/>
  <c r="C900" i="8"/>
  <c r="E899" i="8"/>
  <c r="D899" i="8"/>
  <c r="C899" i="8"/>
  <c r="E898" i="8"/>
  <c r="D898" i="8"/>
  <c r="C898" i="8"/>
  <c r="E897" i="8"/>
  <c r="D897" i="8"/>
  <c r="C897" i="8"/>
  <c r="E896" i="8"/>
  <c r="D896" i="8"/>
  <c r="C896" i="8"/>
  <c r="E895" i="8"/>
  <c r="D895" i="8"/>
  <c r="C895" i="8"/>
  <c r="E894" i="8"/>
  <c r="D894" i="8"/>
  <c r="C894" i="8"/>
  <c r="E893" i="8"/>
  <c r="D893" i="8"/>
  <c r="C893" i="8"/>
  <c r="E892" i="8"/>
  <c r="D892" i="8"/>
  <c r="C892" i="8"/>
  <c r="E891" i="8"/>
  <c r="D891" i="8"/>
  <c r="C891" i="8"/>
  <c r="E890" i="8"/>
  <c r="D890" i="8"/>
  <c r="C890" i="8"/>
  <c r="E889" i="8"/>
  <c r="D889" i="8"/>
  <c r="C889" i="8"/>
  <c r="E888" i="8"/>
  <c r="D888" i="8"/>
  <c r="C888" i="8"/>
  <c r="E887" i="8"/>
  <c r="D887" i="8"/>
  <c r="C887" i="8"/>
  <c r="E886" i="8"/>
  <c r="D886" i="8"/>
  <c r="C886" i="8"/>
  <c r="E885" i="8"/>
  <c r="D885" i="8"/>
  <c r="C885" i="8"/>
  <c r="E884" i="8"/>
  <c r="D884" i="8"/>
  <c r="C884" i="8"/>
  <c r="E883" i="8"/>
  <c r="D883" i="8"/>
  <c r="C883" i="8"/>
  <c r="E882" i="8"/>
  <c r="D882" i="8"/>
  <c r="C882" i="8"/>
  <c r="E881" i="8"/>
  <c r="D881" i="8"/>
  <c r="C881" i="8"/>
  <c r="E880" i="8"/>
  <c r="D880" i="8"/>
  <c r="C880" i="8"/>
  <c r="E879" i="8"/>
  <c r="D879" i="8"/>
  <c r="C879" i="8"/>
  <c r="E878" i="8"/>
  <c r="D878" i="8"/>
  <c r="C878" i="8"/>
  <c r="E877" i="8"/>
  <c r="D877" i="8"/>
  <c r="C877" i="8"/>
  <c r="E876" i="8"/>
  <c r="D876" i="8"/>
  <c r="C876" i="8"/>
  <c r="E875" i="8"/>
  <c r="D875" i="8"/>
  <c r="C875" i="8"/>
  <c r="E874" i="8"/>
  <c r="D874" i="8"/>
  <c r="C874" i="8"/>
  <c r="E873" i="8"/>
  <c r="D873" i="8"/>
  <c r="C873" i="8"/>
  <c r="E872" i="8"/>
  <c r="D872" i="8"/>
  <c r="C872" i="8"/>
  <c r="E871" i="8"/>
  <c r="D871" i="8"/>
  <c r="C871" i="8"/>
  <c r="E870" i="8"/>
  <c r="D870" i="8"/>
  <c r="C870" i="8"/>
  <c r="E869" i="8"/>
  <c r="D869" i="8"/>
  <c r="C869" i="8"/>
  <c r="E868" i="8"/>
  <c r="D868" i="8"/>
  <c r="C868" i="8"/>
  <c r="E867" i="8"/>
  <c r="D867" i="8"/>
  <c r="C867" i="8"/>
  <c r="E866" i="8"/>
  <c r="D866" i="8"/>
  <c r="C866" i="8"/>
  <c r="E865" i="8"/>
  <c r="D865" i="8"/>
  <c r="C865" i="8"/>
  <c r="E864" i="8"/>
  <c r="D864" i="8"/>
  <c r="C864" i="8"/>
  <c r="E863" i="8"/>
  <c r="D863" i="8"/>
  <c r="C863" i="8"/>
  <c r="E862" i="8"/>
  <c r="D862" i="8"/>
  <c r="C862" i="8"/>
  <c r="E861" i="8"/>
  <c r="D861" i="8"/>
  <c r="C861" i="8"/>
  <c r="E860" i="8"/>
  <c r="D860" i="8"/>
  <c r="C860" i="8"/>
  <c r="E859" i="8"/>
  <c r="D859" i="8"/>
  <c r="C859" i="8"/>
  <c r="E858" i="8"/>
  <c r="D858" i="8"/>
  <c r="C858" i="8"/>
  <c r="E857" i="8"/>
  <c r="D857" i="8"/>
  <c r="C857" i="8"/>
  <c r="E856" i="8"/>
  <c r="D856" i="8"/>
  <c r="C856" i="8"/>
  <c r="E855" i="8"/>
  <c r="D855" i="8"/>
  <c r="C855" i="8"/>
  <c r="E854" i="8"/>
  <c r="D854" i="8"/>
  <c r="C854" i="8"/>
  <c r="E853" i="8"/>
  <c r="D853" i="8"/>
  <c r="C853" i="8"/>
  <c r="E852" i="8"/>
  <c r="D852" i="8"/>
  <c r="C852" i="8"/>
  <c r="E851" i="8"/>
  <c r="D851" i="8"/>
  <c r="C851" i="8"/>
  <c r="E850" i="8"/>
  <c r="D850" i="8"/>
  <c r="C850" i="8"/>
  <c r="E849" i="8"/>
  <c r="D849" i="8"/>
  <c r="C849" i="8"/>
  <c r="E848" i="8"/>
  <c r="D848" i="8"/>
  <c r="C848" i="8"/>
  <c r="E847" i="8"/>
  <c r="D847" i="8"/>
  <c r="C847" i="8"/>
  <c r="E846" i="8"/>
  <c r="D846" i="8"/>
  <c r="C846" i="8"/>
  <c r="E845" i="8"/>
  <c r="D845" i="8"/>
  <c r="C845" i="8"/>
  <c r="E844" i="8"/>
  <c r="D844" i="8"/>
  <c r="C844" i="8"/>
  <c r="E843" i="8"/>
  <c r="D843" i="8"/>
  <c r="C843" i="8"/>
  <c r="E842" i="8"/>
  <c r="D842" i="8"/>
  <c r="C842" i="8"/>
  <c r="E841" i="8"/>
  <c r="D841" i="8"/>
  <c r="C841" i="8"/>
  <c r="E840" i="8"/>
  <c r="D840" i="8"/>
  <c r="C840" i="8"/>
  <c r="E839" i="8"/>
  <c r="D839" i="8"/>
  <c r="C839" i="8"/>
  <c r="E838" i="8"/>
  <c r="D838" i="8"/>
  <c r="C838" i="8"/>
  <c r="E837" i="8"/>
  <c r="D837" i="8"/>
  <c r="C837" i="8"/>
  <c r="E836" i="8"/>
  <c r="D836" i="8"/>
  <c r="C836" i="8"/>
  <c r="E835" i="8"/>
  <c r="D835" i="8"/>
  <c r="C835" i="8"/>
  <c r="E834" i="8"/>
  <c r="D834" i="8"/>
  <c r="C834" i="8"/>
  <c r="E833" i="8"/>
  <c r="D833" i="8"/>
  <c r="C833" i="8"/>
  <c r="E832" i="8"/>
  <c r="D832" i="8"/>
  <c r="C832" i="8"/>
  <c r="E831" i="8"/>
  <c r="D831" i="8"/>
  <c r="C831" i="8"/>
  <c r="E830" i="8"/>
  <c r="D830" i="8"/>
  <c r="C830" i="8"/>
  <c r="E829" i="8"/>
  <c r="D829" i="8"/>
  <c r="C829" i="8"/>
  <c r="E828" i="8"/>
  <c r="D828" i="8"/>
  <c r="C828" i="8"/>
  <c r="E827" i="8"/>
  <c r="D827" i="8"/>
  <c r="C827" i="8"/>
  <c r="E826" i="8"/>
  <c r="D826" i="8"/>
  <c r="C826" i="8"/>
  <c r="E825" i="8"/>
  <c r="D825" i="8"/>
  <c r="C825" i="8"/>
  <c r="E824" i="8"/>
  <c r="D824" i="8"/>
  <c r="C824" i="8"/>
  <c r="E823" i="8"/>
  <c r="D823" i="8"/>
  <c r="C823" i="8"/>
  <c r="E822" i="8"/>
  <c r="D822" i="8"/>
  <c r="C822" i="8"/>
  <c r="E821" i="8"/>
  <c r="D821" i="8"/>
  <c r="C821" i="8"/>
  <c r="E820" i="8"/>
  <c r="D820" i="8"/>
  <c r="C820" i="8"/>
  <c r="E819" i="8"/>
  <c r="D819" i="8"/>
  <c r="C819" i="8"/>
  <c r="E818" i="8"/>
  <c r="D818" i="8"/>
  <c r="C818" i="8"/>
  <c r="E817" i="8"/>
  <c r="D817" i="8"/>
  <c r="C817" i="8"/>
  <c r="E816" i="8"/>
  <c r="D816" i="8"/>
  <c r="C816" i="8"/>
  <c r="E815" i="8"/>
  <c r="D815" i="8"/>
  <c r="C815" i="8"/>
  <c r="E814" i="8"/>
  <c r="D814" i="8"/>
  <c r="C814" i="8"/>
  <c r="E813" i="8"/>
  <c r="D813" i="8"/>
  <c r="C813" i="8"/>
  <c r="E812" i="8"/>
  <c r="D812" i="8"/>
  <c r="C812" i="8"/>
  <c r="E811" i="8"/>
  <c r="D811" i="8"/>
  <c r="C811" i="8"/>
  <c r="E810" i="8"/>
  <c r="D810" i="8"/>
  <c r="C810" i="8"/>
  <c r="E809" i="8"/>
  <c r="D809" i="8"/>
  <c r="C809" i="8"/>
  <c r="E808" i="8"/>
  <c r="D808" i="8"/>
  <c r="C808" i="8"/>
  <c r="E807" i="8"/>
  <c r="D807" i="8"/>
  <c r="C807" i="8"/>
  <c r="E806" i="8"/>
  <c r="D806" i="8"/>
  <c r="C806" i="8"/>
  <c r="E805" i="8"/>
  <c r="D805" i="8"/>
  <c r="C805" i="8"/>
  <c r="E804" i="8"/>
  <c r="D804" i="8"/>
  <c r="C804" i="8"/>
  <c r="E803" i="8"/>
  <c r="D803" i="8"/>
  <c r="C803" i="8"/>
  <c r="E802" i="8"/>
  <c r="D802" i="8"/>
  <c r="C802" i="8"/>
  <c r="E801" i="8"/>
  <c r="D801" i="8"/>
  <c r="C801" i="8"/>
  <c r="E800" i="8"/>
  <c r="D800" i="8"/>
  <c r="C800" i="8"/>
  <c r="E799" i="8"/>
  <c r="D799" i="8"/>
  <c r="C799" i="8"/>
  <c r="E798" i="8"/>
  <c r="D798" i="8"/>
  <c r="C798" i="8"/>
  <c r="E797" i="8"/>
  <c r="D797" i="8"/>
  <c r="C797" i="8"/>
  <c r="E796" i="8"/>
  <c r="D796" i="8"/>
  <c r="C796" i="8"/>
  <c r="E795" i="8"/>
  <c r="D795" i="8"/>
  <c r="C795" i="8"/>
  <c r="E794" i="8"/>
  <c r="D794" i="8"/>
  <c r="C794" i="8"/>
  <c r="E793" i="8"/>
  <c r="D793" i="8"/>
  <c r="C793" i="8"/>
  <c r="E792" i="8"/>
  <c r="D792" i="8"/>
  <c r="C792" i="8"/>
  <c r="E791" i="8"/>
  <c r="D791" i="8"/>
  <c r="C791" i="8"/>
  <c r="E790" i="8"/>
  <c r="D790" i="8"/>
  <c r="C790" i="8"/>
  <c r="E789" i="8"/>
  <c r="D789" i="8"/>
  <c r="C789" i="8"/>
  <c r="E788" i="8"/>
  <c r="D788" i="8"/>
  <c r="C788" i="8"/>
  <c r="E787" i="8"/>
  <c r="D787" i="8"/>
  <c r="C787" i="8"/>
  <c r="E786" i="8"/>
  <c r="D786" i="8"/>
  <c r="C786" i="8"/>
  <c r="E785" i="8"/>
  <c r="D785" i="8"/>
  <c r="C785" i="8"/>
  <c r="E784" i="8"/>
  <c r="D784" i="8"/>
  <c r="C784" i="8"/>
  <c r="E783" i="8"/>
  <c r="D783" i="8"/>
  <c r="C783" i="8"/>
  <c r="E782" i="8"/>
  <c r="D782" i="8"/>
  <c r="C782" i="8"/>
  <c r="E781" i="8"/>
  <c r="D781" i="8"/>
  <c r="C781" i="8"/>
  <c r="E780" i="8"/>
  <c r="D780" i="8"/>
  <c r="C780" i="8"/>
  <c r="E779" i="8"/>
  <c r="D779" i="8"/>
  <c r="C779" i="8"/>
  <c r="E778" i="8"/>
  <c r="D778" i="8"/>
  <c r="C778" i="8"/>
  <c r="E777" i="8"/>
  <c r="D777" i="8"/>
  <c r="C777" i="8"/>
  <c r="E776" i="8"/>
  <c r="D776" i="8"/>
  <c r="C776" i="8"/>
  <c r="E775" i="8"/>
  <c r="D775" i="8"/>
  <c r="C775" i="8"/>
  <c r="E774" i="8"/>
  <c r="D774" i="8"/>
  <c r="C774" i="8"/>
  <c r="E773" i="8"/>
  <c r="D773" i="8"/>
  <c r="C773" i="8"/>
  <c r="E772" i="8"/>
  <c r="D772" i="8"/>
  <c r="C772" i="8"/>
  <c r="E771" i="8"/>
  <c r="D771" i="8"/>
  <c r="C771" i="8"/>
  <c r="E770" i="8"/>
  <c r="D770" i="8"/>
  <c r="C770" i="8"/>
  <c r="E769" i="8"/>
  <c r="D769" i="8"/>
  <c r="C769" i="8"/>
  <c r="E768" i="8"/>
  <c r="D768" i="8"/>
  <c r="C768" i="8"/>
  <c r="E767" i="8"/>
  <c r="D767" i="8"/>
  <c r="C767" i="8"/>
  <c r="E766" i="8"/>
  <c r="D766" i="8"/>
  <c r="C766" i="8"/>
  <c r="E765" i="8"/>
  <c r="D765" i="8"/>
  <c r="C765" i="8"/>
  <c r="E764" i="8"/>
  <c r="D764" i="8"/>
  <c r="C764" i="8"/>
  <c r="E763" i="8"/>
  <c r="D763" i="8"/>
  <c r="C763" i="8"/>
  <c r="E762" i="8"/>
  <c r="D762" i="8"/>
  <c r="C762" i="8"/>
  <c r="E761" i="8"/>
  <c r="D761" i="8"/>
  <c r="C761" i="8"/>
  <c r="E760" i="8"/>
  <c r="D760" i="8"/>
  <c r="C760" i="8"/>
  <c r="E759" i="8"/>
  <c r="D759" i="8"/>
  <c r="C759" i="8"/>
  <c r="E758" i="8"/>
  <c r="D758" i="8"/>
  <c r="C758" i="8"/>
  <c r="E757" i="8"/>
  <c r="D757" i="8"/>
  <c r="C757" i="8"/>
  <c r="E756" i="8"/>
  <c r="D756" i="8"/>
  <c r="C756" i="8"/>
  <c r="E755" i="8"/>
  <c r="D755" i="8"/>
  <c r="C755" i="8"/>
  <c r="E754" i="8"/>
  <c r="D754" i="8"/>
  <c r="C754" i="8"/>
  <c r="E753" i="8"/>
  <c r="D753" i="8"/>
  <c r="C753" i="8"/>
  <c r="E752" i="8"/>
  <c r="D752" i="8"/>
  <c r="C752" i="8"/>
  <c r="E751" i="8"/>
  <c r="D751" i="8"/>
  <c r="C751" i="8"/>
  <c r="E750" i="8"/>
  <c r="D750" i="8"/>
  <c r="C750" i="8"/>
  <c r="E749" i="8"/>
  <c r="D749" i="8"/>
  <c r="C749" i="8"/>
  <c r="E748" i="8"/>
  <c r="D748" i="8"/>
  <c r="C748" i="8"/>
  <c r="E747" i="8"/>
  <c r="D747" i="8"/>
  <c r="C747" i="8"/>
  <c r="E746" i="8"/>
  <c r="D746" i="8"/>
  <c r="C746" i="8"/>
  <c r="E745" i="8"/>
  <c r="D745" i="8"/>
  <c r="C745" i="8"/>
  <c r="E744" i="8"/>
  <c r="D744" i="8"/>
  <c r="C744" i="8"/>
  <c r="E743" i="8"/>
  <c r="D743" i="8"/>
  <c r="C743" i="8"/>
  <c r="E742" i="8"/>
  <c r="D742" i="8"/>
  <c r="C742" i="8"/>
  <c r="E741" i="8"/>
  <c r="D741" i="8"/>
  <c r="C741" i="8"/>
  <c r="E740" i="8"/>
  <c r="D740" i="8"/>
  <c r="C740" i="8"/>
  <c r="E739" i="8"/>
  <c r="D739" i="8"/>
  <c r="C739" i="8"/>
  <c r="E738" i="8"/>
  <c r="D738" i="8"/>
  <c r="C738" i="8"/>
  <c r="E737" i="8"/>
  <c r="D737" i="8"/>
  <c r="C737" i="8"/>
  <c r="E736" i="8"/>
  <c r="D736" i="8"/>
  <c r="C736" i="8"/>
  <c r="E735" i="8"/>
  <c r="D735" i="8"/>
  <c r="C735" i="8"/>
  <c r="E734" i="8"/>
  <c r="D734" i="8"/>
  <c r="C734" i="8"/>
  <c r="E733" i="8"/>
  <c r="D733" i="8"/>
  <c r="C733" i="8"/>
  <c r="E732" i="8"/>
  <c r="D732" i="8"/>
  <c r="C732" i="8"/>
  <c r="E731" i="8"/>
  <c r="D731" i="8"/>
  <c r="C731" i="8"/>
  <c r="E730" i="8"/>
  <c r="D730" i="8"/>
  <c r="C730" i="8"/>
  <c r="E729" i="8"/>
  <c r="D729" i="8"/>
  <c r="C729" i="8"/>
  <c r="E728" i="8"/>
  <c r="D728" i="8"/>
  <c r="C728" i="8"/>
  <c r="E727" i="8"/>
  <c r="D727" i="8"/>
  <c r="C727" i="8"/>
  <c r="E726" i="8"/>
  <c r="D726" i="8"/>
  <c r="C726" i="8"/>
  <c r="E725" i="8"/>
  <c r="D725" i="8"/>
  <c r="C725" i="8"/>
  <c r="E724" i="8"/>
  <c r="D724" i="8"/>
  <c r="C724" i="8"/>
  <c r="E723" i="8"/>
  <c r="D723" i="8"/>
  <c r="C723" i="8"/>
  <c r="E722" i="8"/>
  <c r="D722" i="8"/>
  <c r="C722" i="8"/>
  <c r="E721" i="8"/>
  <c r="D721" i="8"/>
  <c r="C721" i="8"/>
  <c r="E720" i="8"/>
  <c r="D720" i="8"/>
  <c r="C720" i="8"/>
  <c r="E719" i="8"/>
  <c r="D719" i="8"/>
  <c r="C719" i="8"/>
  <c r="E718" i="8"/>
  <c r="D718" i="8"/>
  <c r="C718" i="8"/>
  <c r="E717" i="8"/>
  <c r="D717" i="8"/>
  <c r="C717" i="8"/>
  <c r="E716" i="8"/>
  <c r="D716" i="8"/>
  <c r="C716" i="8"/>
  <c r="E715" i="8"/>
  <c r="D715" i="8"/>
  <c r="C715" i="8"/>
  <c r="E714" i="8"/>
  <c r="D714" i="8"/>
  <c r="C714" i="8"/>
  <c r="E713" i="8"/>
  <c r="D713" i="8"/>
  <c r="C713" i="8"/>
  <c r="E712" i="8"/>
  <c r="D712" i="8"/>
  <c r="C712" i="8"/>
  <c r="E711" i="8"/>
  <c r="D711" i="8"/>
  <c r="C711" i="8"/>
  <c r="E710" i="8"/>
  <c r="D710" i="8"/>
  <c r="C710" i="8"/>
  <c r="E709" i="8"/>
  <c r="D709" i="8"/>
  <c r="C709" i="8"/>
  <c r="E708" i="8"/>
  <c r="D708" i="8"/>
  <c r="C708" i="8"/>
  <c r="E707" i="8"/>
  <c r="D707" i="8"/>
  <c r="C707" i="8"/>
  <c r="E706" i="8"/>
  <c r="D706" i="8"/>
  <c r="C706" i="8"/>
  <c r="E705" i="8"/>
  <c r="D705" i="8"/>
  <c r="C705" i="8"/>
  <c r="E704" i="8"/>
  <c r="D704" i="8"/>
  <c r="C704" i="8"/>
  <c r="E703" i="8"/>
  <c r="D703" i="8"/>
  <c r="C703" i="8"/>
  <c r="E702" i="8"/>
  <c r="D702" i="8"/>
  <c r="C702" i="8"/>
  <c r="E701" i="8"/>
  <c r="D701" i="8"/>
  <c r="C701" i="8"/>
  <c r="E700" i="8"/>
  <c r="D700" i="8"/>
  <c r="C700" i="8"/>
  <c r="E699" i="8"/>
  <c r="D699" i="8"/>
  <c r="C699" i="8"/>
  <c r="E698" i="8"/>
  <c r="D698" i="8"/>
  <c r="C698" i="8"/>
  <c r="E697" i="8"/>
  <c r="D697" i="8"/>
  <c r="C697" i="8"/>
  <c r="E696" i="8"/>
  <c r="D696" i="8"/>
  <c r="C696" i="8"/>
  <c r="E695" i="8"/>
  <c r="D695" i="8"/>
  <c r="C695" i="8"/>
  <c r="E694" i="8"/>
  <c r="D694" i="8"/>
  <c r="C694" i="8"/>
  <c r="E693" i="8"/>
  <c r="D693" i="8"/>
  <c r="C693" i="8"/>
  <c r="E692" i="8"/>
  <c r="D692" i="8"/>
  <c r="C692" i="8"/>
  <c r="E691" i="8"/>
  <c r="D691" i="8"/>
  <c r="C691" i="8"/>
  <c r="E690" i="8"/>
  <c r="D690" i="8"/>
  <c r="C690" i="8"/>
  <c r="E689" i="8"/>
  <c r="D689" i="8"/>
  <c r="C689" i="8"/>
  <c r="E688" i="8"/>
  <c r="D688" i="8"/>
  <c r="C688" i="8"/>
  <c r="E687" i="8"/>
  <c r="D687" i="8"/>
  <c r="C687" i="8"/>
  <c r="E686" i="8"/>
  <c r="D686" i="8"/>
  <c r="C686" i="8"/>
  <c r="E685" i="8"/>
  <c r="D685" i="8"/>
  <c r="C685" i="8"/>
  <c r="E684" i="8"/>
  <c r="D684" i="8"/>
  <c r="C684" i="8"/>
  <c r="E683" i="8"/>
  <c r="D683" i="8"/>
  <c r="C683" i="8"/>
  <c r="E682" i="8"/>
  <c r="D682" i="8"/>
  <c r="C682" i="8"/>
  <c r="E681" i="8"/>
  <c r="D681" i="8"/>
  <c r="C681" i="8"/>
  <c r="E680" i="8"/>
  <c r="D680" i="8"/>
  <c r="C680" i="8"/>
  <c r="E679" i="8"/>
  <c r="D679" i="8"/>
  <c r="C679" i="8"/>
  <c r="E678" i="8"/>
  <c r="D678" i="8"/>
  <c r="C678" i="8"/>
  <c r="E677" i="8"/>
  <c r="D677" i="8"/>
  <c r="C677" i="8"/>
  <c r="E676" i="8"/>
  <c r="D676" i="8"/>
  <c r="C676" i="8"/>
  <c r="E675" i="8"/>
  <c r="D675" i="8"/>
  <c r="C675" i="8"/>
  <c r="E674" i="8"/>
  <c r="D674" i="8"/>
  <c r="C674" i="8"/>
  <c r="E673" i="8"/>
  <c r="D673" i="8"/>
  <c r="C673" i="8"/>
  <c r="E672" i="8"/>
  <c r="D672" i="8"/>
  <c r="C672" i="8"/>
  <c r="E671" i="8"/>
  <c r="D671" i="8"/>
  <c r="C671" i="8"/>
  <c r="E670" i="8"/>
  <c r="D670" i="8"/>
  <c r="C670" i="8"/>
  <c r="E669" i="8"/>
  <c r="D669" i="8"/>
  <c r="C669" i="8"/>
  <c r="E668" i="8"/>
  <c r="D668" i="8"/>
  <c r="C668" i="8"/>
  <c r="E667" i="8"/>
  <c r="D667" i="8"/>
  <c r="C667" i="8"/>
  <c r="E666" i="8"/>
  <c r="D666" i="8"/>
  <c r="C666" i="8"/>
  <c r="E665" i="8"/>
  <c r="D665" i="8"/>
  <c r="C665" i="8"/>
  <c r="E664" i="8"/>
  <c r="D664" i="8"/>
  <c r="C664" i="8"/>
  <c r="E663" i="8"/>
  <c r="D663" i="8"/>
  <c r="C663" i="8"/>
  <c r="E662" i="8"/>
  <c r="D662" i="8"/>
  <c r="C662" i="8"/>
  <c r="E661" i="8"/>
  <c r="D661" i="8"/>
  <c r="C661" i="8"/>
  <c r="E660" i="8"/>
  <c r="D660" i="8"/>
  <c r="C660" i="8"/>
  <c r="E659" i="8"/>
  <c r="D659" i="8"/>
  <c r="C659" i="8"/>
  <c r="E658" i="8"/>
  <c r="D658" i="8"/>
  <c r="C658" i="8"/>
  <c r="E657" i="8"/>
  <c r="D657" i="8"/>
  <c r="C657" i="8"/>
  <c r="E656" i="8"/>
  <c r="D656" i="8"/>
  <c r="C656" i="8"/>
  <c r="E655" i="8"/>
  <c r="D655" i="8"/>
  <c r="C655" i="8"/>
  <c r="E654" i="8"/>
  <c r="D654" i="8"/>
  <c r="C654" i="8"/>
  <c r="E653" i="8"/>
  <c r="D653" i="8"/>
  <c r="C653" i="8"/>
  <c r="E652" i="8"/>
  <c r="D652" i="8"/>
  <c r="C652" i="8"/>
  <c r="E651" i="8"/>
  <c r="D651" i="8"/>
  <c r="C651" i="8"/>
  <c r="E650" i="8"/>
  <c r="D650" i="8"/>
  <c r="C650" i="8"/>
  <c r="E649" i="8"/>
  <c r="D649" i="8"/>
  <c r="C649" i="8"/>
  <c r="E648" i="8"/>
  <c r="D648" i="8"/>
  <c r="C648" i="8"/>
  <c r="E647" i="8"/>
  <c r="D647" i="8"/>
  <c r="C647" i="8"/>
  <c r="E646" i="8"/>
  <c r="D646" i="8"/>
  <c r="C646" i="8"/>
  <c r="E645" i="8"/>
  <c r="D645" i="8"/>
  <c r="C645" i="8"/>
  <c r="E644" i="8"/>
  <c r="D644" i="8"/>
  <c r="C644" i="8"/>
  <c r="E643" i="8"/>
  <c r="D643" i="8"/>
  <c r="C643" i="8"/>
  <c r="E642" i="8"/>
  <c r="D642" i="8"/>
  <c r="C642" i="8"/>
  <c r="E641" i="8"/>
  <c r="D641" i="8"/>
  <c r="C641" i="8"/>
  <c r="E640" i="8"/>
  <c r="D640" i="8"/>
  <c r="C640" i="8"/>
  <c r="E639" i="8"/>
  <c r="D639" i="8"/>
  <c r="C639" i="8"/>
  <c r="E638" i="8"/>
  <c r="D638" i="8"/>
  <c r="C638" i="8"/>
  <c r="E637" i="8"/>
  <c r="D637" i="8"/>
  <c r="C637" i="8"/>
  <c r="E636" i="8"/>
  <c r="D636" i="8"/>
  <c r="C636" i="8"/>
  <c r="E635" i="8"/>
  <c r="D635" i="8"/>
  <c r="C635" i="8"/>
  <c r="E634" i="8"/>
  <c r="D634" i="8"/>
  <c r="C634" i="8"/>
  <c r="E633" i="8"/>
  <c r="D633" i="8"/>
  <c r="C633" i="8"/>
  <c r="E632" i="8"/>
  <c r="D632" i="8"/>
  <c r="C632" i="8"/>
  <c r="E631" i="8"/>
  <c r="D631" i="8"/>
  <c r="C631" i="8"/>
  <c r="E630" i="8"/>
  <c r="D630" i="8"/>
  <c r="C630" i="8"/>
  <c r="E629" i="8"/>
  <c r="D629" i="8"/>
  <c r="C629" i="8"/>
  <c r="E628" i="8"/>
  <c r="D628" i="8"/>
  <c r="C628" i="8"/>
  <c r="E627" i="8"/>
  <c r="D627" i="8"/>
  <c r="C627" i="8"/>
  <c r="E626" i="8"/>
  <c r="D626" i="8"/>
  <c r="C626" i="8"/>
  <c r="E625" i="8"/>
  <c r="D625" i="8"/>
  <c r="C625" i="8"/>
  <c r="E624" i="8"/>
  <c r="D624" i="8"/>
  <c r="C624" i="8"/>
  <c r="E623" i="8"/>
  <c r="D623" i="8"/>
  <c r="C623" i="8"/>
  <c r="E622" i="8"/>
  <c r="D622" i="8"/>
  <c r="C622" i="8"/>
  <c r="E621" i="8"/>
  <c r="D621" i="8"/>
  <c r="C621" i="8"/>
  <c r="E620" i="8"/>
  <c r="D620" i="8"/>
  <c r="C620" i="8"/>
  <c r="E619" i="8"/>
  <c r="D619" i="8"/>
  <c r="C619" i="8"/>
  <c r="E618" i="8"/>
  <c r="D618" i="8"/>
  <c r="C618" i="8"/>
  <c r="E617" i="8"/>
  <c r="D617" i="8"/>
  <c r="C617" i="8"/>
  <c r="E616" i="8"/>
  <c r="D616" i="8"/>
  <c r="C616" i="8"/>
  <c r="E615" i="8"/>
  <c r="D615" i="8"/>
  <c r="C615" i="8"/>
  <c r="E614" i="8"/>
  <c r="D614" i="8"/>
  <c r="C614" i="8"/>
  <c r="E613" i="8"/>
  <c r="D613" i="8"/>
  <c r="C613" i="8"/>
  <c r="E612" i="8"/>
  <c r="D612" i="8"/>
  <c r="C612" i="8"/>
  <c r="E611" i="8"/>
  <c r="D611" i="8"/>
  <c r="C611" i="8"/>
  <c r="E610" i="8"/>
  <c r="D610" i="8"/>
  <c r="C610" i="8"/>
  <c r="E609" i="8"/>
  <c r="D609" i="8"/>
  <c r="C609" i="8"/>
  <c r="E608" i="8"/>
  <c r="D608" i="8"/>
  <c r="C608" i="8"/>
  <c r="E607" i="8"/>
  <c r="D607" i="8"/>
  <c r="C607" i="8"/>
  <c r="E606" i="8"/>
  <c r="D606" i="8"/>
  <c r="C606" i="8"/>
  <c r="E605" i="8"/>
  <c r="D605" i="8"/>
  <c r="C605" i="8"/>
  <c r="E604" i="8"/>
  <c r="D604" i="8"/>
  <c r="C604" i="8"/>
  <c r="E603" i="8"/>
  <c r="D603" i="8"/>
  <c r="C603" i="8"/>
  <c r="E602" i="8"/>
  <c r="D602" i="8"/>
  <c r="C602" i="8"/>
  <c r="E601" i="8"/>
  <c r="D601" i="8"/>
  <c r="C601" i="8"/>
  <c r="E600" i="8"/>
  <c r="D600" i="8"/>
  <c r="C600" i="8"/>
  <c r="E599" i="8"/>
  <c r="D599" i="8"/>
  <c r="C599" i="8"/>
  <c r="E598" i="8"/>
  <c r="D598" i="8"/>
  <c r="C598" i="8"/>
  <c r="E597" i="8"/>
  <c r="D597" i="8"/>
  <c r="C597" i="8"/>
  <c r="E596" i="8"/>
  <c r="D596" i="8"/>
  <c r="C596" i="8"/>
  <c r="E595" i="8"/>
  <c r="D595" i="8"/>
  <c r="C595" i="8"/>
  <c r="E594" i="8"/>
  <c r="D594" i="8"/>
  <c r="C594" i="8"/>
  <c r="E593" i="8"/>
  <c r="D593" i="8"/>
  <c r="C593" i="8"/>
  <c r="E592" i="8"/>
  <c r="D592" i="8"/>
  <c r="C592" i="8"/>
  <c r="E591" i="8"/>
  <c r="D591" i="8"/>
  <c r="C591" i="8"/>
  <c r="E590" i="8"/>
  <c r="D590" i="8"/>
  <c r="C590" i="8"/>
  <c r="E589" i="8"/>
  <c r="D589" i="8"/>
  <c r="C589" i="8"/>
  <c r="E588" i="8"/>
  <c r="D588" i="8"/>
  <c r="C588" i="8"/>
  <c r="E587" i="8"/>
  <c r="D587" i="8"/>
  <c r="C587" i="8"/>
  <c r="E586" i="8"/>
  <c r="D586" i="8"/>
  <c r="C586" i="8"/>
  <c r="E585" i="8"/>
  <c r="D585" i="8"/>
  <c r="C585" i="8"/>
  <c r="E584" i="8"/>
  <c r="D584" i="8"/>
  <c r="C584" i="8"/>
  <c r="E583" i="8"/>
  <c r="D583" i="8"/>
  <c r="C583" i="8"/>
  <c r="E582" i="8"/>
  <c r="D582" i="8"/>
  <c r="C582" i="8"/>
  <c r="E581" i="8"/>
  <c r="D581" i="8"/>
  <c r="C581" i="8"/>
  <c r="E580" i="8"/>
  <c r="D580" i="8"/>
  <c r="C580" i="8"/>
  <c r="E579" i="8"/>
  <c r="D579" i="8"/>
  <c r="C579" i="8"/>
  <c r="E578" i="8"/>
  <c r="D578" i="8"/>
  <c r="C578" i="8"/>
  <c r="E577" i="8"/>
  <c r="D577" i="8"/>
  <c r="C577" i="8"/>
  <c r="E576" i="8"/>
  <c r="D576" i="8"/>
  <c r="C576" i="8"/>
  <c r="E575" i="8"/>
  <c r="D575" i="8"/>
  <c r="C575" i="8"/>
  <c r="E574" i="8"/>
  <c r="D574" i="8"/>
  <c r="C574" i="8"/>
  <c r="E573" i="8"/>
  <c r="D573" i="8"/>
  <c r="C573" i="8"/>
  <c r="E572" i="8"/>
  <c r="D572" i="8"/>
  <c r="C572" i="8"/>
  <c r="E571" i="8"/>
  <c r="D571" i="8"/>
  <c r="C571" i="8"/>
  <c r="E570" i="8"/>
  <c r="D570" i="8"/>
  <c r="C570" i="8"/>
  <c r="E569" i="8"/>
  <c r="D569" i="8"/>
  <c r="C569" i="8"/>
  <c r="E568" i="8"/>
  <c r="D568" i="8"/>
  <c r="C568" i="8"/>
  <c r="E567" i="8"/>
  <c r="D567" i="8"/>
  <c r="C567" i="8"/>
  <c r="E566" i="8"/>
  <c r="D566" i="8"/>
  <c r="C566" i="8"/>
  <c r="E565" i="8"/>
  <c r="D565" i="8"/>
  <c r="C565" i="8"/>
  <c r="E564" i="8"/>
  <c r="D564" i="8"/>
  <c r="C564" i="8"/>
  <c r="E563" i="8"/>
  <c r="D563" i="8"/>
  <c r="C563" i="8"/>
  <c r="E562" i="8"/>
  <c r="D562" i="8"/>
  <c r="C562" i="8"/>
  <c r="E561" i="8"/>
  <c r="D561" i="8"/>
  <c r="C561" i="8"/>
  <c r="E560" i="8"/>
  <c r="D560" i="8"/>
  <c r="C560" i="8"/>
  <c r="E559" i="8"/>
  <c r="D559" i="8"/>
  <c r="C559" i="8"/>
  <c r="E558" i="8"/>
  <c r="D558" i="8"/>
  <c r="C558" i="8"/>
  <c r="E557" i="8"/>
  <c r="D557" i="8"/>
  <c r="C557" i="8"/>
  <c r="E556" i="8"/>
  <c r="D556" i="8"/>
  <c r="C556" i="8"/>
  <c r="E555" i="8"/>
  <c r="D555" i="8"/>
  <c r="C555" i="8"/>
  <c r="E554" i="8"/>
  <c r="D554" i="8"/>
  <c r="C554" i="8"/>
  <c r="E553" i="8"/>
  <c r="D553" i="8"/>
  <c r="C553" i="8"/>
  <c r="E552" i="8"/>
  <c r="D552" i="8"/>
  <c r="C552" i="8"/>
  <c r="E551" i="8"/>
  <c r="D551" i="8"/>
  <c r="C551" i="8"/>
  <c r="E550" i="8"/>
  <c r="D550" i="8"/>
  <c r="C550" i="8"/>
  <c r="E549" i="8"/>
  <c r="D549" i="8"/>
  <c r="C549" i="8"/>
  <c r="E548" i="8"/>
  <c r="D548" i="8"/>
  <c r="C548" i="8"/>
  <c r="E547" i="8"/>
  <c r="D547" i="8"/>
  <c r="C547" i="8"/>
  <c r="E546" i="8"/>
  <c r="D546" i="8"/>
  <c r="C546" i="8"/>
  <c r="E545" i="8"/>
  <c r="D545" i="8"/>
  <c r="C545" i="8"/>
  <c r="E544" i="8"/>
  <c r="D544" i="8"/>
  <c r="C544" i="8"/>
  <c r="E543" i="8"/>
  <c r="D543" i="8"/>
  <c r="C543" i="8"/>
  <c r="E542" i="8"/>
  <c r="D542" i="8"/>
  <c r="C542" i="8"/>
  <c r="E541" i="8"/>
  <c r="D541" i="8"/>
  <c r="C541" i="8"/>
  <c r="E540" i="8"/>
  <c r="D540" i="8"/>
  <c r="C540" i="8"/>
  <c r="E539" i="8"/>
  <c r="D539" i="8"/>
  <c r="C539" i="8"/>
  <c r="E538" i="8"/>
  <c r="D538" i="8"/>
  <c r="C538" i="8"/>
  <c r="E537" i="8"/>
  <c r="D537" i="8"/>
  <c r="C537" i="8"/>
  <c r="E536" i="8"/>
  <c r="D536" i="8"/>
  <c r="C536" i="8"/>
  <c r="E535" i="8"/>
  <c r="D535" i="8"/>
  <c r="C535" i="8"/>
  <c r="E534" i="8"/>
  <c r="D534" i="8"/>
  <c r="C534" i="8"/>
  <c r="E533" i="8"/>
  <c r="D533" i="8"/>
  <c r="C533" i="8"/>
  <c r="E532" i="8"/>
  <c r="D532" i="8"/>
  <c r="C532" i="8"/>
  <c r="E531" i="8"/>
  <c r="D531" i="8"/>
  <c r="C531" i="8"/>
  <c r="E530" i="8"/>
  <c r="D530" i="8"/>
  <c r="C530" i="8"/>
  <c r="E529" i="8"/>
  <c r="D529" i="8"/>
  <c r="C529" i="8"/>
  <c r="E528" i="8"/>
  <c r="D528" i="8"/>
  <c r="C528" i="8"/>
  <c r="E527" i="8"/>
  <c r="D527" i="8"/>
  <c r="C527" i="8"/>
  <c r="E526" i="8"/>
  <c r="D526" i="8"/>
  <c r="C526" i="8"/>
  <c r="E525" i="8"/>
  <c r="D525" i="8"/>
  <c r="C525" i="8"/>
  <c r="E524" i="8"/>
  <c r="D524" i="8"/>
  <c r="C524" i="8"/>
  <c r="E523" i="8"/>
  <c r="D523" i="8"/>
  <c r="C523" i="8"/>
  <c r="E522" i="8"/>
  <c r="D522" i="8"/>
  <c r="C522" i="8"/>
  <c r="E521" i="8"/>
  <c r="D521" i="8"/>
  <c r="C521" i="8"/>
  <c r="E520" i="8"/>
  <c r="D520" i="8"/>
  <c r="C520" i="8"/>
  <c r="E519" i="8"/>
  <c r="D519" i="8"/>
  <c r="C519" i="8"/>
  <c r="E518" i="8"/>
  <c r="D518" i="8"/>
  <c r="C518" i="8"/>
  <c r="E517" i="8"/>
  <c r="D517" i="8"/>
  <c r="C517" i="8"/>
  <c r="E516" i="8"/>
  <c r="D516" i="8"/>
  <c r="C516" i="8"/>
  <c r="E515" i="8"/>
  <c r="D515" i="8"/>
  <c r="C515" i="8"/>
  <c r="E514" i="8"/>
  <c r="D514" i="8"/>
  <c r="C514" i="8"/>
  <c r="E513" i="8"/>
  <c r="D513" i="8"/>
  <c r="C513" i="8"/>
  <c r="E512" i="8"/>
  <c r="D512" i="8"/>
  <c r="C512" i="8"/>
  <c r="E511" i="8"/>
  <c r="D511" i="8"/>
  <c r="C511" i="8"/>
  <c r="E510" i="8"/>
  <c r="D510" i="8"/>
  <c r="C510" i="8"/>
  <c r="E509" i="8"/>
  <c r="D509" i="8"/>
  <c r="C509" i="8"/>
  <c r="E508" i="8"/>
  <c r="D508" i="8"/>
  <c r="C508" i="8"/>
  <c r="E507" i="8"/>
  <c r="D507" i="8"/>
  <c r="C507" i="8"/>
  <c r="E506" i="8"/>
  <c r="D506" i="8"/>
  <c r="C506" i="8"/>
  <c r="E505" i="8"/>
  <c r="D505" i="8"/>
  <c r="C505" i="8"/>
  <c r="E504" i="8"/>
  <c r="D504" i="8"/>
  <c r="C504" i="8"/>
  <c r="E503" i="8"/>
  <c r="D503" i="8"/>
  <c r="C503" i="8"/>
  <c r="E502" i="8"/>
  <c r="D502" i="8"/>
  <c r="C502" i="8"/>
  <c r="E501" i="8"/>
  <c r="D501" i="8"/>
  <c r="C501" i="8"/>
  <c r="E500" i="8"/>
  <c r="D500" i="8"/>
  <c r="C500" i="8"/>
  <c r="E499" i="8"/>
  <c r="D499" i="8"/>
  <c r="C499" i="8"/>
  <c r="E498" i="8"/>
  <c r="D498" i="8"/>
  <c r="C498" i="8"/>
  <c r="E497" i="8"/>
  <c r="D497" i="8"/>
  <c r="C497" i="8"/>
  <c r="E496" i="8"/>
  <c r="D496" i="8"/>
  <c r="C496" i="8"/>
  <c r="E495" i="8"/>
  <c r="D495" i="8"/>
  <c r="C495" i="8"/>
  <c r="E494" i="8"/>
  <c r="D494" i="8"/>
  <c r="C494" i="8"/>
  <c r="E493" i="8"/>
  <c r="D493" i="8"/>
  <c r="C493" i="8"/>
  <c r="E492" i="8"/>
  <c r="D492" i="8"/>
  <c r="C492" i="8"/>
  <c r="E491" i="8"/>
  <c r="D491" i="8"/>
  <c r="C491" i="8"/>
  <c r="E490" i="8"/>
  <c r="D490" i="8"/>
  <c r="C490" i="8"/>
  <c r="E489" i="8"/>
  <c r="D489" i="8"/>
  <c r="C489" i="8"/>
  <c r="E488" i="8"/>
  <c r="D488" i="8"/>
  <c r="C488" i="8"/>
  <c r="E487" i="8"/>
  <c r="D487" i="8"/>
  <c r="C487" i="8"/>
  <c r="E486" i="8"/>
  <c r="D486" i="8"/>
  <c r="C486" i="8"/>
  <c r="E485" i="8"/>
  <c r="D485" i="8"/>
  <c r="C485" i="8"/>
  <c r="E484" i="8"/>
  <c r="D484" i="8"/>
  <c r="C484" i="8"/>
  <c r="E483" i="8"/>
  <c r="D483" i="8"/>
  <c r="C483" i="8"/>
  <c r="E482" i="8"/>
  <c r="D482" i="8"/>
  <c r="C482" i="8"/>
  <c r="E481" i="8"/>
  <c r="D481" i="8"/>
  <c r="C481" i="8"/>
  <c r="E480" i="8"/>
  <c r="D480" i="8"/>
  <c r="C480" i="8"/>
  <c r="E479" i="8"/>
  <c r="D479" i="8"/>
  <c r="C479" i="8"/>
  <c r="E478" i="8"/>
  <c r="D478" i="8"/>
  <c r="C478" i="8"/>
  <c r="E477" i="8"/>
  <c r="D477" i="8"/>
  <c r="C477" i="8"/>
  <c r="E476" i="8"/>
  <c r="D476" i="8"/>
  <c r="C476" i="8"/>
  <c r="E475" i="8"/>
  <c r="D475" i="8"/>
  <c r="C475" i="8"/>
  <c r="E474" i="8"/>
  <c r="D474" i="8"/>
  <c r="C474" i="8"/>
  <c r="E473" i="8"/>
  <c r="D473" i="8"/>
  <c r="C473" i="8"/>
  <c r="E472" i="8"/>
  <c r="D472" i="8"/>
  <c r="C472" i="8"/>
  <c r="E471" i="8"/>
  <c r="D471" i="8"/>
  <c r="C471" i="8"/>
  <c r="E470" i="8"/>
  <c r="D470" i="8"/>
  <c r="C470" i="8"/>
  <c r="E469" i="8"/>
  <c r="D469" i="8"/>
  <c r="C469" i="8"/>
  <c r="E468" i="8"/>
  <c r="D468" i="8"/>
  <c r="C468" i="8"/>
  <c r="E467" i="8"/>
  <c r="D467" i="8"/>
  <c r="C467" i="8"/>
  <c r="E466" i="8"/>
  <c r="D466" i="8"/>
  <c r="C466" i="8"/>
  <c r="E465" i="8"/>
  <c r="D465" i="8"/>
  <c r="C465" i="8"/>
  <c r="E464" i="8"/>
  <c r="D464" i="8"/>
  <c r="C464" i="8"/>
  <c r="E463" i="8"/>
  <c r="D463" i="8"/>
  <c r="C463" i="8"/>
  <c r="E462" i="8"/>
  <c r="D462" i="8"/>
  <c r="C462" i="8"/>
  <c r="E461" i="8"/>
  <c r="D461" i="8"/>
  <c r="C461" i="8"/>
  <c r="E460" i="8"/>
  <c r="D460" i="8"/>
  <c r="C460" i="8"/>
  <c r="E459" i="8"/>
  <c r="D459" i="8"/>
  <c r="C459" i="8"/>
  <c r="E458" i="8"/>
  <c r="D458" i="8"/>
  <c r="C458" i="8"/>
  <c r="E457" i="8"/>
  <c r="D457" i="8"/>
  <c r="C457" i="8"/>
  <c r="E456" i="8"/>
  <c r="D456" i="8"/>
  <c r="C456" i="8"/>
  <c r="E455" i="8"/>
  <c r="D455" i="8"/>
  <c r="C455" i="8"/>
  <c r="E454" i="8"/>
  <c r="D454" i="8"/>
  <c r="C454" i="8"/>
  <c r="E453" i="8"/>
  <c r="D453" i="8"/>
  <c r="C453" i="8"/>
  <c r="E452" i="8"/>
  <c r="D452" i="8"/>
  <c r="C452" i="8"/>
  <c r="E451" i="8"/>
  <c r="D451" i="8"/>
  <c r="C451" i="8"/>
  <c r="E450" i="8"/>
  <c r="D450" i="8"/>
  <c r="C450" i="8"/>
  <c r="E449" i="8"/>
  <c r="D449" i="8"/>
  <c r="C449" i="8"/>
  <c r="E448" i="8"/>
  <c r="D448" i="8"/>
  <c r="C448" i="8"/>
  <c r="E447" i="8"/>
  <c r="D447" i="8"/>
  <c r="C447" i="8"/>
  <c r="E446" i="8"/>
  <c r="D446" i="8"/>
  <c r="C446" i="8"/>
  <c r="E445" i="8"/>
  <c r="D445" i="8"/>
  <c r="C445" i="8"/>
  <c r="E444" i="8"/>
  <c r="D444" i="8"/>
  <c r="C444" i="8"/>
  <c r="E443" i="8"/>
  <c r="D443" i="8"/>
  <c r="C443" i="8"/>
  <c r="E442" i="8"/>
  <c r="D442" i="8"/>
  <c r="C442" i="8"/>
  <c r="E441" i="8"/>
  <c r="D441" i="8"/>
  <c r="C441" i="8"/>
  <c r="E440" i="8"/>
  <c r="D440" i="8"/>
  <c r="C440" i="8"/>
  <c r="E439" i="8"/>
  <c r="D439" i="8"/>
  <c r="C439" i="8"/>
  <c r="E438" i="8"/>
  <c r="D438" i="8"/>
  <c r="C438" i="8"/>
  <c r="E437" i="8"/>
  <c r="D437" i="8"/>
  <c r="C437" i="8"/>
  <c r="E436" i="8"/>
  <c r="D436" i="8"/>
  <c r="C436" i="8"/>
  <c r="E435" i="8"/>
  <c r="D435" i="8"/>
  <c r="C435" i="8"/>
  <c r="E434" i="8"/>
  <c r="D434" i="8"/>
  <c r="C434" i="8"/>
  <c r="E433" i="8"/>
  <c r="D433" i="8"/>
  <c r="C433" i="8"/>
  <c r="E432" i="8"/>
  <c r="D432" i="8"/>
  <c r="C432" i="8"/>
  <c r="E431" i="8"/>
  <c r="D431" i="8"/>
  <c r="C431" i="8"/>
  <c r="E430" i="8"/>
  <c r="D430" i="8"/>
  <c r="C430" i="8"/>
  <c r="E429" i="8"/>
  <c r="D429" i="8"/>
  <c r="C429" i="8"/>
  <c r="E428" i="8"/>
  <c r="D428" i="8"/>
  <c r="C428" i="8"/>
  <c r="E427" i="8"/>
  <c r="D427" i="8"/>
  <c r="C427" i="8"/>
  <c r="E426" i="8"/>
  <c r="D426" i="8"/>
  <c r="C426" i="8"/>
  <c r="E425" i="8"/>
  <c r="D425" i="8"/>
  <c r="C425" i="8"/>
  <c r="E424" i="8"/>
  <c r="D424" i="8"/>
  <c r="C424" i="8"/>
  <c r="E423" i="8"/>
  <c r="D423" i="8"/>
  <c r="C423" i="8"/>
  <c r="E422" i="8"/>
  <c r="D422" i="8"/>
  <c r="C422" i="8"/>
  <c r="E421" i="8"/>
  <c r="D421" i="8"/>
  <c r="C421" i="8"/>
  <c r="E420" i="8"/>
  <c r="D420" i="8"/>
  <c r="C420" i="8"/>
  <c r="E419" i="8"/>
  <c r="D419" i="8"/>
  <c r="C419" i="8"/>
  <c r="E418" i="8"/>
  <c r="D418" i="8"/>
  <c r="C418" i="8"/>
  <c r="E417" i="8"/>
  <c r="D417" i="8"/>
  <c r="C417" i="8"/>
  <c r="E416" i="8"/>
  <c r="D416" i="8"/>
  <c r="C416" i="8"/>
  <c r="E415" i="8"/>
  <c r="D415" i="8"/>
  <c r="C415" i="8"/>
  <c r="E414" i="8"/>
  <c r="D414" i="8"/>
  <c r="C414" i="8"/>
  <c r="E413" i="8"/>
  <c r="D413" i="8"/>
  <c r="C413" i="8"/>
  <c r="E412" i="8"/>
  <c r="D412" i="8"/>
  <c r="C412" i="8"/>
  <c r="E411" i="8"/>
  <c r="D411" i="8"/>
  <c r="C411" i="8"/>
  <c r="E410" i="8"/>
  <c r="D410" i="8"/>
  <c r="C410" i="8"/>
  <c r="E409" i="8"/>
  <c r="D409" i="8"/>
  <c r="C409" i="8"/>
  <c r="E408" i="8"/>
  <c r="D408" i="8"/>
  <c r="C408" i="8"/>
  <c r="E407" i="8"/>
  <c r="D407" i="8"/>
  <c r="C407" i="8"/>
  <c r="E406" i="8"/>
  <c r="D406" i="8"/>
  <c r="C406" i="8"/>
  <c r="E405" i="8"/>
  <c r="D405" i="8"/>
  <c r="C405" i="8"/>
  <c r="E404" i="8"/>
  <c r="D404" i="8"/>
  <c r="C404" i="8"/>
  <c r="E403" i="8"/>
  <c r="D403" i="8"/>
  <c r="C403" i="8"/>
  <c r="E402" i="8"/>
  <c r="D402" i="8"/>
  <c r="C402" i="8"/>
  <c r="E401" i="8"/>
  <c r="D401" i="8"/>
  <c r="C401" i="8"/>
  <c r="E400" i="8"/>
  <c r="D400" i="8"/>
  <c r="C400" i="8"/>
  <c r="E399" i="8"/>
  <c r="D399" i="8"/>
  <c r="C399" i="8"/>
  <c r="E398" i="8"/>
  <c r="D398" i="8"/>
  <c r="C398" i="8"/>
  <c r="E397" i="8"/>
  <c r="D397" i="8"/>
  <c r="C397" i="8"/>
  <c r="E396" i="8"/>
  <c r="D396" i="8"/>
  <c r="C396" i="8"/>
  <c r="E395" i="8"/>
  <c r="D395" i="8"/>
  <c r="C395" i="8"/>
  <c r="E394" i="8"/>
  <c r="D394" i="8"/>
  <c r="C394" i="8"/>
  <c r="E393" i="8"/>
  <c r="D393" i="8"/>
  <c r="C393" i="8"/>
  <c r="E392" i="8"/>
  <c r="D392" i="8"/>
  <c r="C392" i="8"/>
  <c r="E391" i="8"/>
  <c r="D391" i="8"/>
  <c r="C391" i="8"/>
  <c r="E390" i="8"/>
  <c r="D390" i="8"/>
  <c r="C390" i="8"/>
  <c r="E389" i="8"/>
  <c r="D389" i="8"/>
  <c r="C389" i="8"/>
  <c r="E388" i="8"/>
  <c r="D388" i="8"/>
  <c r="C388" i="8"/>
  <c r="E387" i="8"/>
  <c r="D387" i="8"/>
  <c r="C387" i="8"/>
  <c r="E386" i="8"/>
  <c r="D386" i="8"/>
  <c r="C386" i="8"/>
  <c r="E385" i="8"/>
  <c r="D385" i="8"/>
  <c r="C385" i="8"/>
  <c r="E384" i="8"/>
  <c r="D384" i="8"/>
  <c r="C384" i="8"/>
  <c r="E383" i="8"/>
  <c r="D383" i="8"/>
  <c r="C383" i="8"/>
  <c r="E382" i="8"/>
  <c r="D382" i="8"/>
  <c r="C382" i="8"/>
  <c r="E381" i="8"/>
  <c r="D381" i="8"/>
  <c r="C381" i="8"/>
  <c r="E380" i="8"/>
  <c r="D380" i="8"/>
  <c r="C380" i="8"/>
  <c r="E379" i="8"/>
  <c r="D379" i="8"/>
  <c r="C379" i="8"/>
  <c r="E378" i="8"/>
  <c r="D378" i="8"/>
  <c r="C378" i="8"/>
  <c r="E377" i="8"/>
  <c r="D377" i="8"/>
  <c r="C377" i="8"/>
  <c r="E376" i="8"/>
  <c r="D376" i="8"/>
  <c r="C376" i="8"/>
  <c r="E375" i="8"/>
  <c r="D375" i="8"/>
  <c r="C375" i="8"/>
  <c r="E374" i="8"/>
  <c r="D374" i="8"/>
  <c r="C374" i="8"/>
  <c r="E373" i="8"/>
  <c r="D373" i="8"/>
  <c r="C373" i="8"/>
  <c r="E372" i="8"/>
  <c r="D372" i="8"/>
  <c r="C372" i="8"/>
  <c r="E371" i="8"/>
  <c r="D371" i="8"/>
  <c r="C371" i="8"/>
  <c r="AL370" i="8"/>
  <c r="AK370" i="8"/>
  <c r="AA370" i="8"/>
  <c r="Z370" i="8"/>
  <c r="P370" i="8"/>
  <c r="O370" i="8"/>
  <c r="E370" i="8"/>
  <c r="D370" i="8"/>
  <c r="C370" i="8"/>
  <c r="AL369" i="8"/>
  <c r="AK369" i="8"/>
  <c r="AA369" i="8"/>
  <c r="Z369" i="8"/>
  <c r="P369" i="8"/>
  <c r="O369" i="8"/>
  <c r="E369" i="8"/>
  <c r="D369" i="8"/>
  <c r="C369" i="8"/>
  <c r="AL368" i="8"/>
  <c r="AK368" i="8"/>
  <c r="AA368" i="8"/>
  <c r="Z368" i="8"/>
  <c r="P368" i="8"/>
  <c r="O368" i="8"/>
  <c r="E368" i="8"/>
  <c r="D368" i="8"/>
  <c r="C368" i="8"/>
  <c r="AL367" i="8"/>
  <c r="AK367" i="8"/>
  <c r="AA367" i="8"/>
  <c r="Z367" i="8"/>
  <c r="P367" i="8"/>
  <c r="O367" i="8"/>
  <c r="E367" i="8"/>
  <c r="D367" i="8"/>
  <c r="C367" i="8"/>
  <c r="AL366" i="8"/>
  <c r="AK366" i="8"/>
  <c r="AA366" i="8"/>
  <c r="Z366" i="8"/>
  <c r="P366" i="8"/>
  <c r="O366" i="8"/>
  <c r="E366" i="8"/>
  <c r="D366" i="8"/>
  <c r="C366" i="8"/>
  <c r="AL365" i="8"/>
  <c r="AK365" i="8"/>
  <c r="AA365" i="8"/>
  <c r="Z365" i="8"/>
  <c r="P365" i="8"/>
  <c r="O365" i="8"/>
  <c r="E365" i="8"/>
  <c r="D365" i="8"/>
  <c r="C365" i="8"/>
  <c r="AL364" i="8"/>
  <c r="AK364" i="8"/>
  <c r="AA364" i="8"/>
  <c r="Z364" i="8"/>
  <c r="P364" i="8"/>
  <c r="O364" i="8"/>
  <c r="E364" i="8"/>
  <c r="D364" i="8"/>
  <c r="C364" i="8"/>
  <c r="AL363" i="8"/>
  <c r="AK363" i="8"/>
  <c r="AA363" i="8"/>
  <c r="Z363" i="8"/>
  <c r="P363" i="8"/>
  <c r="O363" i="8"/>
  <c r="E363" i="8"/>
  <c r="D363" i="8"/>
  <c r="C363" i="8"/>
  <c r="AL362" i="8"/>
  <c r="AK362" i="8"/>
  <c r="AA362" i="8"/>
  <c r="Z362" i="8"/>
  <c r="P362" i="8"/>
  <c r="O362" i="8"/>
  <c r="E362" i="8"/>
  <c r="D362" i="8"/>
  <c r="C362" i="8"/>
  <c r="AL361" i="8"/>
  <c r="AK361" i="8"/>
  <c r="AA361" i="8"/>
  <c r="Z361" i="8"/>
  <c r="P361" i="8"/>
  <c r="O361" i="8"/>
  <c r="E361" i="8"/>
  <c r="D361" i="8"/>
  <c r="C361" i="8"/>
  <c r="AL360" i="8"/>
  <c r="AK360" i="8"/>
  <c r="AA360" i="8"/>
  <c r="Z360" i="8"/>
  <c r="P360" i="8"/>
  <c r="O360" i="8"/>
  <c r="E360" i="8"/>
  <c r="D360" i="8"/>
  <c r="C360" i="8"/>
  <c r="AL359" i="8"/>
  <c r="AK359" i="8"/>
  <c r="AA359" i="8"/>
  <c r="Z359" i="8"/>
  <c r="P359" i="8"/>
  <c r="O359" i="8"/>
  <c r="E359" i="8"/>
  <c r="D359" i="8"/>
  <c r="C359" i="8"/>
  <c r="AL358" i="8"/>
  <c r="AK358" i="8"/>
  <c r="AA358" i="8"/>
  <c r="Z358" i="8"/>
  <c r="P358" i="8"/>
  <c r="O358" i="8"/>
  <c r="E358" i="8"/>
  <c r="D358" i="8"/>
  <c r="C358" i="8"/>
  <c r="AL357" i="8"/>
  <c r="AK357" i="8"/>
  <c r="AA357" i="8"/>
  <c r="Z357" i="8"/>
  <c r="P357" i="8"/>
  <c r="O357" i="8"/>
  <c r="E357" i="8"/>
  <c r="D357" i="8"/>
  <c r="C357" i="8"/>
  <c r="AL356" i="8"/>
  <c r="AK356" i="8"/>
  <c r="AA356" i="8"/>
  <c r="Z356" i="8"/>
  <c r="P356" i="8"/>
  <c r="O356" i="8"/>
  <c r="E356" i="8"/>
  <c r="D356" i="8"/>
  <c r="C356" i="8"/>
  <c r="AL355" i="8"/>
  <c r="AK355" i="8"/>
  <c r="AA355" i="8"/>
  <c r="Z355" i="8"/>
  <c r="P355" i="8"/>
  <c r="O355" i="8"/>
  <c r="E355" i="8"/>
  <c r="D355" i="8"/>
  <c r="C355" i="8"/>
  <c r="AL354" i="8"/>
  <c r="AK354" i="8"/>
  <c r="AA354" i="8"/>
  <c r="Z354" i="8"/>
  <c r="P354" i="8"/>
  <c r="O354" i="8"/>
  <c r="E354" i="8"/>
  <c r="D354" i="8"/>
  <c r="C354" i="8"/>
  <c r="AL353" i="8"/>
  <c r="AK353" i="8"/>
  <c r="AA353" i="8"/>
  <c r="Z353" i="8"/>
  <c r="P353" i="8"/>
  <c r="O353" i="8"/>
  <c r="E353" i="8"/>
  <c r="D353" i="8"/>
  <c r="C353" i="8"/>
  <c r="AL352" i="8"/>
  <c r="AK352" i="8"/>
  <c r="AA352" i="8"/>
  <c r="Z352" i="8"/>
  <c r="P352" i="8"/>
  <c r="O352" i="8"/>
  <c r="E352" i="8"/>
  <c r="D352" i="8"/>
  <c r="C352" i="8"/>
  <c r="AL351" i="8"/>
  <c r="AK351" i="8"/>
  <c r="AA351" i="8"/>
  <c r="Z351" i="8"/>
  <c r="P351" i="8"/>
  <c r="O351" i="8"/>
  <c r="E351" i="8"/>
  <c r="D351" i="8"/>
  <c r="C351" i="8"/>
  <c r="AL350" i="8"/>
  <c r="AK350" i="8"/>
  <c r="AA350" i="8"/>
  <c r="Z350" i="8"/>
  <c r="P350" i="8"/>
  <c r="O350" i="8"/>
  <c r="E350" i="8"/>
  <c r="D350" i="8"/>
  <c r="C350" i="8"/>
  <c r="AL349" i="8"/>
  <c r="AK349" i="8"/>
  <c r="AA349" i="8"/>
  <c r="Z349" i="8"/>
  <c r="P349" i="8"/>
  <c r="O349" i="8"/>
  <c r="E349" i="8"/>
  <c r="D349" i="8"/>
  <c r="C349" i="8"/>
  <c r="AL348" i="8"/>
  <c r="AK348" i="8"/>
  <c r="AA348" i="8"/>
  <c r="Z348" i="8"/>
  <c r="P348" i="8"/>
  <c r="O348" i="8"/>
  <c r="E348" i="8"/>
  <c r="D348" i="8"/>
  <c r="C348" i="8"/>
  <c r="AL347" i="8"/>
  <c r="AK347" i="8"/>
  <c r="AA347" i="8"/>
  <c r="Z347" i="8"/>
  <c r="P347" i="8"/>
  <c r="O347" i="8"/>
  <c r="E347" i="8"/>
  <c r="D347" i="8"/>
  <c r="C347" i="8"/>
  <c r="AL346" i="8"/>
  <c r="AK346" i="8"/>
  <c r="AA346" i="8"/>
  <c r="Z346" i="8"/>
  <c r="P346" i="8"/>
  <c r="O346" i="8"/>
  <c r="E346" i="8"/>
  <c r="D346" i="8"/>
  <c r="C346" i="8"/>
  <c r="AL345" i="8"/>
  <c r="AK345" i="8"/>
  <c r="AA345" i="8"/>
  <c r="Z345" i="8"/>
  <c r="P345" i="8"/>
  <c r="O345" i="8"/>
  <c r="E345" i="8"/>
  <c r="D345" i="8"/>
  <c r="C345" i="8"/>
  <c r="AL344" i="8"/>
  <c r="AK344" i="8"/>
  <c r="AA344" i="8"/>
  <c r="Z344" i="8"/>
  <c r="P344" i="8"/>
  <c r="O344" i="8"/>
  <c r="E344" i="8"/>
  <c r="D344" i="8"/>
  <c r="C344" i="8"/>
  <c r="AL343" i="8"/>
  <c r="AK343" i="8"/>
  <c r="AA343" i="8"/>
  <c r="Z343" i="8"/>
  <c r="P343" i="8"/>
  <c r="O343" i="8"/>
  <c r="E343" i="8"/>
  <c r="D343" i="8"/>
  <c r="C343" i="8"/>
  <c r="AL342" i="8"/>
  <c r="AK342" i="8"/>
  <c r="AA342" i="8"/>
  <c r="Z342" i="8"/>
  <c r="P342" i="8"/>
  <c r="O342" i="8"/>
  <c r="E342" i="8"/>
  <c r="D342" i="8"/>
  <c r="C342" i="8"/>
  <c r="AL341" i="8"/>
  <c r="AK341" i="8"/>
  <c r="AA341" i="8"/>
  <c r="Z341" i="8"/>
  <c r="P341" i="8"/>
  <c r="O341" i="8"/>
  <c r="E341" i="8"/>
  <c r="D341" i="8"/>
  <c r="C341" i="8"/>
  <c r="AL340" i="8"/>
  <c r="AK340" i="8"/>
  <c r="AA340" i="8"/>
  <c r="Z340" i="8"/>
  <c r="P340" i="8"/>
  <c r="O340" i="8"/>
  <c r="E340" i="8"/>
  <c r="D340" i="8"/>
  <c r="C340" i="8"/>
  <c r="AL339" i="8"/>
  <c r="AK339" i="8"/>
  <c r="AA339" i="8"/>
  <c r="Z339" i="8"/>
  <c r="P339" i="8"/>
  <c r="O339" i="8"/>
  <c r="E339" i="8"/>
  <c r="D339" i="8"/>
  <c r="C339" i="8"/>
  <c r="AL338" i="8"/>
  <c r="AK338" i="8"/>
  <c r="AA338" i="8"/>
  <c r="Z338" i="8"/>
  <c r="P338" i="8"/>
  <c r="O338" i="8"/>
  <c r="E338" i="8"/>
  <c r="D338" i="8"/>
  <c r="C338" i="8"/>
  <c r="AL337" i="8"/>
  <c r="AK337" i="8"/>
  <c r="AA337" i="8"/>
  <c r="Z337" i="8"/>
  <c r="P337" i="8"/>
  <c r="O337" i="8"/>
  <c r="E337" i="8"/>
  <c r="D337" i="8"/>
  <c r="C337" i="8"/>
  <c r="AL336" i="8"/>
  <c r="AK336" i="8"/>
  <c r="AA336" i="8"/>
  <c r="Z336" i="8"/>
  <c r="P336" i="8"/>
  <c r="O336" i="8"/>
  <c r="E336" i="8"/>
  <c r="D336" i="8"/>
  <c r="C336" i="8"/>
  <c r="AL335" i="8"/>
  <c r="AK335" i="8"/>
  <c r="AA335" i="8"/>
  <c r="Z335" i="8"/>
  <c r="P335" i="8"/>
  <c r="O335" i="8"/>
  <c r="E335" i="8"/>
  <c r="D335" i="8"/>
  <c r="C335" i="8"/>
  <c r="AL334" i="8"/>
  <c r="AK334" i="8"/>
  <c r="AA334" i="8"/>
  <c r="Z334" i="8"/>
  <c r="P334" i="8"/>
  <c r="O334" i="8"/>
  <c r="E334" i="8"/>
  <c r="D334" i="8"/>
  <c r="C334" i="8"/>
  <c r="AL333" i="8"/>
  <c r="AK333" i="8"/>
  <c r="AA333" i="8"/>
  <c r="Z333" i="8"/>
  <c r="P333" i="8"/>
  <c r="O333" i="8"/>
  <c r="E333" i="8"/>
  <c r="D333" i="8"/>
  <c r="C333" i="8"/>
  <c r="AL332" i="8"/>
  <c r="AK332" i="8"/>
  <c r="AA332" i="8"/>
  <c r="Z332" i="8"/>
  <c r="P332" i="8"/>
  <c r="O332" i="8"/>
  <c r="E332" i="8"/>
  <c r="D332" i="8"/>
  <c r="C332" i="8"/>
  <c r="AL331" i="8"/>
  <c r="AK331" i="8"/>
  <c r="AA331" i="8"/>
  <c r="Z331" i="8"/>
  <c r="P331" i="8"/>
  <c r="O331" i="8"/>
  <c r="E331" i="8"/>
  <c r="D331" i="8"/>
  <c r="C331" i="8"/>
  <c r="AL330" i="8"/>
  <c r="AK330" i="8"/>
  <c r="AA330" i="8"/>
  <c r="Z330" i="8"/>
  <c r="P330" i="8"/>
  <c r="O330" i="8"/>
  <c r="E330" i="8"/>
  <c r="D330" i="8"/>
  <c r="C330" i="8"/>
  <c r="AL329" i="8"/>
  <c r="AK329" i="8"/>
  <c r="AA329" i="8"/>
  <c r="Z329" i="8"/>
  <c r="P329" i="8"/>
  <c r="O329" i="8"/>
  <c r="E329" i="8"/>
  <c r="D329" i="8"/>
  <c r="C329" i="8"/>
  <c r="AL328" i="8"/>
  <c r="AK328" i="8"/>
  <c r="AA328" i="8"/>
  <c r="Z328" i="8"/>
  <c r="P328" i="8"/>
  <c r="O328" i="8"/>
  <c r="E328" i="8"/>
  <c r="D328" i="8"/>
  <c r="C328" i="8"/>
  <c r="AL327" i="8"/>
  <c r="AK327" i="8"/>
  <c r="AA327" i="8"/>
  <c r="Z327" i="8"/>
  <c r="P327" i="8"/>
  <c r="O327" i="8"/>
  <c r="E327" i="8"/>
  <c r="D327" i="8"/>
  <c r="C327" i="8"/>
  <c r="AL326" i="8"/>
  <c r="AK326" i="8"/>
  <c r="AA326" i="8"/>
  <c r="Z326" i="8"/>
  <c r="P326" i="8"/>
  <c r="O326" i="8"/>
  <c r="E326" i="8"/>
  <c r="D326" i="8"/>
  <c r="C326" i="8"/>
  <c r="AL325" i="8"/>
  <c r="AK325" i="8"/>
  <c r="AA325" i="8"/>
  <c r="Z325" i="8"/>
  <c r="P325" i="8"/>
  <c r="O325" i="8"/>
  <c r="E325" i="8"/>
  <c r="D325" i="8"/>
  <c r="C325" i="8"/>
  <c r="AL324" i="8"/>
  <c r="AK324" i="8"/>
  <c r="AA324" i="8"/>
  <c r="Z324" i="8"/>
  <c r="P324" i="8"/>
  <c r="O324" i="8"/>
  <c r="E324" i="8"/>
  <c r="D324" i="8"/>
  <c r="C324" i="8"/>
  <c r="AL323" i="8"/>
  <c r="AK323" i="8"/>
  <c r="AA323" i="8"/>
  <c r="Z323" i="8"/>
  <c r="P323" i="8"/>
  <c r="O323" i="8"/>
  <c r="E323" i="8"/>
  <c r="D323" i="8"/>
  <c r="C323" i="8"/>
  <c r="AL322" i="8"/>
  <c r="AK322" i="8"/>
  <c r="AA322" i="8"/>
  <c r="Z322" i="8"/>
  <c r="P322" i="8"/>
  <c r="O322" i="8"/>
  <c r="E322" i="8"/>
  <c r="D322" i="8"/>
  <c r="C322" i="8"/>
  <c r="AL321" i="8"/>
  <c r="AK321" i="8"/>
  <c r="AA321" i="8"/>
  <c r="Z321" i="8"/>
  <c r="P321" i="8"/>
  <c r="O321" i="8"/>
  <c r="E321" i="8"/>
  <c r="D321" i="8"/>
  <c r="C321" i="8"/>
  <c r="AL320" i="8"/>
  <c r="AK320" i="8"/>
  <c r="AA320" i="8"/>
  <c r="Z320" i="8"/>
  <c r="P320" i="8"/>
  <c r="O320" i="8"/>
  <c r="E320" i="8"/>
  <c r="D320" i="8"/>
  <c r="C320" i="8"/>
  <c r="AL319" i="8"/>
  <c r="AK319" i="8"/>
  <c r="AA319" i="8"/>
  <c r="Z319" i="8"/>
  <c r="P319" i="8"/>
  <c r="O319" i="8"/>
  <c r="E319" i="8"/>
  <c r="D319" i="8"/>
  <c r="C319" i="8"/>
  <c r="AL318" i="8"/>
  <c r="AK318" i="8"/>
  <c r="AA318" i="8"/>
  <c r="Z318" i="8"/>
  <c r="P318" i="8"/>
  <c r="O318" i="8"/>
  <c r="E318" i="8"/>
  <c r="D318" i="8"/>
  <c r="C318" i="8"/>
  <c r="AL317" i="8"/>
  <c r="AK317" i="8"/>
  <c r="AA317" i="8"/>
  <c r="Z317" i="8"/>
  <c r="P317" i="8"/>
  <c r="O317" i="8"/>
  <c r="E317" i="8"/>
  <c r="D317" i="8"/>
  <c r="C317" i="8"/>
  <c r="AL316" i="8"/>
  <c r="AK316" i="8"/>
  <c r="AA316" i="8"/>
  <c r="Z316" i="8"/>
  <c r="P316" i="8"/>
  <c r="O316" i="8"/>
  <c r="E316" i="8"/>
  <c r="D316" i="8"/>
  <c r="C316" i="8"/>
  <c r="AL315" i="8"/>
  <c r="AK315" i="8"/>
  <c r="AA315" i="8"/>
  <c r="Z315" i="8"/>
  <c r="P315" i="8"/>
  <c r="O315" i="8"/>
  <c r="E315" i="8"/>
  <c r="D315" i="8"/>
  <c r="C315" i="8"/>
  <c r="AL314" i="8"/>
  <c r="AK314" i="8"/>
  <c r="AA314" i="8"/>
  <c r="Z314" i="8"/>
  <c r="P314" i="8"/>
  <c r="O314" i="8"/>
  <c r="E314" i="8"/>
  <c r="D314" i="8"/>
  <c r="C314" i="8"/>
  <c r="AL313" i="8"/>
  <c r="AK313" i="8"/>
  <c r="AA313" i="8"/>
  <c r="Z313" i="8"/>
  <c r="P313" i="8"/>
  <c r="O313" i="8"/>
  <c r="E313" i="8"/>
  <c r="D313" i="8"/>
  <c r="C313" i="8"/>
  <c r="AL312" i="8"/>
  <c r="AK312" i="8"/>
  <c r="AA312" i="8"/>
  <c r="Z312" i="8"/>
  <c r="P312" i="8"/>
  <c r="O312" i="8"/>
  <c r="E312" i="8"/>
  <c r="D312" i="8"/>
  <c r="C312" i="8"/>
  <c r="AL311" i="8"/>
  <c r="AK311" i="8"/>
  <c r="AA311" i="8"/>
  <c r="Z311" i="8"/>
  <c r="P311" i="8"/>
  <c r="O311" i="8"/>
  <c r="E311" i="8"/>
  <c r="D311" i="8"/>
  <c r="C311" i="8"/>
  <c r="AL310" i="8"/>
  <c r="AK310" i="8"/>
  <c r="AA310" i="8"/>
  <c r="Z310" i="8"/>
  <c r="P310" i="8"/>
  <c r="O310" i="8"/>
  <c r="E310" i="8"/>
  <c r="D310" i="8"/>
  <c r="C310" i="8"/>
  <c r="AL309" i="8"/>
  <c r="AK309" i="8"/>
  <c r="AA309" i="8"/>
  <c r="Z309" i="8"/>
  <c r="P309" i="8"/>
  <c r="O309" i="8"/>
  <c r="E309" i="8"/>
  <c r="D309" i="8"/>
  <c r="C309" i="8"/>
  <c r="AL308" i="8"/>
  <c r="AK308" i="8"/>
  <c r="AA308" i="8"/>
  <c r="Z308" i="8"/>
  <c r="P308" i="8"/>
  <c r="O308" i="8"/>
  <c r="E308" i="8"/>
  <c r="D308" i="8"/>
  <c r="C308" i="8"/>
  <c r="AL307" i="8"/>
  <c r="AK307" i="8"/>
  <c r="AA307" i="8"/>
  <c r="Z307" i="8"/>
  <c r="P307" i="8"/>
  <c r="O307" i="8"/>
  <c r="E307" i="8"/>
  <c r="D307" i="8"/>
  <c r="C307" i="8"/>
  <c r="AL306" i="8"/>
  <c r="AK306" i="8"/>
  <c r="AA306" i="8"/>
  <c r="Z306" i="8"/>
  <c r="P306" i="8"/>
  <c r="O306" i="8"/>
  <c r="E306" i="8"/>
  <c r="D306" i="8"/>
  <c r="C306" i="8"/>
  <c r="AL305" i="8"/>
  <c r="AK305" i="8"/>
  <c r="AA305" i="8"/>
  <c r="Z305" i="8"/>
  <c r="P305" i="8"/>
  <c r="O305" i="8"/>
  <c r="E305" i="8"/>
  <c r="D305" i="8"/>
  <c r="C305" i="8"/>
  <c r="AL304" i="8"/>
  <c r="AK304" i="8"/>
  <c r="AA304" i="8"/>
  <c r="Z304" i="8"/>
  <c r="P304" i="8"/>
  <c r="O304" i="8"/>
  <c r="E304" i="8"/>
  <c r="D304" i="8"/>
  <c r="C304" i="8"/>
  <c r="AL303" i="8"/>
  <c r="AK303" i="8"/>
  <c r="AA303" i="8"/>
  <c r="Z303" i="8"/>
  <c r="P303" i="8"/>
  <c r="O303" i="8"/>
  <c r="E303" i="8"/>
  <c r="D303" i="8"/>
  <c r="C303" i="8"/>
  <c r="AL302" i="8"/>
  <c r="AK302" i="8"/>
  <c r="AA302" i="8"/>
  <c r="Z302" i="8"/>
  <c r="P302" i="8"/>
  <c r="O302" i="8"/>
  <c r="E302" i="8"/>
  <c r="D302" i="8"/>
  <c r="C302" i="8"/>
  <c r="AL301" i="8"/>
  <c r="AK301" i="8"/>
  <c r="AA301" i="8"/>
  <c r="Z301" i="8"/>
  <c r="P301" i="8"/>
  <c r="O301" i="8"/>
  <c r="E301" i="8"/>
  <c r="D301" i="8"/>
  <c r="C301" i="8"/>
  <c r="AL300" i="8"/>
  <c r="AK300" i="8"/>
  <c r="AA300" i="8"/>
  <c r="Z300" i="8"/>
  <c r="P300" i="8"/>
  <c r="O300" i="8"/>
  <c r="E300" i="8"/>
  <c r="D300" i="8"/>
  <c r="C300" i="8"/>
  <c r="AL299" i="8"/>
  <c r="AK299" i="8"/>
  <c r="AA299" i="8"/>
  <c r="Z299" i="8"/>
  <c r="P299" i="8"/>
  <c r="O299" i="8"/>
  <c r="E299" i="8"/>
  <c r="D299" i="8"/>
  <c r="C299" i="8"/>
  <c r="AL298" i="8"/>
  <c r="AK298" i="8"/>
  <c r="AA298" i="8"/>
  <c r="Z298" i="8"/>
  <c r="P298" i="8"/>
  <c r="O298" i="8"/>
  <c r="E298" i="8"/>
  <c r="D298" i="8"/>
  <c r="C298" i="8"/>
  <c r="AL297" i="8"/>
  <c r="AK297" i="8"/>
  <c r="AA297" i="8"/>
  <c r="Z297" i="8"/>
  <c r="P297" i="8"/>
  <c r="O297" i="8"/>
  <c r="E297" i="8"/>
  <c r="D297" i="8"/>
  <c r="C297" i="8"/>
  <c r="AL296" i="8"/>
  <c r="AK296" i="8"/>
  <c r="AA296" i="8"/>
  <c r="Z296" i="8"/>
  <c r="P296" i="8"/>
  <c r="O296" i="8"/>
  <c r="E296" i="8"/>
  <c r="D296" i="8"/>
  <c r="C296" i="8"/>
  <c r="AL295" i="8"/>
  <c r="AK295" i="8"/>
  <c r="AA295" i="8"/>
  <c r="Z295" i="8"/>
  <c r="P295" i="8"/>
  <c r="O295" i="8"/>
  <c r="E295" i="8"/>
  <c r="D295" i="8"/>
  <c r="C295" i="8"/>
  <c r="AL294" i="8"/>
  <c r="AK294" i="8"/>
  <c r="AA294" i="8"/>
  <c r="Z294" i="8"/>
  <c r="P294" i="8"/>
  <c r="O294" i="8"/>
  <c r="E294" i="8"/>
  <c r="D294" i="8"/>
  <c r="C294" i="8"/>
  <c r="AL293" i="8"/>
  <c r="AK293" i="8"/>
  <c r="AA293" i="8"/>
  <c r="Z293" i="8"/>
  <c r="P293" i="8"/>
  <c r="O293" i="8"/>
  <c r="E293" i="8"/>
  <c r="D293" i="8"/>
  <c r="C293" i="8"/>
  <c r="AL292" i="8"/>
  <c r="AK292" i="8"/>
  <c r="AA292" i="8"/>
  <c r="Z292" i="8"/>
  <c r="P292" i="8"/>
  <c r="O292" i="8"/>
  <c r="E292" i="8"/>
  <c r="D292" i="8"/>
  <c r="C292" i="8"/>
  <c r="AL291" i="8"/>
  <c r="AK291" i="8"/>
  <c r="AA291" i="8"/>
  <c r="Z291" i="8"/>
  <c r="P291" i="8"/>
  <c r="O291" i="8"/>
  <c r="E291" i="8"/>
  <c r="D291" i="8"/>
  <c r="C291" i="8"/>
  <c r="AL290" i="8"/>
  <c r="AK290" i="8"/>
  <c r="AA290" i="8"/>
  <c r="Z290" i="8"/>
  <c r="P290" i="8"/>
  <c r="O290" i="8"/>
  <c r="E290" i="8"/>
  <c r="D290" i="8"/>
  <c r="C290" i="8"/>
  <c r="AL289" i="8"/>
  <c r="AK289" i="8"/>
  <c r="AA289" i="8"/>
  <c r="Z289" i="8"/>
  <c r="P289" i="8"/>
  <c r="O289" i="8"/>
  <c r="E289" i="8"/>
  <c r="D289" i="8"/>
  <c r="C289" i="8"/>
  <c r="AL288" i="8"/>
  <c r="AK288" i="8"/>
  <c r="AA288" i="8"/>
  <c r="Z288" i="8"/>
  <c r="P288" i="8"/>
  <c r="O288" i="8"/>
  <c r="E288" i="8"/>
  <c r="D288" i="8"/>
  <c r="C288" i="8"/>
  <c r="AL287" i="8"/>
  <c r="AK287" i="8"/>
  <c r="AA287" i="8"/>
  <c r="Z287" i="8"/>
  <c r="P287" i="8"/>
  <c r="O287" i="8"/>
  <c r="E287" i="8"/>
  <c r="D287" i="8"/>
  <c r="C287" i="8"/>
  <c r="AL286" i="8"/>
  <c r="AK286" i="8"/>
  <c r="AA286" i="8"/>
  <c r="Z286" i="8"/>
  <c r="P286" i="8"/>
  <c r="O286" i="8"/>
  <c r="E286" i="8"/>
  <c r="D286" i="8"/>
  <c r="C286" i="8"/>
  <c r="AL285" i="8"/>
  <c r="AK285" i="8"/>
  <c r="AA285" i="8"/>
  <c r="Z285" i="8"/>
  <c r="P285" i="8"/>
  <c r="O285" i="8"/>
  <c r="E285" i="8"/>
  <c r="D285" i="8"/>
  <c r="C285" i="8"/>
  <c r="AL284" i="8"/>
  <c r="AK284" i="8"/>
  <c r="AA284" i="8"/>
  <c r="Z284" i="8"/>
  <c r="P284" i="8"/>
  <c r="O284" i="8"/>
  <c r="E284" i="8"/>
  <c r="D284" i="8"/>
  <c r="C284" i="8"/>
  <c r="AL283" i="8"/>
  <c r="AK283" i="8"/>
  <c r="AA283" i="8"/>
  <c r="Z283" i="8"/>
  <c r="P283" i="8"/>
  <c r="O283" i="8"/>
  <c r="E283" i="8"/>
  <c r="D283" i="8"/>
  <c r="C283" i="8"/>
  <c r="AL282" i="8"/>
  <c r="AK282" i="8"/>
  <c r="AA282" i="8"/>
  <c r="Z282" i="8"/>
  <c r="P282" i="8"/>
  <c r="O282" i="8"/>
  <c r="E282" i="8"/>
  <c r="D282" i="8"/>
  <c r="C282" i="8"/>
  <c r="AL281" i="8"/>
  <c r="AK281" i="8"/>
  <c r="AA281" i="8"/>
  <c r="Z281" i="8"/>
  <c r="P281" i="8"/>
  <c r="O281" i="8"/>
  <c r="E281" i="8"/>
  <c r="D281" i="8"/>
  <c r="C281" i="8"/>
  <c r="AL280" i="8"/>
  <c r="AK280" i="8"/>
  <c r="AA280" i="8"/>
  <c r="Z280" i="8"/>
  <c r="P280" i="8"/>
  <c r="O280" i="8"/>
  <c r="E280" i="8"/>
  <c r="D280" i="8"/>
  <c r="C280" i="8"/>
  <c r="AL279" i="8"/>
  <c r="AK279" i="8"/>
  <c r="AA279" i="8"/>
  <c r="Z279" i="8"/>
  <c r="P279" i="8"/>
  <c r="O279" i="8"/>
  <c r="E279" i="8"/>
  <c r="D279" i="8"/>
  <c r="C279" i="8"/>
  <c r="AL278" i="8"/>
  <c r="AK278" i="8"/>
  <c r="AA278" i="8"/>
  <c r="Z278" i="8"/>
  <c r="P278" i="8"/>
  <c r="O278" i="8"/>
  <c r="E278" i="8"/>
  <c r="D278" i="8"/>
  <c r="C278" i="8"/>
  <c r="AL277" i="8"/>
  <c r="AK277" i="8"/>
  <c r="AA277" i="8"/>
  <c r="Z277" i="8"/>
  <c r="P277" i="8"/>
  <c r="O277" i="8"/>
  <c r="E277" i="8"/>
  <c r="D277" i="8"/>
  <c r="C277" i="8"/>
  <c r="AL276" i="8"/>
  <c r="AK276" i="8"/>
  <c r="AA276" i="8"/>
  <c r="Z276" i="8"/>
  <c r="P276" i="8"/>
  <c r="O276" i="8"/>
  <c r="E276" i="8"/>
  <c r="D276" i="8"/>
  <c r="C276" i="8"/>
  <c r="AL275" i="8"/>
  <c r="AK275" i="8"/>
  <c r="AA275" i="8"/>
  <c r="Z275" i="8"/>
  <c r="P275" i="8"/>
  <c r="O275" i="8"/>
  <c r="E275" i="8"/>
  <c r="D275" i="8"/>
  <c r="C275" i="8"/>
  <c r="AL274" i="8"/>
  <c r="AK274" i="8"/>
  <c r="AA274" i="8"/>
  <c r="Z274" i="8"/>
  <c r="P274" i="8"/>
  <c r="O274" i="8"/>
  <c r="E274" i="8"/>
  <c r="D274" i="8"/>
  <c r="C274" i="8"/>
  <c r="AL273" i="8"/>
  <c r="AK273" i="8"/>
  <c r="AA273" i="8"/>
  <c r="Z273" i="8"/>
  <c r="P273" i="8"/>
  <c r="O273" i="8"/>
  <c r="E273" i="8"/>
  <c r="D273" i="8"/>
  <c r="C273" i="8"/>
  <c r="AL272" i="8"/>
  <c r="AK272" i="8"/>
  <c r="AA272" i="8"/>
  <c r="Z272" i="8"/>
  <c r="P272" i="8"/>
  <c r="O272" i="8"/>
  <c r="E272" i="8"/>
  <c r="D272" i="8"/>
  <c r="C272" i="8"/>
  <c r="AL271" i="8"/>
  <c r="AK271" i="8"/>
  <c r="AA271" i="8"/>
  <c r="Z271" i="8"/>
  <c r="P271" i="8"/>
  <c r="O271" i="8"/>
  <c r="E271" i="8"/>
  <c r="D271" i="8"/>
  <c r="C271" i="8"/>
  <c r="AL270" i="8"/>
  <c r="AK270" i="8"/>
  <c r="AA270" i="8"/>
  <c r="Z270" i="8"/>
  <c r="P270" i="8"/>
  <c r="O270" i="8"/>
  <c r="E270" i="8"/>
  <c r="D270" i="8"/>
  <c r="C270" i="8"/>
  <c r="AL269" i="8"/>
  <c r="AK269" i="8"/>
  <c r="AA269" i="8"/>
  <c r="Z269" i="8"/>
  <c r="P269" i="8"/>
  <c r="O269" i="8"/>
  <c r="E269" i="8"/>
  <c r="D269" i="8"/>
  <c r="C269" i="8"/>
  <c r="AL268" i="8"/>
  <c r="AK268" i="8"/>
  <c r="AA268" i="8"/>
  <c r="Z268" i="8"/>
  <c r="P268" i="8"/>
  <c r="O268" i="8"/>
  <c r="E268" i="8"/>
  <c r="D268" i="8"/>
  <c r="C268" i="8"/>
  <c r="AL267" i="8"/>
  <c r="AK267" i="8"/>
  <c r="AA267" i="8"/>
  <c r="Z267" i="8"/>
  <c r="P267" i="8"/>
  <c r="O267" i="8"/>
  <c r="E267" i="8"/>
  <c r="D267" i="8"/>
  <c r="C267" i="8"/>
  <c r="AL266" i="8"/>
  <c r="AK266" i="8"/>
  <c r="AA266" i="8"/>
  <c r="Z266" i="8"/>
  <c r="P266" i="8"/>
  <c r="O266" i="8"/>
  <c r="E266" i="8"/>
  <c r="D266" i="8"/>
  <c r="C266" i="8"/>
  <c r="AL265" i="8"/>
  <c r="AK265" i="8"/>
  <c r="AA265" i="8"/>
  <c r="Z265" i="8"/>
  <c r="P265" i="8"/>
  <c r="O265" i="8"/>
  <c r="E265" i="8"/>
  <c r="D265" i="8"/>
  <c r="C265" i="8"/>
  <c r="AL264" i="8"/>
  <c r="AK264" i="8"/>
  <c r="AA264" i="8"/>
  <c r="Z264" i="8"/>
  <c r="P264" i="8"/>
  <c r="O264" i="8"/>
  <c r="E264" i="8"/>
  <c r="D264" i="8"/>
  <c r="C264" i="8"/>
  <c r="AL263" i="8"/>
  <c r="AK263" i="8"/>
  <c r="AA263" i="8"/>
  <c r="Z263" i="8"/>
  <c r="P263" i="8"/>
  <c r="O263" i="8"/>
  <c r="E263" i="8"/>
  <c r="D263" i="8"/>
  <c r="C263" i="8"/>
  <c r="AL262" i="8"/>
  <c r="AK262" i="8"/>
  <c r="AA262" i="8"/>
  <c r="Z262" i="8"/>
  <c r="P262" i="8"/>
  <c r="O262" i="8"/>
  <c r="E262" i="8"/>
  <c r="D262" i="8"/>
  <c r="C262" i="8"/>
  <c r="AL261" i="8"/>
  <c r="AK261" i="8"/>
  <c r="AA261" i="8"/>
  <c r="Z261" i="8"/>
  <c r="P261" i="8"/>
  <c r="O261" i="8"/>
  <c r="E261" i="8"/>
  <c r="D261" i="8"/>
  <c r="C261" i="8"/>
  <c r="AL260" i="8"/>
  <c r="AK260" i="8"/>
  <c r="AA260" i="8"/>
  <c r="Z260" i="8"/>
  <c r="P260" i="8"/>
  <c r="O260" i="8"/>
  <c r="E260" i="8"/>
  <c r="D260" i="8"/>
  <c r="C260" i="8"/>
  <c r="AL259" i="8"/>
  <c r="AK259" i="8"/>
  <c r="AA259" i="8"/>
  <c r="Z259" i="8"/>
  <c r="P259" i="8"/>
  <c r="O259" i="8"/>
  <c r="E259" i="8"/>
  <c r="D259" i="8"/>
  <c r="C259" i="8"/>
  <c r="AL258" i="8"/>
  <c r="AK258" i="8"/>
  <c r="AA258" i="8"/>
  <c r="Z258" i="8"/>
  <c r="P258" i="8"/>
  <c r="O258" i="8"/>
  <c r="E258" i="8"/>
  <c r="D258" i="8"/>
  <c r="C258" i="8"/>
  <c r="AL257" i="8"/>
  <c r="AK257" i="8"/>
  <c r="AA257" i="8"/>
  <c r="Z257" i="8"/>
  <c r="P257" i="8"/>
  <c r="O257" i="8"/>
  <c r="E257" i="8"/>
  <c r="D257" i="8"/>
  <c r="C257" i="8"/>
  <c r="AL256" i="8"/>
  <c r="AK256" i="8"/>
  <c r="AA256" i="8"/>
  <c r="Z256" i="8"/>
  <c r="P256" i="8"/>
  <c r="O256" i="8"/>
  <c r="E256" i="8"/>
  <c r="D256" i="8"/>
  <c r="C256" i="8"/>
  <c r="AL255" i="8"/>
  <c r="AK255" i="8"/>
  <c r="AA255" i="8"/>
  <c r="Z255" i="8"/>
  <c r="P255" i="8"/>
  <c r="O255" i="8"/>
  <c r="E255" i="8"/>
  <c r="D255" i="8"/>
  <c r="C255" i="8"/>
  <c r="AL254" i="8"/>
  <c r="AK254" i="8"/>
  <c r="AA254" i="8"/>
  <c r="Z254" i="8"/>
  <c r="P254" i="8"/>
  <c r="O254" i="8"/>
  <c r="E254" i="8"/>
  <c r="D254" i="8"/>
  <c r="C254" i="8"/>
  <c r="AL253" i="8"/>
  <c r="AK253" i="8"/>
  <c r="AA253" i="8"/>
  <c r="Z253" i="8"/>
  <c r="P253" i="8"/>
  <c r="O253" i="8"/>
  <c r="E253" i="8"/>
  <c r="D253" i="8"/>
  <c r="C253" i="8"/>
  <c r="AL252" i="8"/>
  <c r="AK252" i="8"/>
  <c r="AA252" i="8"/>
  <c r="Z252" i="8"/>
  <c r="P252" i="8"/>
  <c r="O252" i="8"/>
  <c r="E252" i="8"/>
  <c r="D252" i="8"/>
  <c r="C252" i="8"/>
  <c r="AL251" i="8"/>
  <c r="AK251" i="8"/>
  <c r="AA251" i="8"/>
  <c r="Z251" i="8"/>
  <c r="P251" i="8"/>
  <c r="O251" i="8"/>
  <c r="E251" i="8"/>
  <c r="D251" i="8"/>
  <c r="C251" i="8"/>
  <c r="AL250" i="8"/>
  <c r="AK250" i="8"/>
  <c r="AA250" i="8"/>
  <c r="Z250" i="8"/>
  <c r="P250" i="8"/>
  <c r="O250" i="8"/>
  <c r="E250" i="8"/>
  <c r="D250" i="8"/>
  <c r="C250" i="8"/>
  <c r="AL249" i="8"/>
  <c r="AK249" i="8"/>
  <c r="AA249" i="8"/>
  <c r="Z249" i="8"/>
  <c r="P249" i="8"/>
  <c r="O249" i="8"/>
  <c r="E249" i="8"/>
  <c r="D249" i="8"/>
  <c r="C249" i="8"/>
  <c r="AL248" i="8"/>
  <c r="AK248" i="8"/>
  <c r="AA248" i="8"/>
  <c r="Z248" i="8"/>
  <c r="P248" i="8"/>
  <c r="O248" i="8"/>
  <c r="E248" i="8"/>
  <c r="D248" i="8"/>
  <c r="C248" i="8"/>
  <c r="AL247" i="8"/>
  <c r="AK247" i="8"/>
  <c r="AA247" i="8"/>
  <c r="Z247" i="8"/>
  <c r="P247" i="8"/>
  <c r="O247" i="8"/>
  <c r="E247" i="8"/>
  <c r="D247" i="8"/>
  <c r="C247" i="8"/>
  <c r="AL246" i="8"/>
  <c r="AK246" i="8"/>
  <c r="AA246" i="8"/>
  <c r="Z246" i="8"/>
  <c r="P246" i="8"/>
  <c r="O246" i="8"/>
  <c r="E246" i="8"/>
  <c r="D246" i="8"/>
  <c r="C246" i="8"/>
  <c r="AL245" i="8"/>
  <c r="AK245" i="8"/>
  <c r="AA245" i="8"/>
  <c r="Z245" i="8"/>
  <c r="P245" i="8"/>
  <c r="O245" i="8"/>
  <c r="E245" i="8"/>
  <c r="D245" i="8"/>
  <c r="C245" i="8"/>
  <c r="AL244" i="8"/>
  <c r="AK244" i="8"/>
  <c r="AA244" i="8"/>
  <c r="Z244" i="8"/>
  <c r="P244" i="8"/>
  <c r="O244" i="8"/>
  <c r="E244" i="8"/>
  <c r="D244" i="8"/>
  <c r="C244" i="8"/>
  <c r="AL243" i="8"/>
  <c r="AK243" i="8"/>
  <c r="AA243" i="8"/>
  <c r="Z243" i="8"/>
  <c r="P243" i="8"/>
  <c r="O243" i="8"/>
  <c r="E243" i="8"/>
  <c r="D243" i="8"/>
  <c r="C243" i="8"/>
  <c r="AL242" i="8"/>
  <c r="AK242" i="8"/>
  <c r="AA242" i="8"/>
  <c r="Z242" i="8"/>
  <c r="P242" i="8"/>
  <c r="O242" i="8"/>
  <c r="E242" i="8"/>
  <c r="D242" i="8"/>
  <c r="C242" i="8"/>
  <c r="AL241" i="8"/>
  <c r="AK241" i="8"/>
  <c r="AA241" i="8"/>
  <c r="Z241" i="8"/>
  <c r="P241" i="8"/>
  <c r="O241" i="8"/>
  <c r="E241" i="8"/>
  <c r="D241" i="8"/>
  <c r="C241" i="8"/>
  <c r="AL240" i="8"/>
  <c r="AK240" i="8"/>
  <c r="AA240" i="8"/>
  <c r="Z240" i="8"/>
  <c r="P240" i="8"/>
  <c r="O240" i="8"/>
  <c r="E240" i="8"/>
  <c r="D240" i="8"/>
  <c r="C240" i="8"/>
  <c r="AL239" i="8"/>
  <c r="AK239" i="8"/>
  <c r="AA239" i="8"/>
  <c r="Z239" i="8"/>
  <c r="P239" i="8"/>
  <c r="O239" i="8"/>
  <c r="E239" i="8"/>
  <c r="D239" i="8"/>
  <c r="C239" i="8"/>
  <c r="AL238" i="8"/>
  <c r="AK238" i="8"/>
  <c r="AA238" i="8"/>
  <c r="Z238" i="8"/>
  <c r="P238" i="8"/>
  <c r="O238" i="8"/>
  <c r="E238" i="8"/>
  <c r="D238" i="8"/>
  <c r="C238" i="8"/>
  <c r="AL237" i="8"/>
  <c r="AK237" i="8"/>
  <c r="AA237" i="8"/>
  <c r="Z237" i="8"/>
  <c r="P237" i="8"/>
  <c r="O237" i="8"/>
  <c r="E237" i="8"/>
  <c r="D237" i="8"/>
  <c r="C237" i="8"/>
  <c r="AL236" i="8"/>
  <c r="AK236" i="8"/>
  <c r="AA236" i="8"/>
  <c r="Z236" i="8"/>
  <c r="P236" i="8"/>
  <c r="O236" i="8"/>
  <c r="E236" i="8"/>
  <c r="D236" i="8"/>
  <c r="C236" i="8"/>
  <c r="AL235" i="8"/>
  <c r="AK235" i="8"/>
  <c r="AA235" i="8"/>
  <c r="Z235" i="8"/>
  <c r="P235" i="8"/>
  <c r="O235" i="8"/>
  <c r="E235" i="8"/>
  <c r="D235" i="8"/>
  <c r="C235" i="8"/>
  <c r="AL234" i="8"/>
  <c r="AK234" i="8"/>
  <c r="AA234" i="8"/>
  <c r="Z234" i="8"/>
  <c r="P234" i="8"/>
  <c r="O234" i="8"/>
  <c r="E234" i="8"/>
  <c r="D234" i="8"/>
  <c r="C234" i="8"/>
  <c r="AL233" i="8"/>
  <c r="AK233" i="8"/>
  <c r="AA233" i="8"/>
  <c r="Z233" i="8"/>
  <c r="P233" i="8"/>
  <c r="O233" i="8"/>
  <c r="E233" i="8"/>
  <c r="D233" i="8"/>
  <c r="C233" i="8"/>
  <c r="AL232" i="8"/>
  <c r="AK232" i="8"/>
  <c r="AA232" i="8"/>
  <c r="Z232" i="8"/>
  <c r="P232" i="8"/>
  <c r="O232" i="8"/>
  <c r="E232" i="8"/>
  <c r="D232" i="8"/>
  <c r="C232" i="8"/>
  <c r="AL231" i="8"/>
  <c r="AK231" i="8"/>
  <c r="AA231" i="8"/>
  <c r="Z231" i="8"/>
  <c r="P231" i="8"/>
  <c r="O231" i="8"/>
  <c r="E231" i="8"/>
  <c r="D231" i="8"/>
  <c r="C231" i="8"/>
  <c r="AL230" i="8"/>
  <c r="AK230" i="8"/>
  <c r="AA230" i="8"/>
  <c r="Z230" i="8"/>
  <c r="P230" i="8"/>
  <c r="O230" i="8"/>
  <c r="E230" i="8"/>
  <c r="D230" i="8"/>
  <c r="C230" i="8"/>
  <c r="AL229" i="8"/>
  <c r="AK229" i="8"/>
  <c r="AA229" i="8"/>
  <c r="Z229" i="8"/>
  <c r="P229" i="8"/>
  <c r="O229" i="8"/>
  <c r="E229" i="8"/>
  <c r="D229" i="8"/>
  <c r="C229" i="8"/>
  <c r="AL228" i="8"/>
  <c r="AK228" i="8"/>
  <c r="AA228" i="8"/>
  <c r="Z228" i="8"/>
  <c r="P228" i="8"/>
  <c r="O228" i="8"/>
  <c r="E228" i="8"/>
  <c r="D228" i="8"/>
  <c r="C228" i="8"/>
  <c r="AL227" i="8"/>
  <c r="AK227" i="8"/>
  <c r="AA227" i="8"/>
  <c r="Z227" i="8"/>
  <c r="P227" i="8"/>
  <c r="O227" i="8"/>
  <c r="E227" i="8"/>
  <c r="D227" i="8"/>
  <c r="C227" i="8"/>
  <c r="AL226" i="8"/>
  <c r="AK226" i="8"/>
  <c r="AA226" i="8"/>
  <c r="Z226" i="8"/>
  <c r="P226" i="8"/>
  <c r="O226" i="8"/>
  <c r="E226" i="8"/>
  <c r="D226" i="8"/>
  <c r="C226" i="8"/>
  <c r="AL225" i="8"/>
  <c r="AK225" i="8"/>
  <c r="AA225" i="8"/>
  <c r="Z225" i="8"/>
  <c r="P225" i="8"/>
  <c r="O225" i="8"/>
  <c r="E225" i="8"/>
  <c r="D225" i="8"/>
  <c r="C225" i="8"/>
  <c r="AL224" i="8"/>
  <c r="AK224" i="8"/>
  <c r="AA224" i="8"/>
  <c r="Z224" i="8"/>
  <c r="P224" i="8"/>
  <c r="O224" i="8"/>
  <c r="E224" i="8"/>
  <c r="D224" i="8"/>
  <c r="C224" i="8"/>
  <c r="AL223" i="8"/>
  <c r="AK223" i="8"/>
  <c r="AA223" i="8"/>
  <c r="Z223" i="8"/>
  <c r="P223" i="8"/>
  <c r="O223" i="8"/>
  <c r="E223" i="8"/>
  <c r="D223" i="8"/>
  <c r="C223" i="8"/>
  <c r="AL222" i="8"/>
  <c r="AK222" i="8"/>
  <c r="AA222" i="8"/>
  <c r="Z222" i="8"/>
  <c r="P222" i="8"/>
  <c r="O222" i="8"/>
  <c r="E222" i="8"/>
  <c r="D222" i="8"/>
  <c r="C222" i="8"/>
  <c r="AL221" i="8"/>
  <c r="AK221" i="8"/>
  <c r="AA221" i="8"/>
  <c r="Z221" i="8"/>
  <c r="P221" i="8"/>
  <c r="O221" i="8"/>
  <c r="E221" i="8"/>
  <c r="D221" i="8"/>
  <c r="C221" i="8"/>
  <c r="AL220" i="8"/>
  <c r="AK220" i="8"/>
  <c r="AA220" i="8"/>
  <c r="Z220" i="8"/>
  <c r="P220" i="8"/>
  <c r="O220" i="8"/>
  <c r="E220" i="8"/>
  <c r="D220" i="8"/>
  <c r="C220" i="8"/>
  <c r="AL219" i="8"/>
  <c r="AK219" i="8"/>
  <c r="AA219" i="8"/>
  <c r="Z219" i="8"/>
  <c r="P219" i="8"/>
  <c r="O219" i="8"/>
  <c r="E219" i="8"/>
  <c r="D219" i="8"/>
  <c r="C219" i="8"/>
  <c r="AL218" i="8"/>
  <c r="AK218" i="8"/>
  <c r="AA218" i="8"/>
  <c r="Z218" i="8"/>
  <c r="P218" i="8"/>
  <c r="O218" i="8"/>
  <c r="E218" i="8"/>
  <c r="D218" i="8"/>
  <c r="C218" i="8"/>
  <c r="AL217" i="8"/>
  <c r="AK217" i="8"/>
  <c r="AA217" i="8"/>
  <c r="Z217" i="8"/>
  <c r="P217" i="8"/>
  <c r="O217" i="8"/>
  <c r="E217" i="8"/>
  <c r="D217" i="8"/>
  <c r="C217" i="8"/>
  <c r="AL216" i="8"/>
  <c r="AK216" i="8"/>
  <c r="AA216" i="8"/>
  <c r="Z216" i="8"/>
  <c r="P216" i="8"/>
  <c r="O216" i="8"/>
  <c r="E216" i="8"/>
  <c r="D216" i="8"/>
  <c r="C216" i="8"/>
  <c r="AL215" i="8"/>
  <c r="AK215" i="8"/>
  <c r="AA215" i="8"/>
  <c r="Z215" i="8"/>
  <c r="P215" i="8"/>
  <c r="O215" i="8"/>
  <c r="E215" i="8"/>
  <c r="D215" i="8"/>
  <c r="C215" i="8"/>
  <c r="AL214" i="8"/>
  <c r="AK214" i="8"/>
  <c r="AA214" i="8"/>
  <c r="Z214" i="8"/>
  <c r="P214" i="8"/>
  <c r="O214" i="8"/>
  <c r="E214" i="8"/>
  <c r="D214" i="8"/>
  <c r="C214" i="8"/>
  <c r="AL213" i="8"/>
  <c r="AK213" i="8"/>
  <c r="AA213" i="8"/>
  <c r="Z213" i="8"/>
  <c r="P213" i="8"/>
  <c r="O213" i="8"/>
  <c r="E213" i="8"/>
  <c r="D213" i="8"/>
  <c r="C213" i="8"/>
  <c r="AL212" i="8"/>
  <c r="AK212" i="8"/>
  <c r="AA212" i="8"/>
  <c r="Z212" i="8"/>
  <c r="P212" i="8"/>
  <c r="O212" i="8"/>
  <c r="E212" i="8"/>
  <c r="D212" i="8"/>
  <c r="C212" i="8"/>
  <c r="AL211" i="8"/>
  <c r="AK211" i="8"/>
  <c r="AA211" i="8"/>
  <c r="Z211" i="8"/>
  <c r="P211" i="8"/>
  <c r="O211" i="8"/>
  <c r="E211" i="8"/>
  <c r="D211" i="8"/>
  <c r="C211" i="8"/>
  <c r="AL210" i="8"/>
  <c r="AK210" i="8"/>
  <c r="AA210" i="8"/>
  <c r="Z210" i="8"/>
  <c r="P210" i="8"/>
  <c r="O210" i="8"/>
  <c r="E210" i="8"/>
  <c r="D210" i="8"/>
  <c r="C210" i="8"/>
  <c r="AL209" i="8"/>
  <c r="AK209" i="8"/>
  <c r="AA209" i="8"/>
  <c r="Z209" i="8"/>
  <c r="P209" i="8"/>
  <c r="O209" i="8"/>
  <c r="E209" i="8"/>
  <c r="D209" i="8"/>
  <c r="C209" i="8"/>
  <c r="AL208" i="8"/>
  <c r="AK208" i="8"/>
  <c r="AA208" i="8"/>
  <c r="Z208" i="8"/>
  <c r="P208" i="8"/>
  <c r="O208" i="8"/>
  <c r="E208" i="8"/>
  <c r="D208" i="8"/>
  <c r="C208" i="8"/>
  <c r="AL207" i="8"/>
  <c r="AK207" i="8"/>
  <c r="AA207" i="8"/>
  <c r="Z207" i="8"/>
  <c r="P207" i="8"/>
  <c r="O207" i="8"/>
  <c r="E207" i="8"/>
  <c r="D207" i="8"/>
  <c r="C207" i="8"/>
  <c r="AL206" i="8"/>
  <c r="AK206" i="8"/>
  <c r="AA206" i="8"/>
  <c r="Z206" i="8"/>
  <c r="P206" i="8"/>
  <c r="O206" i="8"/>
  <c r="E206" i="8"/>
  <c r="D206" i="8"/>
  <c r="C206" i="8"/>
  <c r="AL205" i="8"/>
  <c r="AK205" i="8"/>
  <c r="AA205" i="8"/>
  <c r="Z205" i="8"/>
  <c r="P205" i="8"/>
  <c r="O205" i="8"/>
  <c r="E205" i="8"/>
  <c r="D205" i="8"/>
  <c r="C205" i="8"/>
  <c r="AL204" i="8"/>
  <c r="AK204" i="8"/>
  <c r="AA204" i="8"/>
  <c r="Z204" i="8"/>
  <c r="P204" i="8"/>
  <c r="O204" i="8"/>
  <c r="E204" i="8"/>
  <c r="D204" i="8"/>
  <c r="C204" i="8"/>
  <c r="AL203" i="8"/>
  <c r="AK203" i="8"/>
  <c r="AA203" i="8"/>
  <c r="Z203" i="8"/>
  <c r="P203" i="8"/>
  <c r="O203" i="8"/>
  <c r="E203" i="8"/>
  <c r="D203" i="8"/>
  <c r="C203" i="8"/>
  <c r="AL202" i="8"/>
  <c r="AK202" i="8"/>
  <c r="AA202" i="8"/>
  <c r="Z202" i="8"/>
  <c r="P202" i="8"/>
  <c r="O202" i="8"/>
  <c r="E202" i="8"/>
  <c r="D202" i="8"/>
  <c r="C202" i="8"/>
  <c r="AL201" i="8"/>
  <c r="AK201" i="8"/>
  <c r="AA201" i="8"/>
  <c r="Z201" i="8"/>
  <c r="P201" i="8"/>
  <c r="O201" i="8"/>
  <c r="E201" i="8"/>
  <c r="D201" i="8"/>
  <c r="C201" i="8"/>
  <c r="AL200" i="8"/>
  <c r="AK200" i="8"/>
  <c r="AA200" i="8"/>
  <c r="Z200" i="8"/>
  <c r="P200" i="8"/>
  <c r="O200" i="8"/>
  <c r="E200" i="8"/>
  <c r="D200" i="8"/>
  <c r="C200" i="8"/>
  <c r="AL199" i="8"/>
  <c r="AK199" i="8"/>
  <c r="AA199" i="8"/>
  <c r="Z199" i="8"/>
  <c r="P199" i="8"/>
  <c r="O199" i="8"/>
  <c r="E199" i="8"/>
  <c r="D199" i="8"/>
  <c r="C199" i="8"/>
  <c r="AL198" i="8"/>
  <c r="AK198" i="8"/>
  <c r="AA198" i="8"/>
  <c r="Z198" i="8"/>
  <c r="P198" i="8"/>
  <c r="O198" i="8"/>
  <c r="E198" i="8"/>
  <c r="D198" i="8"/>
  <c r="C198" i="8"/>
  <c r="AL197" i="8"/>
  <c r="AK197" i="8"/>
  <c r="AA197" i="8"/>
  <c r="Z197" i="8"/>
  <c r="P197" i="8"/>
  <c r="O197" i="8"/>
  <c r="E197" i="8"/>
  <c r="D197" i="8"/>
  <c r="C197" i="8"/>
  <c r="AL196" i="8"/>
  <c r="AK196" i="8"/>
  <c r="AA196" i="8"/>
  <c r="Z196" i="8"/>
  <c r="P196" i="8"/>
  <c r="O196" i="8"/>
  <c r="E196" i="8"/>
  <c r="D196" i="8"/>
  <c r="C196" i="8"/>
  <c r="AL195" i="8"/>
  <c r="AK195" i="8"/>
  <c r="AA195" i="8"/>
  <c r="Z195" i="8"/>
  <c r="P195" i="8"/>
  <c r="O195" i="8"/>
  <c r="E195" i="8"/>
  <c r="D195" i="8"/>
  <c r="C195" i="8"/>
  <c r="AL194" i="8"/>
  <c r="AK194" i="8"/>
  <c r="AA194" i="8"/>
  <c r="Z194" i="8"/>
  <c r="P194" i="8"/>
  <c r="O194" i="8"/>
  <c r="E194" i="8"/>
  <c r="D194" i="8"/>
  <c r="C194" i="8"/>
  <c r="AL193" i="8"/>
  <c r="AK193" i="8"/>
  <c r="AA193" i="8"/>
  <c r="Z193" i="8"/>
  <c r="P193" i="8"/>
  <c r="O193" i="8"/>
  <c r="E193" i="8"/>
  <c r="D193" i="8"/>
  <c r="C193" i="8"/>
  <c r="AL192" i="8"/>
  <c r="AK192" i="8"/>
  <c r="AA192" i="8"/>
  <c r="Z192" i="8"/>
  <c r="P192" i="8"/>
  <c r="O192" i="8"/>
  <c r="E192" i="8"/>
  <c r="D192" i="8"/>
  <c r="C192" i="8"/>
  <c r="AL191" i="8"/>
  <c r="AK191" i="8"/>
  <c r="AA191" i="8"/>
  <c r="Z191" i="8"/>
  <c r="P191" i="8"/>
  <c r="O191" i="8"/>
  <c r="E191" i="8"/>
  <c r="D191" i="8"/>
  <c r="C191" i="8"/>
  <c r="AL190" i="8"/>
  <c r="AK190" i="8"/>
  <c r="AA190" i="8"/>
  <c r="Z190" i="8"/>
  <c r="P190" i="8"/>
  <c r="O190" i="8"/>
  <c r="E190" i="8"/>
  <c r="D190" i="8"/>
  <c r="C190" i="8"/>
  <c r="AL189" i="8"/>
  <c r="AK189" i="8"/>
  <c r="AA189" i="8"/>
  <c r="Z189" i="8"/>
  <c r="P189" i="8"/>
  <c r="O189" i="8"/>
  <c r="E189" i="8"/>
  <c r="D189" i="8"/>
  <c r="C189" i="8"/>
  <c r="AL188" i="8"/>
  <c r="AK188" i="8"/>
  <c r="AA188" i="8"/>
  <c r="Z188" i="8"/>
  <c r="P188" i="8"/>
  <c r="O188" i="8"/>
  <c r="E188" i="8"/>
  <c r="D188" i="8"/>
  <c r="C188" i="8"/>
  <c r="AL187" i="8"/>
  <c r="AK187" i="8"/>
  <c r="AA187" i="8"/>
  <c r="Z187" i="8"/>
  <c r="P187" i="8"/>
  <c r="O187" i="8"/>
  <c r="E187" i="8"/>
  <c r="D187" i="8"/>
  <c r="C187" i="8"/>
  <c r="AL186" i="8"/>
  <c r="AK186" i="8"/>
  <c r="AA186" i="8"/>
  <c r="Z186" i="8"/>
  <c r="P186" i="8"/>
  <c r="O186" i="8"/>
  <c r="E186" i="8"/>
  <c r="D186" i="8"/>
  <c r="C186" i="8"/>
  <c r="AL185" i="8"/>
  <c r="AK185" i="8"/>
  <c r="AA185" i="8"/>
  <c r="Z185" i="8"/>
  <c r="P185" i="8"/>
  <c r="O185" i="8"/>
  <c r="E185" i="8"/>
  <c r="D185" i="8"/>
  <c r="C185" i="8"/>
  <c r="AL184" i="8"/>
  <c r="AK184" i="8"/>
  <c r="AA184" i="8"/>
  <c r="Z184" i="8"/>
  <c r="P184" i="8"/>
  <c r="O184" i="8"/>
  <c r="E184" i="8"/>
  <c r="D184" i="8"/>
  <c r="C184" i="8"/>
  <c r="AL183" i="8"/>
  <c r="AK183" i="8"/>
  <c r="AA183" i="8"/>
  <c r="Z183" i="8"/>
  <c r="P183" i="8"/>
  <c r="O183" i="8"/>
  <c r="E183" i="8"/>
  <c r="D183" i="8"/>
  <c r="C183" i="8"/>
  <c r="AL182" i="8"/>
  <c r="AK182" i="8"/>
  <c r="AA182" i="8"/>
  <c r="Z182" i="8"/>
  <c r="P182" i="8"/>
  <c r="O182" i="8"/>
  <c r="E182" i="8"/>
  <c r="D182" i="8"/>
  <c r="C182" i="8"/>
  <c r="AL181" i="8"/>
  <c r="AK181" i="8"/>
  <c r="AA181" i="8"/>
  <c r="Z181" i="8"/>
  <c r="P181" i="8"/>
  <c r="O181" i="8"/>
  <c r="E181" i="8"/>
  <c r="D181" i="8"/>
  <c r="C181" i="8"/>
  <c r="AL180" i="8"/>
  <c r="AK180" i="8"/>
  <c r="AA180" i="8"/>
  <c r="Z180" i="8"/>
  <c r="P180" i="8"/>
  <c r="O180" i="8"/>
  <c r="E180" i="8"/>
  <c r="D180" i="8"/>
  <c r="C180" i="8"/>
  <c r="AL179" i="8"/>
  <c r="AK179" i="8"/>
  <c r="AA179" i="8"/>
  <c r="Z179" i="8"/>
  <c r="P179" i="8"/>
  <c r="O179" i="8"/>
  <c r="E179" i="8"/>
  <c r="D179" i="8"/>
  <c r="C179" i="8"/>
  <c r="AL178" i="8"/>
  <c r="AK178" i="8"/>
  <c r="AA178" i="8"/>
  <c r="Z178" i="8"/>
  <c r="P178" i="8"/>
  <c r="O178" i="8"/>
  <c r="E178" i="8"/>
  <c r="D178" i="8"/>
  <c r="C178" i="8"/>
  <c r="AL177" i="8"/>
  <c r="AK177" i="8"/>
  <c r="AA177" i="8"/>
  <c r="Z177" i="8"/>
  <c r="P177" i="8"/>
  <c r="O177" i="8"/>
  <c r="E177" i="8"/>
  <c r="D177" i="8"/>
  <c r="C177" i="8"/>
  <c r="AL176" i="8"/>
  <c r="AK176" i="8"/>
  <c r="AA176" i="8"/>
  <c r="Z176" i="8"/>
  <c r="P176" i="8"/>
  <c r="O176" i="8"/>
  <c r="E176" i="8"/>
  <c r="D176" i="8"/>
  <c r="C176" i="8"/>
  <c r="AL175" i="8"/>
  <c r="AK175" i="8"/>
  <c r="AA175" i="8"/>
  <c r="Z175" i="8"/>
  <c r="P175" i="8"/>
  <c r="O175" i="8"/>
  <c r="E175" i="8"/>
  <c r="D175" i="8"/>
  <c r="C175" i="8"/>
  <c r="AL174" i="8"/>
  <c r="AK174" i="8"/>
  <c r="AA174" i="8"/>
  <c r="Z174" i="8"/>
  <c r="P174" i="8"/>
  <c r="O174" i="8"/>
  <c r="E174" i="8"/>
  <c r="D174" i="8"/>
  <c r="C174" i="8"/>
  <c r="AL173" i="8"/>
  <c r="AK173" i="8"/>
  <c r="AA173" i="8"/>
  <c r="Z173" i="8"/>
  <c r="P173" i="8"/>
  <c r="O173" i="8"/>
  <c r="E173" i="8"/>
  <c r="D173" i="8"/>
  <c r="C173" i="8"/>
  <c r="AL172" i="8"/>
  <c r="AK172" i="8"/>
  <c r="AA172" i="8"/>
  <c r="Z172" i="8"/>
  <c r="P172" i="8"/>
  <c r="O172" i="8"/>
  <c r="E172" i="8"/>
  <c r="D172" i="8"/>
  <c r="C172" i="8"/>
  <c r="AL171" i="8"/>
  <c r="AK171" i="8"/>
  <c r="AA171" i="8"/>
  <c r="Z171" i="8"/>
  <c r="P171" i="8"/>
  <c r="O171" i="8"/>
  <c r="E171" i="8"/>
  <c r="D171" i="8"/>
  <c r="C171" i="8"/>
  <c r="AL170" i="8"/>
  <c r="AK170" i="8"/>
  <c r="AA170" i="8"/>
  <c r="Z170" i="8"/>
  <c r="P170" i="8"/>
  <c r="O170" i="8"/>
  <c r="E170" i="8"/>
  <c r="D170" i="8"/>
  <c r="C170" i="8"/>
  <c r="AL169" i="8"/>
  <c r="AK169" i="8"/>
  <c r="AA169" i="8"/>
  <c r="Z169" i="8"/>
  <c r="P169" i="8"/>
  <c r="O169" i="8"/>
  <c r="E169" i="8"/>
  <c r="D169" i="8"/>
  <c r="C169" i="8"/>
  <c r="AL168" i="8"/>
  <c r="AK168" i="8"/>
  <c r="AA168" i="8"/>
  <c r="Z168" i="8"/>
  <c r="P168" i="8"/>
  <c r="O168" i="8"/>
  <c r="E168" i="8"/>
  <c r="D168" i="8"/>
  <c r="C168" i="8"/>
  <c r="AL167" i="8"/>
  <c r="AK167" i="8"/>
  <c r="AA167" i="8"/>
  <c r="Z167" i="8"/>
  <c r="P167" i="8"/>
  <c r="O167" i="8"/>
  <c r="E167" i="8"/>
  <c r="D167" i="8"/>
  <c r="C167" i="8"/>
  <c r="AL166" i="8"/>
  <c r="AK166" i="8"/>
  <c r="AA166" i="8"/>
  <c r="Z166" i="8"/>
  <c r="P166" i="8"/>
  <c r="O166" i="8"/>
  <c r="E166" i="8"/>
  <c r="D166" i="8"/>
  <c r="C166" i="8"/>
  <c r="AL165" i="8"/>
  <c r="AK165" i="8"/>
  <c r="AA165" i="8"/>
  <c r="Z165" i="8"/>
  <c r="P165" i="8"/>
  <c r="O165" i="8"/>
  <c r="E165" i="8"/>
  <c r="D165" i="8"/>
  <c r="C165" i="8"/>
  <c r="AL164" i="8"/>
  <c r="AK164" i="8"/>
  <c r="AA164" i="8"/>
  <c r="Z164" i="8"/>
  <c r="P164" i="8"/>
  <c r="O164" i="8"/>
  <c r="E164" i="8"/>
  <c r="D164" i="8"/>
  <c r="C164" i="8"/>
  <c r="AL163" i="8"/>
  <c r="AK163" i="8"/>
  <c r="AA163" i="8"/>
  <c r="Z163" i="8"/>
  <c r="P163" i="8"/>
  <c r="O163" i="8"/>
  <c r="E163" i="8"/>
  <c r="D163" i="8"/>
  <c r="C163" i="8"/>
  <c r="AL162" i="8"/>
  <c r="AK162" i="8"/>
  <c r="AA162" i="8"/>
  <c r="Z162" i="8"/>
  <c r="P162" i="8"/>
  <c r="O162" i="8"/>
  <c r="E162" i="8"/>
  <c r="D162" i="8"/>
  <c r="C162" i="8"/>
  <c r="AL161" i="8"/>
  <c r="AK161" i="8"/>
  <c r="AA161" i="8"/>
  <c r="Z161" i="8"/>
  <c r="P161" i="8"/>
  <c r="O161" i="8"/>
  <c r="E161" i="8"/>
  <c r="D161" i="8"/>
  <c r="C161" i="8"/>
  <c r="AL160" i="8"/>
  <c r="AK160" i="8"/>
  <c r="AA160" i="8"/>
  <c r="Z160" i="8"/>
  <c r="P160" i="8"/>
  <c r="O160" i="8"/>
  <c r="E160" i="8"/>
  <c r="D160" i="8"/>
  <c r="C160" i="8"/>
  <c r="AL159" i="8"/>
  <c r="AK159" i="8"/>
  <c r="AA159" i="8"/>
  <c r="Z159" i="8"/>
  <c r="P159" i="8"/>
  <c r="O159" i="8"/>
  <c r="E159" i="8"/>
  <c r="D159" i="8"/>
  <c r="C159" i="8"/>
  <c r="AL158" i="8"/>
  <c r="AK158" i="8"/>
  <c r="AA158" i="8"/>
  <c r="Z158" i="8"/>
  <c r="P158" i="8"/>
  <c r="O158" i="8"/>
  <c r="E158" i="8"/>
  <c r="D158" i="8"/>
  <c r="C158" i="8"/>
  <c r="AL157" i="8"/>
  <c r="AK157" i="8"/>
  <c r="AA157" i="8"/>
  <c r="Z157" i="8"/>
  <c r="P157" i="8"/>
  <c r="O157" i="8"/>
  <c r="E157" i="8"/>
  <c r="D157" i="8"/>
  <c r="C157" i="8"/>
  <c r="AL156" i="8"/>
  <c r="AK156" i="8"/>
  <c r="AA156" i="8"/>
  <c r="Z156" i="8"/>
  <c r="P156" i="8"/>
  <c r="O156" i="8"/>
  <c r="E156" i="8"/>
  <c r="D156" i="8"/>
  <c r="C156" i="8"/>
  <c r="AL155" i="8"/>
  <c r="AK155" i="8"/>
  <c r="AA155" i="8"/>
  <c r="Z155" i="8"/>
  <c r="P155" i="8"/>
  <c r="O155" i="8"/>
  <c r="E155" i="8"/>
  <c r="D155" i="8"/>
  <c r="C155" i="8"/>
  <c r="AL154" i="8"/>
  <c r="AK154" i="8"/>
  <c r="AA154" i="8"/>
  <c r="Z154" i="8"/>
  <c r="P154" i="8"/>
  <c r="O154" i="8"/>
  <c r="E154" i="8"/>
  <c r="D154" i="8"/>
  <c r="C154" i="8"/>
  <c r="AL153" i="8"/>
  <c r="AK153" i="8"/>
  <c r="AA153" i="8"/>
  <c r="Z153" i="8"/>
  <c r="P153" i="8"/>
  <c r="O153" i="8"/>
  <c r="E153" i="8"/>
  <c r="D153" i="8"/>
  <c r="C153" i="8"/>
  <c r="AL152" i="8"/>
  <c r="AK152" i="8"/>
  <c r="AA152" i="8"/>
  <c r="Z152" i="8"/>
  <c r="P152" i="8"/>
  <c r="O152" i="8"/>
  <c r="E152" i="8"/>
  <c r="D152" i="8"/>
  <c r="C152" i="8"/>
  <c r="AL151" i="8"/>
  <c r="AK151" i="8"/>
  <c r="AA151" i="8"/>
  <c r="Z151" i="8"/>
  <c r="P151" i="8"/>
  <c r="O151" i="8"/>
  <c r="E151" i="8"/>
  <c r="D151" i="8"/>
  <c r="C151" i="8"/>
  <c r="AL150" i="8"/>
  <c r="AK150" i="8"/>
  <c r="AA150" i="8"/>
  <c r="Z150" i="8"/>
  <c r="P150" i="8"/>
  <c r="O150" i="8"/>
  <c r="E150" i="8"/>
  <c r="D150" i="8"/>
  <c r="C150" i="8"/>
  <c r="AL149" i="8"/>
  <c r="AK149" i="8"/>
  <c r="AA149" i="8"/>
  <c r="Z149" i="8"/>
  <c r="P149" i="8"/>
  <c r="O149" i="8"/>
  <c r="E149" i="8"/>
  <c r="D149" i="8"/>
  <c r="C149" i="8"/>
  <c r="AL148" i="8"/>
  <c r="AK148" i="8"/>
  <c r="AA148" i="8"/>
  <c r="Z148" i="8"/>
  <c r="P148" i="8"/>
  <c r="O148" i="8"/>
  <c r="E148" i="8"/>
  <c r="D148" i="8"/>
  <c r="C148" i="8"/>
  <c r="AL147" i="8"/>
  <c r="AK147" i="8"/>
  <c r="AA147" i="8"/>
  <c r="Z147" i="8"/>
  <c r="P147" i="8"/>
  <c r="O147" i="8"/>
  <c r="E147" i="8"/>
  <c r="D147" i="8"/>
  <c r="C147" i="8"/>
  <c r="AL146" i="8"/>
  <c r="AK146" i="8"/>
  <c r="AA146" i="8"/>
  <c r="Z146" i="8"/>
  <c r="P146" i="8"/>
  <c r="O146" i="8"/>
  <c r="E146" i="8"/>
  <c r="D146" i="8"/>
  <c r="C146" i="8"/>
  <c r="AL145" i="8"/>
  <c r="AK145" i="8"/>
  <c r="AA145" i="8"/>
  <c r="Z145" i="8"/>
  <c r="P145" i="8"/>
  <c r="O145" i="8"/>
  <c r="E145" i="8"/>
  <c r="D145" i="8"/>
  <c r="C145" i="8"/>
  <c r="AL144" i="8"/>
  <c r="AK144" i="8"/>
  <c r="AA144" i="8"/>
  <c r="Z144" i="8"/>
  <c r="P144" i="8"/>
  <c r="O144" i="8"/>
  <c r="E144" i="8"/>
  <c r="D144" i="8"/>
  <c r="C144" i="8"/>
  <c r="AL143" i="8"/>
  <c r="AK143" i="8"/>
  <c r="AA143" i="8"/>
  <c r="Z143" i="8"/>
  <c r="P143" i="8"/>
  <c r="O143" i="8"/>
  <c r="E143" i="8"/>
  <c r="D143" i="8"/>
  <c r="C143" i="8"/>
  <c r="AL142" i="8"/>
  <c r="AK142" i="8"/>
  <c r="AA142" i="8"/>
  <c r="Z142" i="8"/>
  <c r="P142" i="8"/>
  <c r="O142" i="8"/>
  <c r="E142" i="8"/>
  <c r="D142" i="8"/>
  <c r="C142" i="8"/>
  <c r="AL141" i="8"/>
  <c r="AK141" i="8"/>
  <c r="AA141" i="8"/>
  <c r="Z141" i="8"/>
  <c r="P141" i="8"/>
  <c r="O141" i="8"/>
  <c r="E141" i="8"/>
  <c r="D141" i="8"/>
  <c r="C141" i="8"/>
  <c r="AL140" i="8"/>
  <c r="AK140" i="8"/>
  <c r="AA140" i="8"/>
  <c r="Z140" i="8"/>
  <c r="P140" i="8"/>
  <c r="O140" i="8"/>
  <c r="E140" i="8"/>
  <c r="D140" i="8"/>
  <c r="C140" i="8"/>
  <c r="AL139" i="8"/>
  <c r="AK139" i="8"/>
  <c r="AA139" i="8"/>
  <c r="Z139" i="8"/>
  <c r="P139" i="8"/>
  <c r="O139" i="8"/>
  <c r="E139" i="8"/>
  <c r="D139" i="8"/>
  <c r="C139" i="8"/>
  <c r="AL138" i="8"/>
  <c r="AK138" i="8"/>
  <c r="AA138" i="8"/>
  <c r="Z138" i="8"/>
  <c r="P138" i="8"/>
  <c r="O138" i="8"/>
  <c r="E138" i="8"/>
  <c r="D138" i="8"/>
  <c r="C138" i="8"/>
  <c r="AL137" i="8"/>
  <c r="AK137" i="8"/>
  <c r="AA137" i="8"/>
  <c r="Z137" i="8"/>
  <c r="P137" i="8"/>
  <c r="O137" i="8"/>
  <c r="E137" i="8"/>
  <c r="D137" i="8"/>
  <c r="C137" i="8"/>
  <c r="AL136" i="8"/>
  <c r="AK136" i="8"/>
  <c r="AA136" i="8"/>
  <c r="Z136" i="8"/>
  <c r="P136" i="8"/>
  <c r="O136" i="8"/>
  <c r="E136" i="8"/>
  <c r="D136" i="8"/>
  <c r="C136" i="8"/>
  <c r="AL135" i="8"/>
  <c r="AK135" i="8"/>
  <c r="AA135" i="8"/>
  <c r="Z135" i="8"/>
  <c r="P135" i="8"/>
  <c r="O135" i="8"/>
  <c r="E135" i="8"/>
  <c r="D135" i="8"/>
  <c r="C135" i="8"/>
  <c r="AL134" i="8"/>
  <c r="AK134" i="8"/>
  <c r="AA134" i="8"/>
  <c r="Z134" i="8"/>
  <c r="P134" i="8"/>
  <c r="O134" i="8"/>
  <c r="E134" i="8"/>
  <c r="D134" i="8"/>
  <c r="C134" i="8"/>
  <c r="AL133" i="8"/>
  <c r="AK133" i="8"/>
  <c r="AA133" i="8"/>
  <c r="Z133" i="8"/>
  <c r="P133" i="8"/>
  <c r="O133" i="8"/>
  <c r="E133" i="8"/>
  <c r="D133" i="8"/>
  <c r="C133" i="8"/>
  <c r="AL132" i="8"/>
  <c r="AK132" i="8"/>
  <c r="AA132" i="8"/>
  <c r="Z132" i="8"/>
  <c r="P132" i="8"/>
  <c r="O132" i="8"/>
  <c r="E132" i="8"/>
  <c r="D132" i="8"/>
  <c r="C132" i="8"/>
  <c r="AL131" i="8"/>
  <c r="AK131" i="8"/>
  <c r="AA131" i="8"/>
  <c r="Z131" i="8"/>
  <c r="P131" i="8"/>
  <c r="O131" i="8"/>
  <c r="E131" i="8"/>
  <c r="D131" i="8"/>
  <c r="C131" i="8"/>
  <c r="AL130" i="8"/>
  <c r="AK130" i="8"/>
  <c r="AA130" i="8"/>
  <c r="Z130" i="8"/>
  <c r="P130" i="8"/>
  <c r="O130" i="8"/>
  <c r="E130" i="8"/>
  <c r="D130" i="8"/>
  <c r="C130" i="8"/>
  <c r="AL129" i="8"/>
  <c r="AK129" i="8"/>
  <c r="AA129" i="8"/>
  <c r="Z129" i="8"/>
  <c r="P129" i="8"/>
  <c r="O129" i="8"/>
  <c r="E129" i="8"/>
  <c r="D129" i="8"/>
  <c r="C129" i="8"/>
  <c r="AL128" i="8"/>
  <c r="AK128" i="8"/>
  <c r="AA128" i="8"/>
  <c r="Z128" i="8"/>
  <c r="P128" i="8"/>
  <c r="O128" i="8"/>
  <c r="E128" i="8"/>
  <c r="D128" i="8"/>
  <c r="C128" i="8"/>
  <c r="AL127" i="8"/>
  <c r="AK127" i="8"/>
  <c r="AA127" i="8"/>
  <c r="Z127" i="8"/>
  <c r="P127" i="8"/>
  <c r="O127" i="8"/>
  <c r="E127" i="8"/>
  <c r="D127" i="8"/>
  <c r="C127" i="8"/>
  <c r="AL126" i="8"/>
  <c r="AK126" i="8"/>
  <c r="AA126" i="8"/>
  <c r="Z126" i="8"/>
  <c r="P126" i="8"/>
  <c r="O126" i="8"/>
  <c r="E126" i="8"/>
  <c r="D126" i="8"/>
  <c r="C126" i="8"/>
  <c r="AL125" i="8"/>
  <c r="AK125" i="8"/>
  <c r="AA125" i="8"/>
  <c r="Z125" i="8"/>
  <c r="P125" i="8"/>
  <c r="O125" i="8"/>
  <c r="E125" i="8"/>
  <c r="D125" i="8"/>
  <c r="C125" i="8"/>
  <c r="AL124" i="8"/>
  <c r="AK124" i="8"/>
  <c r="AA124" i="8"/>
  <c r="Z124" i="8"/>
  <c r="P124" i="8"/>
  <c r="O124" i="8"/>
  <c r="E124" i="8"/>
  <c r="D124" i="8"/>
  <c r="C124" i="8"/>
  <c r="AL123" i="8"/>
  <c r="AK123" i="8"/>
  <c r="AA123" i="8"/>
  <c r="Z123" i="8"/>
  <c r="P123" i="8"/>
  <c r="O123" i="8"/>
  <c r="E123" i="8"/>
  <c r="D123" i="8"/>
  <c r="C123" i="8"/>
  <c r="AL122" i="8"/>
  <c r="AK122" i="8"/>
  <c r="AA122" i="8"/>
  <c r="Z122" i="8"/>
  <c r="P122" i="8"/>
  <c r="O122" i="8"/>
  <c r="E122" i="8"/>
  <c r="D122" i="8"/>
  <c r="C122" i="8"/>
  <c r="AL121" i="8"/>
  <c r="AK121" i="8"/>
  <c r="AA121" i="8"/>
  <c r="Z121" i="8"/>
  <c r="P121" i="8"/>
  <c r="O121" i="8"/>
  <c r="E121" i="8"/>
  <c r="D121" i="8"/>
  <c r="C121" i="8"/>
  <c r="AL120" i="8"/>
  <c r="AK120" i="8"/>
  <c r="AA120" i="8"/>
  <c r="Z120" i="8"/>
  <c r="P120" i="8"/>
  <c r="O120" i="8"/>
  <c r="E120" i="8"/>
  <c r="D120" i="8"/>
  <c r="C120" i="8"/>
  <c r="AL119" i="8"/>
  <c r="AK119" i="8"/>
  <c r="AA119" i="8"/>
  <c r="Z119" i="8"/>
  <c r="P119" i="8"/>
  <c r="O119" i="8"/>
  <c r="E119" i="8"/>
  <c r="D119" i="8"/>
  <c r="C119" i="8"/>
  <c r="AL118" i="8"/>
  <c r="AK118" i="8"/>
  <c r="AA118" i="8"/>
  <c r="Z118" i="8"/>
  <c r="P118" i="8"/>
  <c r="O118" i="8"/>
  <c r="X118" i="8" s="1"/>
  <c r="AI118" i="8" s="1"/>
  <c r="E118" i="8"/>
  <c r="D118" i="8"/>
  <c r="C118" i="8"/>
  <c r="AL117" i="8"/>
  <c r="AK117" i="8"/>
  <c r="AA117" i="8"/>
  <c r="Z117" i="8"/>
  <c r="P117" i="8"/>
  <c r="O117" i="8"/>
  <c r="E117" i="8"/>
  <c r="D117" i="8"/>
  <c r="C117" i="8"/>
  <c r="AL116" i="8"/>
  <c r="AK116" i="8"/>
  <c r="AA116" i="8"/>
  <c r="Z116" i="8"/>
  <c r="P116" i="8"/>
  <c r="O116" i="8"/>
  <c r="E116" i="8"/>
  <c r="D116" i="8"/>
  <c r="C116" i="8"/>
  <c r="AL115" i="8"/>
  <c r="AK115" i="8"/>
  <c r="AA115" i="8"/>
  <c r="Z115" i="8"/>
  <c r="P115" i="8"/>
  <c r="O115" i="8"/>
  <c r="E115" i="8"/>
  <c r="D115" i="8"/>
  <c r="C115" i="8"/>
  <c r="AL114" i="8"/>
  <c r="AK114" i="8"/>
  <c r="AA114" i="8"/>
  <c r="Z114" i="8"/>
  <c r="P114" i="8"/>
  <c r="O114" i="8"/>
  <c r="E114" i="8"/>
  <c r="D114" i="8"/>
  <c r="C114" i="8"/>
  <c r="AL113" i="8"/>
  <c r="AK113" i="8"/>
  <c r="AA113" i="8"/>
  <c r="Z113" i="8"/>
  <c r="P113" i="8"/>
  <c r="O113" i="8"/>
  <c r="E113" i="8"/>
  <c r="D113" i="8"/>
  <c r="C113" i="8"/>
  <c r="AL112" i="8"/>
  <c r="AK112" i="8"/>
  <c r="AA112" i="8"/>
  <c r="Z112" i="8"/>
  <c r="P112" i="8"/>
  <c r="O112" i="8"/>
  <c r="E112" i="8"/>
  <c r="D112" i="8"/>
  <c r="C112" i="8"/>
  <c r="AL111" i="8"/>
  <c r="AK111" i="8"/>
  <c r="AA111" i="8"/>
  <c r="Z111" i="8"/>
  <c r="P111" i="8"/>
  <c r="O111" i="8"/>
  <c r="E111" i="8"/>
  <c r="D111" i="8"/>
  <c r="C111" i="8"/>
  <c r="AL110" i="8"/>
  <c r="AK110" i="8"/>
  <c r="AA110" i="8"/>
  <c r="Z110" i="8"/>
  <c r="P110" i="8"/>
  <c r="O110" i="8"/>
  <c r="E110" i="8"/>
  <c r="D110" i="8"/>
  <c r="C110" i="8"/>
  <c r="AL109" i="8"/>
  <c r="AK109" i="8"/>
  <c r="AA109" i="8"/>
  <c r="Z109" i="8"/>
  <c r="P109" i="8"/>
  <c r="O109" i="8"/>
  <c r="E109" i="8"/>
  <c r="D109" i="8"/>
  <c r="C109" i="8"/>
  <c r="AL108" i="8"/>
  <c r="AK108" i="8"/>
  <c r="AA108" i="8"/>
  <c r="Z108" i="8"/>
  <c r="P108" i="8"/>
  <c r="O108" i="8"/>
  <c r="E108" i="8"/>
  <c r="D108" i="8"/>
  <c r="C108" i="8"/>
  <c r="AL107" i="8"/>
  <c r="AK107" i="8"/>
  <c r="AA107" i="8"/>
  <c r="Z107" i="8"/>
  <c r="P107" i="8"/>
  <c r="O107" i="8"/>
  <c r="E107" i="8"/>
  <c r="D107" i="8"/>
  <c r="C107" i="8"/>
  <c r="AL106" i="8"/>
  <c r="AK106" i="8"/>
  <c r="AA106" i="8"/>
  <c r="Z106" i="8"/>
  <c r="P106" i="8"/>
  <c r="O106" i="8"/>
  <c r="E106" i="8"/>
  <c r="D106" i="8"/>
  <c r="C106" i="8"/>
  <c r="AL105" i="8"/>
  <c r="AK105" i="8"/>
  <c r="AA105" i="8"/>
  <c r="Z105" i="8"/>
  <c r="P105" i="8"/>
  <c r="O105" i="8"/>
  <c r="E105" i="8"/>
  <c r="D105" i="8"/>
  <c r="C105" i="8"/>
  <c r="AL104" i="8"/>
  <c r="AK104" i="8"/>
  <c r="AA104" i="8"/>
  <c r="Z104" i="8"/>
  <c r="P104" i="8"/>
  <c r="O104" i="8"/>
  <c r="E104" i="8"/>
  <c r="D104" i="8"/>
  <c r="C104" i="8"/>
  <c r="AL103" i="8"/>
  <c r="AK103" i="8"/>
  <c r="AA103" i="8"/>
  <c r="Z103" i="8"/>
  <c r="P103" i="8"/>
  <c r="O103" i="8"/>
  <c r="E103" i="8"/>
  <c r="D103" i="8"/>
  <c r="C103" i="8"/>
  <c r="AL102" i="8"/>
  <c r="AK102" i="8"/>
  <c r="AA102" i="8"/>
  <c r="Z102" i="8"/>
  <c r="P102" i="8"/>
  <c r="O102" i="8"/>
  <c r="E102" i="8"/>
  <c r="D102" i="8"/>
  <c r="C102" i="8"/>
  <c r="AL101" i="8"/>
  <c r="AK101" i="8"/>
  <c r="AA101" i="8"/>
  <c r="Z101" i="8"/>
  <c r="P101" i="8"/>
  <c r="O101" i="8"/>
  <c r="E101" i="8"/>
  <c r="D101" i="8"/>
  <c r="C101" i="8"/>
  <c r="AL100" i="8"/>
  <c r="AK100" i="8"/>
  <c r="AA100" i="8"/>
  <c r="Z100" i="8"/>
  <c r="P100" i="8"/>
  <c r="O100" i="8"/>
  <c r="E100" i="8"/>
  <c r="D100" i="8"/>
  <c r="C100" i="8"/>
  <c r="AL99" i="8"/>
  <c r="AK99" i="8"/>
  <c r="AA99" i="8"/>
  <c r="Z99" i="8"/>
  <c r="P99" i="8"/>
  <c r="O99" i="8"/>
  <c r="E99" i="8"/>
  <c r="D99" i="8"/>
  <c r="C99" i="8"/>
  <c r="AL98" i="8"/>
  <c r="AK98" i="8"/>
  <c r="AA98" i="8"/>
  <c r="Z98" i="8"/>
  <c r="P98" i="8"/>
  <c r="O98" i="8"/>
  <c r="E98" i="8"/>
  <c r="D98" i="8"/>
  <c r="C98" i="8"/>
  <c r="AL97" i="8"/>
  <c r="AK97" i="8"/>
  <c r="AA97" i="8"/>
  <c r="Z97" i="8"/>
  <c r="P97" i="8"/>
  <c r="O97" i="8"/>
  <c r="E97" i="8"/>
  <c r="D97" i="8"/>
  <c r="C97" i="8"/>
  <c r="AL96" i="8"/>
  <c r="AK96" i="8"/>
  <c r="AA96" i="8"/>
  <c r="Z96" i="8"/>
  <c r="P96" i="8"/>
  <c r="O96" i="8"/>
  <c r="E96" i="8"/>
  <c r="D96" i="8"/>
  <c r="C96" i="8"/>
  <c r="AL95" i="8"/>
  <c r="AK95" i="8"/>
  <c r="AA95" i="8"/>
  <c r="Z95" i="8"/>
  <c r="P95" i="8"/>
  <c r="O95" i="8"/>
  <c r="E95" i="8"/>
  <c r="D95" i="8"/>
  <c r="C95" i="8"/>
  <c r="AL94" i="8"/>
  <c r="AK94" i="8"/>
  <c r="AA94" i="8"/>
  <c r="Z94" i="8"/>
  <c r="P94" i="8"/>
  <c r="O94" i="8"/>
  <c r="E94" i="8"/>
  <c r="D94" i="8"/>
  <c r="C94" i="8"/>
  <c r="AL93" i="8"/>
  <c r="AK93" i="8"/>
  <c r="AA93" i="8"/>
  <c r="Z93" i="8"/>
  <c r="P93" i="8"/>
  <c r="O93" i="8"/>
  <c r="E93" i="8"/>
  <c r="D93" i="8"/>
  <c r="C93" i="8"/>
  <c r="AL92" i="8"/>
  <c r="AK92" i="8"/>
  <c r="AA92" i="8"/>
  <c r="Z92" i="8"/>
  <c r="P92" i="8"/>
  <c r="O92" i="8"/>
  <c r="E92" i="8"/>
  <c r="D92" i="8"/>
  <c r="C92" i="8"/>
  <c r="AL91" i="8"/>
  <c r="AT91" i="8" s="1"/>
  <c r="AK91" i="8"/>
  <c r="AA91" i="8"/>
  <c r="Z91" i="8"/>
  <c r="P91" i="8"/>
  <c r="O91" i="8"/>
  <c r="E91" i="8"/>
  <c r="D91" i="8"/>
  <c r="C91" i="8"/>
  <c r="AL90" i="8"/>
  <c r="AK90" i="8"/>
  <c r="AA90" i="8"/>
  <c r="Z90" i="8"/>
  <c r="P90" i="8"/>
  <c r="O90" i="8"/>
  <c r="E90" i="8"/>
  <c r="D90" i="8"/>
  <c r="C90" i="8"/>
  <c r="AL89" i="8"/>
  <c r="AK89" i="8"/>
  <c r="AA89" i="8"/>
  <c r="Z89" i="8"/>
  <c r="P89" i="8"/>
  <c r="O89" i="8"/>
  <c r="E89" i="8"/>
  <c r="D89" i="8"/>
  <c r="C89" i="8"/>
  <c r="AL88" i="8"/>
  <c r="AK88" i="8"/>
  <c r="AA88" i="8"/>
  <c r="Z88" i="8"/>
  <c r="P88" i="8"/>
  <c r="O88" i="8"/>
  <c r="E88" i="8"/>
  <c r="D88" i="8"/>
  <c r="C88" i="8"/>
  <c r="AL87" i="8"/>
  <c r="AK87" i="8"/>
  <c r="AA87" i="8"/>
  <c r="Z87" i="8"/>
  <c r="P87" i="8"/>
  <c r="O87" i="8"/>
  <c r="E87" i="8"/>
  <c r="D87" i="8"/>
  <c r="C87" i="8"/>
  <c r="AL86" i="8"/>
  <c r="AK86" i="8"/>
  <c r="AA86" i="8"/>
  <c r="Z86" i="8"/>
  <c r="P86" i="8"/>
  <c r="O86" i="8"/>
  <c r="E86" i="8"/>
  <c r="D86" i="8"/>
  <c r="C86" i="8"/>
  <c r="AL85" i="8"/>
  <c r="AK85" i="8"/>
  <c r="AA85" i="8"/>
  <c r="Z85" i="8"/>
  <c r="P85" i="8"/>
  <c r="O85" i="8"/>
  <c r="E85" i="8"/>
  <c r="D85" i="8"/>
  <c r="C85" i="8"/>
  <c r="AL84" i="8"/>
  <c r="AK84" i="8"/>
  <c r="AA84" i="8"/>
  <c r="Z84" i="8"/>
  <c r="P84" i="8"/>
  <c r="O84" i="8"/>
  <c r="E84" i="8"/>
  <c r="D84" i="8"/>
  <c r="C84" i="8"/>
  <c r="AL83" i="8"/>
  <c r="AK83" i="8"/>
  <c r="AA83" i="8"/>
  <c r="Z83" i="8"/>
  <c r="P83" i="8"/>
  <c r="O83" i="8"/>
  <c r="E83" i="8"/>
  <c r="D83" i="8"/>
  <c r="C83" i="8"/>
  <c r="AL82" i="8"/>
  <c r="AK82" i="8"/>
  <c r="AA82" i="8"/>
  <c r="Z82" i="8"/>
  <c r="P82" i="8"/>
  <c r="O82" i="8"/>
  <c r="E82" i="8"/>
  <c r="D82" i="8"/>
  <c r="C82" i="8"/>
  <c r="AL81" i="8"/>
  <c r="AK81" i="8"/>
  <c r="AA81" i="8"/>
  <c r="Z81" i="8"/>
  <c r="P81" i="8"/>
  <c r="O81" i="8"/>
  <c r="E81" i="8"/>
  <c r="D81" i="8"/>
  <c r="C81" i="8"/>
  <c r="AL80" i="8"/>
  <c r="AK80" i="8"/>
  <c r="AA80" i="8"/>
  <c r="Z80" i="8"/>
  <c r="P80" i="8"/>
  <c r="O80" i="8"/>
  <c r="E80" i="8"/>
  <c r="D80" i="8"/>
  <c r="C80" i="8"/>
  <c r="AL79" i="8"/>
  <c r="AK79" i="8"/>
  <c r="AA79" i="8"/>
  <c r="Z79" i="8"/>
  <c r="P79" i="8"/>
  <c r="O79" i="8"/>
  <c r="E79" i="8"/>
  <c r="D79" i="8"/>
  <c r="C79" i="8"/>
  <c r="AL78" i="8"/>
  <c r="AK78" i="8"/>
  <c r="AA78" i="8"/>
  <c r="Z78" i="8"/>
  <c r="P78" i="8"/>
  <c r="O78" i="8"/>
  <c r="E78" i="8"/>
  <c r="D78" i="8"/>
  <c r="C78" i="8"/>
  <c r="AL77" i="8"/>
  <c r="AK77" i="8"/>
  <c r="AA77" i="8"/>
  <c r="Z77" i="8"/>
  <c r="P77" i="8"/>
  <c r="O77" i="8"/>
  <c r="E77" i="8"/>
  <c r="D77" i="8"/>
  <c r="C77" i="8"/>
  <c r="AL76" i="8"/>
  <c r="AK76" i="8"/>
  <c r="AA76" i="8"/>
  <c r="Z76" i="8"/>
  <c r="P76" i="8"/>
  <c r="O76" i="8"/>
  <c r="E76" i="8"/>
  <c r="D76" i="8"/>
  <c r="C76" i="8"/>
  <c r="AL75" i="8"/>
  <c r="AK75" i="8"/>
  <c r="AA75" i="8"/>
  <c r="Z75" i="8"/>
  <c r="P75" i="8"/>
  <c r="O75" i="8"/>
  <c r="E75" i="8"/>
  <c r="D75" i="8"/>
  <c r="C75" i="8"/>
  <c r="AL74" i="8"/>
  <c r="AK74" i="8"/>
  <c r="AA74" i="8"/>
  <c r="Z74" i="8"/>
  <c r="P74" i="8"/>
  <c r="O74" i="8"/>
  <c r="E74" i="8"/>
  <c r="D74" i="8"/>
  <c r="C74" i="8"/>
  <c r="AL73" i="8"/>
  <c r="AK73" i="8"/>
  <c r="AA73" i="8"/>
  <c r="Z73" i="8"/>
  <c r="P73" i="8"/>
  <c r="O73" i="8"/>
  <c r="E73" i="8"/>
  <c r="D73" i="8"/>
  <c r="C73" i="8"/>
  <c r="AL72" i="8"/>
  <c r="AK72" i="8"/>
  <c r="AA72" i="8"/>
  <c r="Z72" i="8"/>
  <c r="P72" i="8"/>
  <c r="O72" i="8"/>
  <c r="E72" i="8"/>
  <c r="D72" i="8"/>
  <c r="C72" i="8"/>
  <c r="AL71" i="8"/>
  <c r="AK71" i="8"/>
  <c r="AA71" i="8"/>
  <c r="Z71" i="8"/>
  <c r="P71" i="8"/>
  <c r="O71" i="8"/>
  <c r="E71" i="8"/>
  <c r="D71" i="8"/>
  <c r="C71" i="8"/>
  <c r="AL70" i="8"/>
  <c r="AK70" i="8"/>
  <c r="AA70" i="8"/>
  <c r="Z70" i="8"/>
  <c r="P70" i="8"/>
  <c r="O70" i="8"/>
  <c r="E70" i="8"/>
  <c r="D70" i="8"/>
  <c r="C70" i="8"/>
  <c r="AL69" i="8"/>
  <c r="AK69" i="8"/>
  <c r="AA69" i="8"/>
  <c r="Z69" i="8"/>
  <c r="P69" i="8"/>
  <c r="O69" i="8"/>
  <c r="E69" i="8"/>
  <c r="D69" i="8"/>
  <c r="C69" i="8"/>
  <c r="AL68" i="8"/>
  <c r="AK68" i="8"/>
  <c r="AA68" i="8"/>
  <c r="Z68" i="8"/>
  <c r="P68" i="8"/>
  <c r="O68" i="8"/>
  <c r="E68" i="8"/>
  <c r="D68" i="8"/>
  <c r="C68" i="8"/>
  <c r="AL67" i="8"/>
  <c r="AK67" i="8"/>
  <c r="AA67" i="8"/>
  <c r="Z67" i="8"/>
  <c r="P67" i="8"/>
  <c r="O67" i="8"/>
  <c r="E67" i="8"/>
  <c r="D67" i="8"/>
  <c r="C67" i="8"/>
  <c r="AL66" i="8"/>
  <c r="AK66" i="8"/>
  <c r="AA66" i="8"/>
  <c r="Z66" i="8"/>
  <c r="P66" i="8"/>
  <c r="O66" i="8"/>
  <c r="E66" i="8"/>
  <c r="D66" i="8"/>
  <c r="C66" i="8"/>
  <c r="AL65" i="8"/>
  <c r="AK65" i="8"/>
  <c r="AA65" i="8"/>
  <c r="Z65" i="8"/>
  <c r="P65" i="8"/>
  <c r="O65" i="8"/>
  <c r="E65" i="8"/>
  <c r="D65" i="8"/>
  <c r="C65" i="8"/>
  <c r="AL64" i="8"/>
  <c r="AK64" i="8"/>
  <c r="AA64" i="8"/>
  <c r="Z64" i="8"/>
  <c r="P64" i="8"/>
  <c r="O64" i="8"/>
  <c r="E64" i="8"/>
  <c r="D64" i="8"/>
  <c r="C64" i="8"/>
  <c r="AL63" i="8"/>
  <c r="AK63" i="8"/>
  <c r="AA63" i="8"/>
  <c r="Z63" i="8"/>
  <c r="P63" i="8"/>
  <c r="O63" i="8"/>
  <c r="E63" i="8"/>
  <c r="D63" i="8"/>
  <c r="C63" i="8"/>
  <c r="AL62" i="8"/>
  <c r="AK62" i="8"/>
  <c r="AA62" i="8"/>
  <c r="Z62" i="8"/>
  <c r="P62" i="8"/>
  <c r="O62" i="8"/>
  <c r="E62" i="8"/>
  <c r="D62" i="8"/>
  <c r="C62" i="8"/>
  <c r="AL61" i="8"/>
  <c r="AK61" i="8"/>
  <c r="AA61" i="8"/>
  <c r="Z61" i="8"/>
  <c r="P61" i="8"/>
  <c r="O61" i="8"/>
  <c r="E61" i="8"/>
  <c r="D61" i="8"/>
  <c r="C61" i="8"/>
  <c r="AL60" i="8"/>
  <c r="AK60" i="8"/>
  <c r="AA60" i="8"/>
  <c r="Z60" i="8"/>
  <c r="P60" i="8"/>
  <c r="O60" i="8"/>
  <c r="E60" i="8"/>
  <c r="D60" i="8"/>
  <c r="C60" i="8"/>
  <c r="AL59" i="8"/>
  <c r="AK59" i="8"/>
  <c r="AA59" i="8"/>
  <c r="Z59" i="8"/>
  <c r="P59" i="8"/>
  <c r="O59" i="8"/>
  <c r="E59" i="8"/>
  <c r="D59" i="8"/>
  <c r="C59" i="8"/>
  <c r="AL58" i="8"/>
  <c r="AK58" i="8"/>
  <c r="AA58" i="8"/>
  <c r="Z58" i="8"/>
  <c r="P58" i="8"/>
  <c r="O58" i="8"/>
  <c r="E58" i="8"/>
  <c r="D58" i="8"/>
  <c r="C58" i="8"/>
  <c r="AL57" i="8"/>
  <c r="AK57" i="8"/>
  <c r="AA57" i="8"/>
  <c r="Z57" i="8"/>
  <c r="P57" i="8"/>
  <c r="O57" i="8"/>
  <c r="E57" i="8"/>
  <c r="D57" i="8"/>
  <c r="C57" i="8"/>
  <c r="AL56" i="8"/>
  <c r="AK56" i="8"/>
  <c r="AA56" i="8"/>
  <c r="Z56" i="8"/>
  <c r="P56" i="8"/>
  <c r="O56" i="8"/>
  <c r="E56" i="8"/>
  <c r="D56" i="8"/>
  <c r="C56" i="8"/>
  <c r="AL55" i="8"/>
  <c r="AK55" i="8"/>
  <c r="AA55" i="8"/>
  <c r="Z55" i="8"/>
  <c r="P55" i="8"/>
  <c r="O55" i="8"/>
  <c r="E55" i="8"/>
  <c r="D55" i="8"/>
  <c r="C55" i="8"/>
  <c r="AL54" i="8"/>
  <c r="AK54" i="8"/>
  <c r="AA54" i="8"/>
  <c r="Z54" i="8"/>
  <c r="P54" i="8"/>
  <c r="O54" i="8"/>
  <c r="E54" i="8"/>
  <c r="D54" i="8"/>
  <c r="C54" i="8"/>
  <c r="AL53" i="8"/>
  <c r="AK53" i="8"/>
  <c r="AA53" i="8"/>
  <c r="Z53" i="8"/>
  <c r="P53" i="8"/>
  <c r="O53" i="8"/>
  <c r="E53" i="8"/>
  <c r="D53" i="8"/>
  <c r="C53" i="8"/>
  <c r="AL52" i="8"/>
  <c r="AK52" i="8"/>
  <c r="AA52" i="8"/>
  <c r="Z52" i="8"/>
  <c r="P52" i="8"/>
  <c r="O52" i="8"/>
  <c r="E52" i="8"/>
  <c r="D52" i="8"/>
  <c r="C52" i="8"/>
  <c r="AL51" i="8"/>
  <c r="AK51" i="8"/>
  <c r="AA51" i="8"/>
  <c r="Z51" i="8"/>
  <c r="P51" i="8"/>
  <c r="O51" i="8"/>
  <c r="E51" i="8"/>
  <c r="D51" i="8"/>
  <c r="C51" i="8"/>
  <c r="AL50" i="8"/>
  <c r="AK50" i="8"/>
  <c r="AA50" i="8"/>
  <c r="Z50" i="8"/>
  <c r="P50" i="8"/>
  <c r="O50" i="8"/>
  <c r="E50" i="8"/>
  <c r="D50" i="8"/>
  <c r="C50" i="8"/>
  <c r="AL49" i="8"/>
  <c r="AK49" i="8"/>
  <c r="AA49" i="8"/>
  <c r="Z49" i="8"/>
  <c r="P49" i="8"/>
  <c r="O49" i="8"/>
  <c r="E49" i="8"/>
  <c r="D49" i="8"/>
  <c r="C49" i="8"/>
  <c r="AL48" i="8"/>
  <c r="AK48" i="8"/>
  <c r="AA48" i="8"/>
  <c r="Z48" i="8"/>
  <c r="P48" i="8"/>
  <c r="O48" i="8"/>
  <c r="E48" i="8"/>
  <c r="D48" i="8"/>
  <c r="C48" i="8"/>
  <c r="AL47" i="8"/>
  <c r="AK47" i="8"/>
  <c r="AA47" i="8"/>
  <c r="Z47" i="8"/>
  <c r="P47" i="8"/>
  <c r="O47" i="8"/>
  <c r="E47" i="8"/>
  <c r="D47" i="8"/>
  <c r="C47" i="8"/>
  <c r="AL46" i="8"/>
  <c r="AK46" i="8"/>
  <c r="AA46" i="8"/>
  <c r="Z46" i="8"/>
  <c r="P46" i="8"/>
  <c r="O46" i="8"/>
  <c r="E46" i="8"/>
  <c r="D46" i="8"/>
  <c r="C46" i="8"/>
  <c r="AL45" i="8"/>
  <c r="AK45" i="8"/>
  <c r="AA45" i="8"/>
  <c r="Z45" i="8"/>
  <c r="P45" i="8"/>
  <c r="O45" i="8"/>
  <c r="E45" i="8"/>
  <c r="D45" i="8"/>
  <c r="C45" i="8"/>
  <c r="AL44" i="8"/>
  <c r="AK44" i="8"/>
  <c r="AA44" i="8"/>
  <c r="Z44" i="8"/>
  <c r="P44" i="8"/>
  <c r="O44" i="8"/>
  <c r="E44" i="8"/>
  <c r="D44" i="8"/>
  <c r="C44" i="8"/>
  <c r="AL43" i="8"/>
  <c r="AK43" i="8"/>
  <c r="AA43" i="8"/>
  <c r="Z43" i="8"/>
  <c r="P43" i="8"/>
  <c r="O43" i="8"/>
  <c r="E43" i="8"/>
  <c r="D43" i="8"/>
  <c r="C43" i="8"/>
  <c r="AL42" i="8"/>
  <c r="AK42" i="8"/>
  <c r="AA42" i="8"/>
  <c r="Z42" i="8"/>
  <c r="P42" i="8"/>
  <c r="O42" i="8"/>
  <c r="E42" i="8"/>
  <c r="D42" i="8"/>
  <c r="C42" i="8"/>
  <c r="AL41" i="8"/>
  <c r="AK41" i="8"/>
  <c r="AA41" i="8"/>
  <c r="Z41" i="8"/>
  <c r="P41" i="8"/>
  <c r="O41" i="8"/>
  <c r="E41" i="8"/>
  <c r="D41" i="8"/>
  <c r="C41" i="8"/>
  <c r="AL40" i="8"/>
  <c r="AK40" i="8"/>
  <c r="AA40" i="8"/>
  <c r="Z40" i="8"/>
  <c r="P40" i="8"/>
  <c r="O40" i="8"/>
  <c r="E40" i="8"/>
  <c r="D40" i="8"/>
  <c r="C40" i="8"/>
  <c r="AL39" i="8"/>
  <c r="AK39" i="8"/>
  <c r="AA39" i="8"/>
  <c r="Z39" i="8"/>
  <c r="P39" i="8"/>
  <c r="O39" i="8"/>
  <c r="E39" i="8"/>
  <c r="D39" i="8"/>
  <c r="C39" i="8"/>
  <c r="AL38" i="8"/>
  <c r="AK38" i="8"/>
  <c r="AA38" i="8"/>
  <c r="Z38" i="8"/>
  <c r="P38" i="8"/>
  <c r="O38" i="8"/>
  <c r="E38" i="8"/>
  <c r="D38" i="8"/>
  <c r="C38" i="8"/>
  <c r="AL37" i="8"/>
  <c r="AK37" i="8"/>
  <c r="AA37" i="8"/>
  <c r="Z37" i="8"/>
  <c r="P37" i="8"/>
  <c r="O37" i="8"/>
  <c r="E37" i="8"/>
  <c r="D37" i="8"/>
  <c r="C37" i="8"/>
  <c r="AL36" i="8"/>
  <c r="AK36" i="8"/>
  <c r="AA36" i="8"/>
  <c r="Z36" i="8"/>
  <c r="P36" i="8"/>
  <c r="O36" i="8"/>
  <c r="E36" i="8"/>
  <c r="D36" i="8"/>
  <c r="C36" i="8"/>
  <c r="AL35" i="8"/>
  <c r="AK35" i="8"/>
  <c r="AA35" i="8"/>
  <c r="Z35" i="8"/>
  <c r="P35" i="8"/>
  <c r="O35" i="8"/>
  <c r="E35" i="8"/>
  <c r="D35" i="8"/>
  <c r="C35" i="8"/>
  <c r="AL34" i="8"/>
  <c r="AK34" i="8"/>
  <c r="AA34" i="8"/>
  <c r="Z34" i="8"/>
  <c r="P34" i="8"/>
  <c r="O34" i="8"/>
  <c r="E34" i="8"/>
  <c r="D34" i="8"/>
  <c r="C34" i="8"/>
  <c r="AL33" i="8"/>
  <c r="AK33" i="8"/>
  <c r="AA33" i="8"/>
  <c r="Z33" i="8"/>
  <c r="P33" i="8"/>
  <c r="O33" i="8"/>
  <c r="E33" i="8"/>
  <c r="D33" i="8"/>
  <c r="C33" i="8"/>
  <c r="AL32" i="8"/>
  <c r="AK32" i="8"/>
  <c r="AA32" i="8"/>
  <c r="Z32" i="8"/>
  <c r="P32" i="8"/>
  <c r="O32" i="8"/>
  <c r="E32" i="8"/>
  <c r="D32" i="8"/>
  <c r="C32" i="8"/>
  <c r="AL31" i="8"/>
  <c r="AK31" i="8"/>
  <c r="AA31" i="8"/>
  <c r="Z31" i="8"/>
  <c r="P31" i="8"/>
  <c r="O31" i="8"/>
  <c r="E31" i="8"/>
  <c r="D31" i="8"/>
  <c r="C31" i="8"/>
  <c r="AL30" i="8"/>
  <c r="AK30" i="8"/>
  <c r="AA30" i="8"/>
  <c r="Z30" i="8"/>
  <c r="P30" i="8"/>
  <c r="O30" i="8"/>
  <c r="E30" i="8"/>
  <c r="D30" i="8"/>
  <c r="C30" i="8"/>
  <c r="AL29" i="8"/>
  <c r="AK29" i="8"/>
  <c r="AA29" i="8"/>
  <c r="Z29" i="8"/>
  <c r="P29" i="8"/>
  <c r="O29" i="8"/>
  <c r="E29" i="8"/>
  <c r="D29" i="8"/>
  <c r="C29" i="8"/>
  <c r="AL28" i="8"/>
  <c r="AK28" i="8"/>
  <c r="AA28" i="8"/>
  <c r="Z28" i="8"/>
  <c r="P28" i="8"/>
  <c r="O28" i="8"/>
  <c r="E28" i="8"/>
  <c r="D28" i="8"/>
  <c r="C28" i="8"/>
  <c r="AL27" i="8"/>
  <c r="AK27" i="8"/>
  <c r="AA27" i="8"/>
  <c r="Z27" i="8"/>
  <c r="P27" i="8"/>
  <c r="O27" i="8"/>
  <c r="E27" i="8"/>
  <c r="D27" i="8"/>
  <c r="C27" i="8"/>
  <c r="AL26" i="8"/>
  <c r="AK26" i="8"/>
  <c r="AA26" i="8"/>
  <c r="Z26" i="8"/>
  <c r="P26" i="8"/>
  <c r="O26" i="8"/>
  <c r="E26" i="8"/>
  <c r="D26" i="8"/>
  <c r="C26" i="8"/>
  <c r="AL25" i="8"/>
  <c r="AK25" i="8"/>
  <c r="AA25" i="8"/>
  <c r="Z25" i="8"/>
  <c r="P25" i="8"/>
  <c r="O25" i="8"/>
  <c r="E25" i="8"/>
  <c r="D25" i="8"/>
  <c r="C25" i="8"/>
  <c r="AL24" i="8"/>
  <c r="AK24" i="8"/>
  <c r="AA24" i="8"/>
  <c r="Z24" i="8"/>
  <c r="P24" i="8"/>
  <c r="O24" i="8"/>
  <c r="E24" i="8"/>
  <c r="D24" i="8"/>
  <c r="C24" i="8"/>
  <c r="AL23" i="8"/>
  <c r="AK23" i="8"/>
  <c r="AA23" i="8"/>
  <c r="Z23" i="8"/>
  <c r="P23" i="8"/>
  <c r="O23" i="8"/>
  <c r="E23" i="8"/>
  <c r="D23" i="8"/>
  <c r="C23" i="8"/>
  <c r="AL22" i="8"/>
  <c r="AK22" i="8"/>
  <c r="AA22" i="8"/>
  <c r="Z22" i="8"/>
  <c r="P22" i="8"/>
  <c r="O22" i="8"/>
  <c r="E22" i="8"/>
  <c r="D22" i="8"/>
  <c r="C22" i="8"/>
  <c r="AL21" i="8"/>
  <c r="AK21" i="8"/>
  <c r="AA21" i="8"/>
  <c r="Z21" i="8"/>
  <c r="P21" i="8"/>
  <c r="O21" i="8"/>
  <c r="E21" i="8"/>
  <c r="D21" i="8"/>
  <c r="C21" i="8"/>
  <c r="AL20" i="8"/>
  <c r="AK20" i="8"/>
  <c r="AA20" i="8"/>
  <c r="Z20" i="8"/>
  <c r="P20" i="8"/>
  <c r="O20" i="8"/>
  <c r="E20" i="8"/>
  <c r="D20" i="8"/>
  <c r="C20" i="8"/>
  <c r="AL19" i="8"/>
  <c r="AK19" i="8"/>
  <c r="AA19" i="8"/>
  <c r="Z19" i="8"/>
  <c r="P19" i="8"/>
  <c r="O19" i="8"/>
  <c r="E19" i="8"/>
  <c r="D19" i="8"/>
  <c r="C19" i="8"/>
  <c r="AL18" i="8"/>
  <c r="AK18" i="8"/>
  <c r="AA18" i="8"/>
  <c r="Z18" i="8"/>
  <c r="P18" i="8"/>
  <c r="O18" i="8"/>
  <c r="E18" i="8"/>
  <c r="D18" i="8"/>
  <c r="C18" i="8"/>
  <c r="AL17" i="8"/>
  <c r="AK17" i="8"/>
  <c r="AA17" i="8"/>
  <c r="Z17" i="8"/>
  <c r="P17" i="8"/>
  <c r="O17" i="8"/>
  <c r="E17" i="8"/>
  <c r="D17" i="8"/>
  <c r="C17" i="8"/>
  <c r="AL16" i="8"/>
  <c r="AT16" i="8" s="1"/>
  <c r="AK16" i="8"/>
  <c r="AA16" i="8"/>
  <c r="Z16" i="8"/>
  <c r="P16" i="8"/>
  <c r="O16" i="8"/>
  <c r="E16" i="8"/>
  <c r="D16" i="8"/>
  <c r="C16" i="8"/>
  <c r="AL15" i="8"/>
  <c r="AK15" i="8"/>
  <c r="AA15" i="8"/>
  <c r="Z15" i="8"/>
  <c r="P15" i="8"/>
  <c r="O15" i="8"/>
  <c r="E15" i="8"/>
  <c r="D15" i="8"/>
  <c r="C15" i="8"/>
  <c r="AL14" i="8"/>
  <c r="AK14" i="8"/>
  <c r="AA14" i="8"/>
  <c r="Z14" i="8"/>
  <c r="P14" i="8"/>
  <c r="O14" i="8"/>
  <c r="E14" i="8"/>
  <c r="D14" i="8"/>
  <c r="C14" i="8"/>
  <c r="AL13" i="8"/>
  <c r="AK13" i="8"/>
  <c r="AA13" i="8"/>
  <c r="Z13" i="8"/>
  <c r="P13" i="8"/>
  <c r="O13" i="8"/>
  <c r="E13" i="8"/>
  <c r="D13" i="8"/>
  <c r="C13" i="8"/>
  <c r="AL12" i="8"/>
  <c r="AK12" i="8"/>
  <c r="AA12" i="8"/>
  <c r="Z12" i="8"/>
  <c r="P12" i="8"/>
  <c r="O12" i="8"/>
  <c r="U12" i="8" s="1"/>
  <c r="AF12" i="8" s="1"/>
  <c r="E12" i="8"/>
  <c r="D12" i="8"/>
  <c r="C12" i="8"/>
  <c r="AL11" i="8"/>
  <c r="AK11" i="8"/>
  <c r="AA11" i="8"/>
  <c r="Z11" i="8"/>
  <c r="P11" i="8"/>
  <c r="O11" i="8"/>
  <c r="E11" i="8"/>
  <c r="D11" i="8"/>
  <c r="C11" i="8"/>
  <c r="AL10" i="8"/>
  <c r="AK10" i="8"/>
  <c r="AA10" i="8"/>
  <c r="Z10" i="8"/>
  <c r="P10" i="8"/>
  <c r="O10" i="8"/>
  <c r="V10" i="8" s="1"/>
  <c r="AG10" i="8" s="1"/>
  <c r="E10" i="8"/>
  <c r="D10" i="8"/>
  <c r="C10" i="8"/>
  <c r="AL9" i="8"/>
  <c r="AK9" i="8"/>
  <c r="AA9" i="8"/>
  <c r="Z9" i="8"/>
  <c r="P9" i="8"/>
  <c r="O9" i="8"/>
  <c r="E9" i="8"/>
  <c r="D9" i="8"/>
  <c r="C9" i="8"/>
  <c r="AL8" i="8"/>
  <c r="AK8" i="8"/>
  <c r="AA8" i="8"/>
  <c r="Z8" i="8"/>
  <c r="P8" i="8"/>
  <c r="O8" i="8"/>
  <c r="E8" i="8"/>
  <c r="D8" i="8"/>
  <c r="C8" i="8"/>
  <c r="AL7" i="8"/>
  <c r="AK7" i="8"/>
  <c r="AA7" i="8"/>
  <c r="Z7" i="8"/>
  <c r="P7" i="8"/>
  <c r="O7" i="8"/>
  <c r="E7" i="8"/>
  <c r="D7" i="8"/>
  <c r="C7" i="8"/>
  <c r="AL6" i="8"/>
  <c r="AK6" i="8"/>
  <c r="AA6" i="8"/>
  <c r="Z6" i="8"/>
  <c r="P6" i="8"/>
  <c r="O6" i="8"/>
  <c r="R6" i="8" s="1"/>
  <c r="AC6" i="8" s="1"/>
  <c r="E6" i="8"/>
  <c r="D6" i="8"/>
  <c r="C6" i="8"/>
  <c r="AL5" i="8"/>
  <c r="AK5" i="8"/>
  <c r="AA5" i="8"/>
  <c r="Z5" i="8"/>
  <c r="P5" i="8"/>
  <c r="O5" i="8"/>
  <c r="E5" i="8"/>
  <c r="D5" i="8"/>
  <c r="C5" i="8"/>
  <c r="AS20" i="8" l="1"/>
  <c r="AP5" i="8"/>
  <c r="AQ45" i="8"/>
  <c r="AT5" i="8"/>
  <c r="S19" i="8"/>
  <c r="AD19" i="8" s="1"/>
  <c r="X24" i="8"/>
  <c r="AI24" i="8" s="1"/>
  <c r="R24" i="8"/>
  <c r="AC24" i="8" s="1"/>
  <c r="X10" i="8"/>
  <c r="AI10" i="8" s="1"/>
  <c r="T8" i="8"/>
  <c r="AE8" i="8" s="1"/>
  <c r="AS34" i="8"/>
  <c r="AO9" i="8"/>
  <c r="X11" i="8"/>
  <c r="AI11" i="8" s="1"/>
  <c r="AS10" i="8"/>
  <c r="R44" i="8"/>
  <c r="AC44" i="8" s="1"/>
  <c r="R9" i="8"/>
  <c r="AC9" i="8" s="1"/>
  <c r="AT17" i="8"/>
  <c r="U140" i="8"/>
  <c r="AF140" i="8" s="1"/>
  <c r="AS7" i="8"/>
  <c r="AQ27" i="8"/>
  <c r="AR26" i="8"/>
  <c r="S8" i="8"/>
  <c r="R8" i="8"/>
  <c r="AC8" i="8" s="1"/>
  <c r="X8" i="8"/>
  <c r="AI8" i="8" s="1"/>
  <c r="W8" i="8"/>
  <c r="AH8" i="8" s="1"/>
  <c r="U8" i="8"/>
  <c r="AF8" i="8" s="1"/>
  <c r="V11" i="8"/>
  <c r="AG11" i="8" s="1"/>
  <c r="AQ11" i="8"/>
  <c r="T12" i="8"/>
  <c r="AE12" i="8" s="1"/>
  <c r="AT14" i="8"/>
  <c r="AQ16" i="8"/>
  <c r="R18" i="8"/>
  <c r="AC18" i="8" s="1"/>
  <c r="T22" i="8"/>
  <c r="AE22" i="8" s="1"/>
  <c r="R25" i="8"/>
  <c r="AC25" i="8" s="1"/>
  <c r="AP26" i="8"/>
  <c r="V28" i="8"/>
  <c r="AG28" i="8" s="1"/>
  <c r="T29" i="8"/>
  <c r="AE29" i="8" s="1"/>
  <c r="X32" i="8"/>
  <c r="AI32" i="8" s="1"/>
  <c r="W32" i="8"/>
  <c r="AH32" i="8" s="1"/>
  <c r="V32" i="8"/>
  <c r="AG32" i="8" s="1"/>
  <c r="U32" i="8"/>
  <c r="AF32" i="8" s="1"/>
  <c r="S32" i="8"/>
  <c r="T32" i="8"/>
  <c r="AE32" i="8" s="1"/>
  <c r="AS33" i="8"/>
  <c r="S36" i="8"/>
  <c r="R36" i="8"/>
  <c r="AC36" i="8" s="1"/>
  <c r="W36" i="8"/>
  <c r="AH36" i="8" s="1"/>
  <c r="X36" i="8"/>
  <c r="AI36" i="8" s="1"/>
  <c r="U36" i="8"/>
  <c r="AF36" i="8" s="1"/>
  <c r="AO37" i="8"/>
  <c r="V39" i="8"/>
  <c r="AG39" i="8" s="1"/>
  <c r="AO40" i="8"/>
  <c r="AN40" i="8"/>
  <c r="AT40" i="8"/>
  <c r="AS40" i="8"/>
  <c r="AQ40" i="8"/>
  <c r="X42" i="8"/>
  <c r="AI42" i="8" s="1"/>
  <c r="W43" i="8"/>
  <c r="AH43" i="8" s="1"/>
  <c r="W46" i="8"/>
  <c r="AH46" i="8" s="1"/>
  <c r="X47" i="8"/>
  <c r="AI47" i="8" s="1"/>
  <c r="W47" i="8"/>
  <c r="AH47" i="8" s="1"/>
  <c r="V47" i="8"/>
  <c r="AG47" i="8" s="1"/>
  <c r="U47" i="8"/>
  <c r="AF47" i="8" s="1"/>
  <c r="S47" i="8"/>
  <c r="T47" i="8"/>
  <c r="AE47" i="8" s="1"/>
  <c r="AR49" i="8"/>
  <c r="AR50" i="8"/>
  <c r="R56" i="8"/>
  <c r="AC56" i="8" s="1"/>
  <c r="X59" i="8"/>
  <c r="AI59" i="8" s="1"/>
  <c r="AP62" i="8"/>
  <c r="AR63" i="8"/>
  <c r="AT65" i="8"/>
  <c r="AP68" i="8"/>
  <c r="AO76" i="8"/>
  <c r="V82" i="8"/>
  <c r="AG82" i="8" s="1"/>
  <c r="AP85" i="8"/>
  <c r="R97" i="8"/>
  <c r="AC97" i="8" s="1"/>
  <c r="X104" i="8"/>
  <c r="AI104" i="8" s="1"/>
  <c r="AO116" i="8"/>
  <c r="AN121" i="8"/>
  <c r="AP13" i="8"/>
  <c r="AO13" i="8"/>
  <c r="AT13" i="8"/>
  <c r="AR13" i="8"/>
  <c r="X12" i="8"/>
  <c r="AI12" i="8" s="1"/>
  <c r="R32" i="8"/>
  <c r="AC32" i="8" s="1"/>
  <c r="X366" i="8"/>
  <c r="AI366" i="8" s="1"/>
  <c r="AR359" i="8"/>
  <c r="AT353" i="8"/>
  <c r="AO343" i="8"/>
  <c r="S340" i="8"/>
  <c r="V366" i="8"/>
  <c r="AG366" i="8" s="1"/>
  <c r="AO359" i="8"/>
  <c r="AO369" i="8"/>
  <c r="AP368" i="8"/>
  <c r="AO353" i="8"/>
  <c r="T345" i="8"/>
  <c r="AE345" i="8" s="1"/>
  <c r="AN369" i="8"/>
  <c r="AO368" i="8"/>
  <c r="AT363" i="8"/>
  <c r="AN353" i="8"/>
  <c r="AR363" i="8"/>
  <c r="W355" i="8"/>
  <c r="AH355" i="8" s="1"/>
  <c r="W350" i="8"/>
  <c r="AH350" i="8" s="1"/>
  <c r="AS344" i="8"/>
  <c r="AS338" i="8"/>
  <c r="U368" i="8"/>
  <c r="AF368" i="8" s="1"/>
  <c r="S366" i="8"/>
  <c r="AN363" i="8"/>
  <c r="AT361" i="8"/>
  <c r="S355" i="8"/>
  <c r="AR347" i="8"/>
  <c r="AR368" i="8"/>
  <c r="AS348" i="8"/>
  <c r="V340" i="8"/>
  <c r="AG340" i="8" s="1"/>
  <c r="AN368" i="8"/>
  <c r="AS366" i="8"/>
  <c r="W360" i="8"/>
  <c r="AH360" i="8" s="1"/>
  <c r="U360" i="8"/>
  <c r="AF360" i="8" s="1"/>
  <c r="AT359" i="8"/>
  <c r="X350" i="8"/>
  <c r="AI350" i="8" s="1"/>
  <c r="AO348" i="8"/>
  <c r="X345" i="8"/>
  <c r="AI345" i="8" s="1"/>
  <c r="AS343" i="8"/>
  <c r="T360" i="8"/>
  <c r="AE360" i="8" s="1"/>
  <c r="AS359" i="8"/>
  <c r="V350" i="8"/>
  <c r="AG350" i="8" s="1"/>
  <c r="AR349" i="8"/>
  <c r="X346" i="8"/>
  <c r="AI346" i="8" s="1"/>
  <c r="V368" i="8"/>
  <c r="AG368" i="8" s="1"/>
  <c r="AN359" i="8"/>
  <c r="X355" i="8"/>
  <c r="AI355" i="8" s="1"/>
  <c r="AP349" i="8"/>
  <c r="AT369" i="8"/>
  <c r="V355" i="8"/>
  <c r="AG355" i="8" s="1"/>
  <c r="AO349" i="8"/>
  <c r="AT346" i="8"/>
  <c r="AR343" i="8"/>
  <c r="AS369" i="8"/>
  <c r="R360" i="8"/>
  <c r="AC360" i="8" s="1"/>
  <c r="AR358" i="8"/>
  <c r="R350" i="8"/>
  <c r="AC350" i="8" s="1"/>
  <c r="AT348" i="8"/>
  <c r="W340" i="8"/>
  <c r="AH340" i="8" s="1"/>
  <c r="AS368" i="8"/>
  <c r="AS361" i="8"/>
  <c r="AQ358" i="8"/>
  <c r="AS353" i="8"/>
  <c r="AQ350" i="8"/>
  <c r="R366" i="8"/>
  <c r="AC366" i="8" s="1"/>
  <c r="AR361" i="8"/>
  <c r="AT360" i="8"/>
  <c r="AR353" i="8"/>
  <c r="X352" i="8"/>
  <c r="AI352" i="8" s="1"/>
  <c r="AQ360" i="8"/>
  <c r="S350" i="8"/>
  <c r="AT347" i="8"/>
  <c r="AR338" i="8"/>
  <c r="S367" i="8"/>
  <c r="AS363" i="8"/>
  <c r="AP360" i="8"/>
  <c r="AP347" i="8"/>
  <c r="W342" i="8"/>
  <c r="AH342" i="8" s="1"/>
  <c r="AQ338" i="8"/>
  <c r="V353" i="8"/>
  <c r="AG353" i="8" s="1"/>
  <c r="AO350" i="8"/>
  <c r="AP344" i="8"/>
  <c r="T340" i="8"/>
  <c r="AE340" i="8" s="1"/>
  <c r="R364" i="8"/>
  <c r="AC364" i="8" s="1"/>
  <c r="T362" i="8"/>
  <c r="AE362" i="8" s="1"/>
  <c r="S360" i="8"/>
  <c r="V345" i="8"/>
  <c r="AG345" i="8" s="1"/>
  <c r="AN344" i="8"/>
  <c r="AQ361" i="8"/>
  <c r="AO344" i="8"/>
  <c r="V342" i="8"/>
  <c r="AG342" i="8" s="1"/>
  <c r="AP338" i="8"/>
  <c r="AQ343" i="8"/>
  <c r="T342" i="8"/>
  <c r="AE342" i="8" s="1"/>
  <c r="AN338" i="8"/>
  <c r="U331" i="8"/>
  <c r="AF331" i="8" s="1"/>
  <c r="AS321" i="8"/>
  <c r="AP343" i="8"/>
  <c r="S342" i="8"/>
  <c r="X336" i="8"/>
  <c r="AI336" i="8" s="1"/>
  <c r="T331" i="8"/>
  <c r="AE331" i="8" s="1"/>
  <c r="AR365" i="8"/>
  <c r="AP363" i="8"/>
  <c r="AT358" i="8"/>
  <c r="AN357" i="8"/>
  <c r="AN367" i="8"/>
  <c r="U362" i="8"/>
  <c r="AF362" i="8" s="1"/>
  <c r="AS345" i="8"/>
  <c r="AO363" i="8"/>
  <c r="AQ353" i="8"/>
  <c r="T350" i="8"/>
  <c r="AE350" i="8" s="1"/>
  <c r="AR346" i="8"/>
  <c r="R345" i="8"/>
  <c r="AC345" i="8" s="1"/>
  <c r="AN330" i="8"/>
  <c r="AQ304" i="8"/>
  <c r="AQ346" i="8"/>
  <c r="V336" i="8"/>
  <c r="AG336" i="8" s="1"/>
  <c r="AS335" i="8"/>
  <c r="AP304" i="8"/>
  <c r="AQ365" i="8"/>
  <c r="AS360" i="8"/>
  <c r="AN347" i="8"/>
  <c r="AP346" i="8"/>
  <c r="AS336" i="8"/>
  <c r="U336" i="8"/>
  <c r="AF336" i="8" s="1"/>
  <c r="AO304" i="8"/>
  <c r="U355" i="8"/>
  <c r="AF355" i="8" s="1"/>
  <c r="U365" i="8"/>
  <c r="AF365" i="8" s="1"/>
  <c r="W364" i="8"/>
  <c r="AH364" i="8" s="1"/>
  <c r="T355" i="8"/>
  <c r="AE355" i="8" s="1"/>
  <c r="AP350" i="8"/>
  <c r="R340" i="8"/>
  <c r="AC340" i="8" s="1"/>
  <c r="AT334" i="8"/>
  <c r="AP337" i="8"/>
  <c r="AN321" i="8"/>
  <c r="AT308" i="8"/>
  <c r="AR304" i="8"/>
  <c r="AO302" i="8"/>
  <c r="R302" i="8"/>
  <c r="AC302" i="8" s="1"/>
  <c r="AN299" i="8"/>
  <c r="AO337" i="8"/>
  <c r="T336" i="8"/>
  <c r="AE336" i="8" s="1"/>
  <c r="AO334" i="8"/>
  <c r="X325" i="8"/>
  <c r="AI325" i="8" s="1"/>
  <c r="AS308" i="8"/>
  <c r="X308" i="8"/>
  <c r="AI308" i="8" s="1"/>
  <c r="AN304" i="8"/>
  <c r="AN302" i="8"/>
  <c r="AT367" i="8"/>
  <c r="S345" i="8"/>
  <c r="R341" i="8"/>
  <c r="AC341" i="8" s="1"/>
  <c r="AN336" i="8"/>
  <c r="W330" i="8"/>
  <c r="AH330" i="8" s="1"/>
  <c r="AR329" i="8"/>
  <c r="W319" i="8"/>
  <c r="AH319" i="8" s="1"/>
  <c r="V318" i="8"/>
  <c r="AG318" i="8" s="1"/>
  <c r="T337" i="8"/>
  <c r="AE337" i="8" s="1"/>
  <c r="R352" i="8"/>
  <c r="AC352" i="8" s="1"/>
  <c r="S337" i="8"/>
  <c r="S331" i="8"/>
  <c r="AR330" i="8"/>
  <c r="AO329" i="8"/>
  <c r="W321" i="8"/>
  <c r="AH321" i="8" s="1"/>
  <c r="AQ319" i="8"/>
  <c r="R319" i="8"/>
  <c r="AC319" i="8" s="1"/>
  <c r="AR318" i="8"/>
  <c r="S318" i="8"/>
  <c r="X315" i="8"/>
  <c r="AI315" i="8" s="1"/>
  <c r="AQ314" i="8"/>
  <c r="AN313" i="8"/>
  <c r="X303" i="8"/>
  <c r="AI303" i="8" s="1"/>
  <c r="X283" i="8"/>
  <c r="AI283" i="8" s="1"/>
  <c r="AT345" i="8"/>
  <c r="R331" i="8"/>
  <c r="AC331" i="8" s="1"/>
  <c r="AQ330" i="8"/>
  <c r="AT321" i="8"/>
  <c r="V321" i="8"/>
  <c r="AG321" i="8" s="1"/>
  <c r="AP319" i="8"/>
  <c r="AQ318" i="8"/>
  <c r="X305" i="8"/>
  <c r="AI305" i="8" s="1"/>
  <c r="X302" i="8"/>
  <c r="AI302" i="8" s="1"/>
  <c r="AT299" i="8"/>
  <c r="W283" i="8"/>
  <c r="AH283" i="8" s="1"/>
  <c r="AO345" i="8"/>
  <c r="AN343" i="8"/>
  <c r="W328" i="8"/>
  <c r="AH328" i="8" s="1"/>
  <c r="AQ321" i="8"/>
  <c r="R321" i="8"/>
  <c r="AC321" i="8" s="1"/>
  <c r="U305" i="8"/>
  <c r="AF305" i="8" s="1"/>
  <c r="AS302" i="8"/>
  <c r="U302" i="8"/>
  <c r="AF302" i="8" s="1"/>
  <c r="AR299" i="8"/>
  <c r="W291" i="8"/>
  <c r="AH291" i="8" s="1"/>
  <c r="AR337" i="8"/>
  <c r="T329" i="8"/>
  <c r="AE329" i="8" s="1"/>
  <c r="T324" i="8"/>
  <c r="AE324" i="8" s="1"/>
  <c r="AO322" i="8"/>
  <c r="AN316" i="8"/>
  <c r="AQ300" i="8"/>
  <c r="R355" i="8"/>
  <c r="AC355" i="8" s="1"/>
  <c r="AP352" i="8"/>
  <c r="R329" i="8"/>
  <c r="AC329" i="8" s="1"/>
  <c r="AR321" i="8"/>
  <c r="W317" i="8"/>
  <c r="AH317" i="8" s="1"/>
  <c r="AT309" i="8"/>
  <c r="AT304" i="8"/>
  <c r="AR302" i="8"/>
  <c r="AT344" i="8"/>
  <c r="AP321" i="8"/>
  <c r="AT318" i="8"/>
  <c r="V317" i="8"/>
  <c r="AG317" i="8" s="1"/>
  <c r="AQ329" i="8"/>
  <c r="AN314" i="8"/>
  <c r="AQ308" i="8"/>
  <c r="AS299" i="8"/>
  <c r="AO286" i="8"/>
  <c r="R286" i="8"/>
  <c r="AC286" i="8" s="1"/>
  <c r="T282" i="8"/>
  <c r="AE282" i="8" s="1"/>
  <c r="U353" i="8"/>
  <c r="AF353" i="8" s="1"/>
  <c r="AP329" i="8"/>
  <c r="AS323" i="8"/>
  <c r="AP308" i="8"/>
  <c r="AP299" i="8"/>
  <c r="AN286" i="8"/>
  <c r="S282" i="8"/>
  <c r="X278" i="8"/>
  <c r="AI278" i="8" s="1"/>
  <c r="X340" i="8"/>
  <c r="AI340" i="8" s="1"/>
  <c r="AR323" i="8"/>
  <c r="R315" i="8"/>
  <c r="AC315" i="8" s="1"/>
  <c r="U346" i="8"/>
  <c r="AF346" i="8" s="1"/>
  <c r="T341" i="8"/>
  <c r="AE341" i="8" s="1"/>
  <c r="AS333" i="8"/>
  <c r="R330" i="8"/>
  <c r="AC330" i="8" s="1"/>
  <c r="U325" i="8"/>
  <c r="AF325" i="8" s="1"/>
  <c r="U321" i="8"/>
  <c r="AF321" i="8" s="1"/>
  <c r="AR319" i="8"/>
  <c r="T318" i="8"/>
  <c r="AE318" i="8" s="1"/>
  <c r="AS313" i="8"/>
  <c r="R312" i="8"/>
  <c r="AC312" i="8" s="1"/>
  <c r="T302" i="8"/>
  <c r="AE302" i="8" s="1"/>
  <c r="T291" i="8"/>
  <c r="AE291" i="8" s="1"/>
  <c r="AT290" i="8"/>
  <c r="AS284" i="8"/>
  <c r="AT328" i="8"/>
  <c r="U313" i="8"/>
  <c r="AF313" i="8" s="1"/>
  <c r="AQ296" i="8"/>
  <c r="AQ288" i="8"/>
  <c r="AO287" i="8"/>
  <c r="S278" i="8"/>
  <c r="S243" i="8"/>
  <c r="AO233" i="8"/>
  <c r="T365" i="8"/>
  <c r="AE365" i="8" s="1"/>
  <c r="AP328" i="8"/>
  <c r="S325" i="8"/>
  <c r="T313" i="8"/>
  <c r="AE313" i="8" s="1"/>
  <c r="T312" i="8"/>
  <c r="AE312" i="8" s="1"/>
  <c r="W310" i="8"/>
  <c r="AH310" i="8" s="1"/>
  <c r="U303" i="8"/>
  <c r="AF303" i="8" s="1"/>
  <c r="T297" i="8"/>
  <c r="AE297" i="8" s="1"/>
  <c r="AP288" i="8"/>
  <c r="AN287" i="8"/>
  <c r="AO360" i="8"/>
  <c r="V359" i="8"/>
  <c r="AG359" i="8" s="1"/>
  <c r="AP336" i="8"/>
  <c r="S310" i="8"/>
  <c r="S303" i="8"/>
  <c r="AT300" i="8"/>
  <c r="W299" i="8"/>
  <c r="AH299" i="8" s="1"/>
  <c r="S297" i="8"/>
  <c r="X295" i="8"/>
  <c r="AI295" i="8" s="1"/>
  <c r="AO288" i="8"/>
  <c r="AT270" i="8"/>
  <c r="AQ348" i="8"/>
  <c r="S347" i="8"/>
  <c r="AO336" i="8"/>
  <c r="AT329" i="8"/>
  <c r="S354" i="8"/>
  <c r="U340" i="8"/>
  <c r="AF340" i="8" s="1"/>
  <c r="AT333" i="8"/>
  <c r="V328" i="8"/>
  <c r="AG328" i="8" s="1"/>
  <c r="AS322" i="8"/>
  <c r="AT314" i="8"/>
  <c r="AR313" i="8"/>
  <c r="U308" i="8"/>
  <c r="AF308" i="8" s="1"/>
  <c r="T301" i="8"/>
  <c r="AE301" i="8" s="1"/>
  <c r="AO299" i="8"/>
  <c r="W286" i="8"/>
  <c r="AH286" i="8" s="1"/>
  <c r="AR284" i="8"/>
  <c r="V284" i="8"/>
  <c r="AG284" i="8" s="1"/>
  <c r="AT283" i="8"/>
  <c r="U283" i="8"/>
  <c r="AF283" i="8" s="1"/>
  <c r="X282" i="8"/>
  <c r="AI282" i="8" s="1"/>
  <c r="X280" i="8"/>
  <c r="AI280" i="8" s="1"/>
  <c r="AO270" i="8"/>
  <c r="W331" i="8"/>
  <c r="AH331" i="8" s="1"/>
  <c r="T330" i="8"/>
  <c r="AE330" i="8" s="1"/>
  <c r="U329" i="8"/>
  <c r="AF329" i="8" s="1"/>
  <c r="AP313" i="8"/>
  <c r="X337" i="8"/>
  <c r="AI337" i="8" s="1"/>
  <c r="AT322" i="8"/>
  <c r="U314" i="8"/>
  <c r="AF314" i="8" s="1"/>
  <c r="AS304" i="8"/>
  <c r="AN288" i="8"/>
  <c r="AT286" i="8"/>
  <c r="U284" i="8"/>
  <c r="AF284" i="8" s="1"/>
  <c r="AN283" i="8"/>
  <c r="V281" i="8"/>
  <c r="AG281" i="8" s="1"/>
  <c r="AR280" i="8"/>
  <c r="R266" i="8"/>
  <c r="AC266" i="8" s="1"/>
  <c r="S254" i="8"/>
  <c r="AR247" i="8"/>
  <c r="W243" i="8"/>
  <c r="AH243" i="8" s="1"/>
  <c r="T230" i="8"/>
  <c r="AE230" i="8" s="1"/>
  <c r="X319" i="8"/>
  <c r="AI319" i="8" s="1"/>
  <c r="U318" i="8"/>
  <c r="AF318" i="8" s="1"/>
  <c r="AS309" i="8"/>
  <c r="AO303" i="8"/>
  <c r="AP300" i="8"/>
  <c r="AS296" i="8"/>
  <c r="W295" i="8"/>
  <c r="AH295" i="8" s="1"/>
  <c r="AS286" i="8"/>
  <c r="R284" i="8"/>
  <c r="AC284" i="8" s="1"/>
  <c r="U281" i="8"/>
  <c r="AF281" i="8" s="1"/>
  <c r="S341" i="8"/>
  <c r="S319" i="8"/>
  <c r="AP309" i="8"/>
  <c r="AR308" i="8"/>
  <c r="S295" i="8"/>
  <c r="U287" i="8"/>
  <c r="AF287" i="8" s="1"/>
  <c r="AQ286" i="8"/>
  <c r="AQ332" i="8"/>
  <c r="X321" i="8"/>
  <c r="AI321" i="8" s="1"/>
  <c r="R346" i="8"/>
  <c r="AC346" i="8" s="1"/>
  <c r="W327" i="8"/>
  <c r="AH327" i="8" s="1"/>
  <c r="V323" i="8"/>
  <c r="AG323" i="8" s="1"/>
  <c r="V322" i="8"/>
  <c r="AG322" i="8" s="1"/>
  <c r="V306" i="8"/>
  <c r="AG306" i="8" s="1"/>
  <c r="S305" i="8"/>
  <c r="AP292" i="8"/>
  <c r="V291" i="8"/>
  <c r="AG291" i="8" s="1"/>
  <c r="AP290" i="8"/>
  <c r="AT289" i="8"/>
  <c r="X288" i="8"/>
  <c r="AI288" i="8" s="1"/>
  <c r="AO284" i="8"/>
  <c r="V283" i="8"/>
  <c r="AG283" i="8" s="1"/>
  <c r="U278" i="8"/>
  <c r="AF278" i="8" s="1"/>
  <c r="AS271" i="8"/>
  <c r="AR270" i="8"/>
  <c r="AR260" i="8"/>
  <c r="V257" i="8"/>
  <c r="AG257" i="8" s="1"/>
  <c r="X328" i="8"/>
  <c r="AI328" i="8" s="1"/>
  <c r="AS325" i="8"/>
  <c r="R303" i="8"/>
  <c r="AC303" i="8" s="1"/>
  <c r="S302" i="8"/>
  <c r="S291" i="8"/>
  <c r="AP289" i="8"/>
  <c r="V288" i="8"/>
  <c r="AG288" i="8" s="1"/>
  <c r="AQ287" i="8"/>
  <c r="S283" i="8"/>
  <c r="AR273" i="8"/>
  <c r="AT337" i="8"/>
  <c r="AT319" i="8"/>
  <c r="V308" i="8"/>
  <c r="AG308" i="8" s="1"/>
  <c r="AQ345" i="8"/>
  <c r="AP341" i="8"/>
  <c r="V333" i="8"/>
  <c r="AG333" i="8" s="1"/>
  <c r="U299" i="8"/>
  <c r="AF299" i="8" s="1"/>
  <c r="AP297" i="8"/>
  <c r="AS294" i="8"/>
  <c r="V290" i="8"/>
  <c r="AG290" i="8" s="1"/>
  <c r="AS288" i="8"/>
  <c r="U286" i="8"/>
  <c r="AF286" i="8" s="1"/>
  <c r="X284" i="8"/>
  <c r="AI284" i="8" s="1"/>
  <c r="S336" i="8"/>
  <c r="AR311" i="8"/>
  <c r="AP302" i="8"/>
  <c r="T278" i="8"/>
  <c r="AE278" i="8" s="1"/>
  <c r="AQ273" i="8"/>
  <c r="AT260" i="8"/>
  <c r="W257" i="8"/>
  <c r="AH257" i="8" s="1"/>
  <c r="U254" i="8"/>
  <c r="AF254" i="8" s="1"/>
  <c r="R243" i="8"/>
  <c r="AC243" i="8" s="1"/>
  <c r="AS233" i="8"/>
  <c r="U230" i="8"/>
  <c r="AF230" i="8" s="1"/>
  <c r="W345" i="8"/>
  <c r="AH345" i="8" s="1"/>
  <c r="R310" i="8"/>
  <c r="AC310" i="8" s="1"/>
  <c r="V295" i="8"/>
  <c r="AG295" i="8" s="1"/>
  <c r="W284" i="8"/>
  <c r="AH284" i="8" s="1"/>
  <c r="AT280" i="8"/>
  <c r="AP273" i="8"/>
  <c r="AS270" i="8"/>
  <c r="W262" i="8"/>
  <c r="AH262" i="8" s="1"/>
  <c r="AQ260" i="8"/>
  <c r="U257" i="8"/>
  <c r="AF257" i="8" s="1"/>
  <c r="AT255" i="8"/>
  <c r="X306" i="8"/>
  <c r="AI306" i="8" s="1"/>
  <c r="AR286" i="8"/>
  <c r="X281" i="8"/>
  <c r="AI281" i="8" s="1"/>
  <c r="AQ280" i="8"/>
  <c r="AQ270" i="8"/>
  <c r="U262" i="8"/>
  <c r="AF262" i="8" s="1"/>
  <c r="AP260" i="8"/>
  <c r="S257" i="8"/>
  <c r="AS255" i="8"/>
  <c r="AR254" i="8"/>
  <c r="V302" i="8"/>
  <c r="AG302" i="8" s="1"/>
  <c r="R283" i="8"/>
  <c r="AC283" i="8" s="1"/>
  <c r="R281" i="8"/>
  <c r="AC281" i="8" s="1"/>
  <c r="W275" i="8"/>
  <c r="AH275" i="8" s="1"/>
  <c r="AT271" i="8"/>
  <c r="AS247" i="8"/>
  <c r="AT235" i="8"/>
  <c r="T229" i="8"/>
  <c r="AE229" i="8" s="1"/>
  <c r="AN350" i="8"/>
  <c r="AN319" i="8"/>
  <c r="U317" i="8"/>
  <c r="AF317" i="8" s="1"/>
  <c r="AN298" i="8"/>
  <c r="AN297" i="8"/>
  <c r="S287" i="8"/>
  <c r="AT284" i="8"/>
  <c r="V279" i="8"/>
  <c r="AG279" i="8" s="1"/>
  <c r="U275" i="8"/>
  <c r="AF275" i="8" s="1"/>
  <c r="AN271" i="8"/>
  <c r="V266" i="8"/>
  <c r="AG266" i="8" s="1"/>
  <c r="AN264" i="8"/>
  <c r="AQ309" i="8"/>
  <c r="AS292" i="8"/>
  <c r="R287" i="8"/>
  <c r="AC287" i="8" s="1"/>
  <c r="AQ284" i="8"/>
  <c r="R279" i="8"/>
  <c r="AC279" i="8" s="1"/>
  <c r="T275" i="8"/>
  <c r="AE275" i="8" s="1"/>
  <c r="U266" i="8"/>
  <c r="AF266" i="8" s="1"/>
  <c r="AO247" i="8"/>
  <c r="AR292" i="8"/>
  <c r="AT291" i="8"/>
  <c r="X286" i="8"/>
  <c r="AI286" i="8" s="1"/>
  <c r="AP284" i="8"/>
  <c r="V282" i="8"/>
  <c r="AG282" i="8" s="1"/>
  <c r="W280" i="8"/>
  <c r="AH280" i="8" s="1"/>
  <c r="T266" i="8"/>
  <c r="AE266" i="8" s="1"/>
  <c r="AN247" i="8"/>
  <c r="S301" i="8"/>
  <c r="U291" i="8"/>
  <c r="AF291" i="8" s="1"/>
  <c r="V287" i="8"/>
  <c r="AG287" i="8" s="1"/>
  <c r="T280" i="8"/>
  <c r="AE280" i="8" s="1"/>
  <c r="W278" i="8"/>
  <c r="AH278" i="8" s="1"/>
  <c r="AQ255" i="8"/>
  <c r="V254" i="8"/>
  <c r="AG254" i="8" s="1"/>
  <c r="W252" i="8"/>
  <c r="AH252" i="8" s="1"/>
  <c r="AT248" i="8"/>
  <c r="AP247" i="8"/>
  <c r="AR219" i="8"/>
  <c r="X216" i="8"/>
  <c r="AI216" i="8" s="1"/>
  <c r="AP214" i="8"/>
  <c r="AO316" i="8"/>
  <c r="R291" i="8"/>
  <c r="AC291" i="8" s="1"/>
  <c r="U290" i="8"/>
  <c r="AF290" i="8" s="1"/>
  <c r="S280" i="8"/>
  <c r="V278" i="8"/>
  <c r="AG278" i="8" s="1"/>
  <c r="V276" i="8"/>
  <c r="AG276" i="8" s="1"/>
  <c r="R271" i="8"/>
  <c r="AC271" i="8" s="1"/>
  <c r="X260" i="8"/>
  <c r="AI260" i="8" s="1"/>
  <c r="AN258" i="8"/>
  <c r="AR257" i="8"/>
  <c r="V319" i="8"/>
  <c r="AG319" i="8" s="1"/>
  <c r="T305" i="8"/>
  <c r="AE305" i="8" s="1"/>
  <c r="AP283" i="8"/>
  <c r="AQ272" i="8"/>
  <c r="AT268" i="8"/>
  <c r="AT264" i="8"/>
  <c r="AO257" i="8"/>
  <c r="R256" i="8"/>
  <c r="AC256" i="8" s="1"/>
  <c r="AT252" i="8"/>
  <c r="AP248" i="8"/>
  <c r="AO283" i="8"/>
  <c r="AP272" i="8"/>
  <c r="AR268" i="8"/>
  <c r="AO264" i="8"/>
  <c r="AN257" i="8"/>
  <c r="T323" i="8"/>
  <c r="AE323" i="8" s="1"/>
  <c r="AR310" i="8"/>
  <c r="AP294" i="8"/>
  <c r="AN272" i="8"/>
  <c r="AP271" i="8"/>
  <c r="V269" i="8"/>
  <c r="AG269" i="8" s="1"/>
  <c r="AS254" i="8"/>
  <c r="AR288" i="8"/>
  <c r="AP280" i="8"/>
  <c r="X273" i="8"/>
  <c r="AI273" i="8" s="1"/>
  <c r="T269" i="8"/>
  <c r="AE269" i="8" s="1"/>
  <c r="S266" i="8"/>
  <c r="S258" i="8"/>
  <c r="AN254" i="8"/>
  <c r="R250" i="8"/>
  <c r="AC250" i="8" s="1"/>
  <c r="V242" i="8"/>
  <c r="AG242" i="8" s="1"/>
  <c r="AQ291" i="8"/>
  <c r="AR290" i="8"/>
  <c r="AR289" i="8"/>
  <c r="AS287" i="8"/>
  <c r="W273" i="8"/>
  <c r="AH273" i="8" s="1"/>
  <c r="S269" i="8"/>
  <c r="V265" i="8"/>
  <c r="AG265" i="8" s="1"/>
  <c r="X243" i="8"/>
  <c r="AI243" i="8" s="1"/>
  <c r="AP233" i="8"/>
  <c r="S233" i="8"/>
  <c r="V230" i="8"/>
  <c r="AG230" i="8" s="1"/>
  <c r="W229" i="8"/>
  <c r="AH229" i="8" s="1"/>
  <c r="AN218" i="8"/>
  <c r="AN345" i="8"/>
  <c r="T299" i="8"/>
  <c r="AE299" i="8" s="1"/>
  <c r="AO291" i="8"/>
  <c r="AQ290" i="8"/>
  <c r="AO289" i="8"/>
  <c r="T283" i="8"/>
  <c r="AE283" i="8" s="1"/>
  <c r="U282" i="8"/>
  <c r="AF282" i="8" s="1"/>
  <c r="W281" i="8"/>
  <c r="AH281" i="8" s="1"/>
  <c r="AP270" i="8"/>
  <c r="AT259" i="8"/>
  <c r="R257" i="8"/>
  <c r="AC257" i="8" s="1"/>
  <c r="U245" i="8"/>
  <c r="AF245" i="8" s="1"/>
  <c r="T243" i="8"/>
  <c r="AE243" i="8" s="1"/>
  <c r="S229" i="8"/>
  <c r="AS214" i="8"/>
  <c r="W305" i="8"/>
  <c r="AH305" i="8" s="1"/>
  <c r="AN290" i="8"/>
  <c r="AO312" i="8"/>
  <c r="U280" i="8"/>
  <c r="AF280" i="8" s="1"/>
  <c r="W279" i="8"/>
  <c r="AH279" i="8" s="1"/>
  <c r="S273" i="8"/>
  <c r="AR269" i="8"/>
  <c r="AP266" i="8"/>
  <c r="AS252" i="8"/>
  <c r="AR249" i="8"/>
  <c r="AO225" i="8"/>
  <c r="AR297" i="8"/>
  <c r="T281" i="8"/>
  <c r="AE281" i="8" s="1"/>
  <c r="AS259" i="8"/>
  <c r="U256" i="8"/>
  <c r="AF256" i="8" s="1"/>
  <c r="X254" i="8"/>
  <c r="AI254" i="8" s="1"/>
  <c r="V250" i="8"/>
  <c r="AG250" i="8" s="1"/>
  <c r="AT231" i="8"/>
  <c r="R332" i="8"/>
  <c r="AC332" i="8" s="1"/>
  <c r="V286" i="8"/>
  <c r="AG286" i="8" s="1"/>
  <c r="AQ283" i="8"/>
  <c r="V275" i="8"/>
  <c r="AG275" i="8" s="1"/>
  <c r="AT288" i="8"/>
  <c r="T286" i="8"/>
  <c r="AE286" i="8" s="1"/>
  <c r="X253" i="8"/>
  <c r="AI253" i="8" s="1"/>
  <c r="AR278" i="8"/>
  <c r="AS272" i="8"/>
  <c r="AP263" i="8"/>
  <c r="AN284" i="8"/>
  <c r="U269" i="8"/>
  <c r="AF269" i="8" s="1"/>
  <c r="W245" i="8"/>
  <c r="AH245" i="8" s="1"/>
  <c r="AR233" i="8"/>
  <c r="R233" i="8"/>
  <c r="AC233" i="8" s="1"/>
  <c r="AS279" i="8"/>
  <c r="S260" i="8"/>
  <c r="X252" i="8"/>
  <c r="AI252" i="8" s="1"/>
  <c r="AT247" i="8"/>
  <c r="V245" i="8"/>
  <c r="AG245" i="8" s="1"/>
  <c r="AQ233" i="8"/>
  <c r="X229" i="8"/>
  <c r="AI229" i="8" s="1"/>
  <c r="R228" i="8"/>
  <c r="AC228" i="8" s="1"/>
  <c r="AS218" i="8"/>
  <c r="U216" i="8"/>
  <c r="AF216" i="8" s="1"/>
  <c r="AT214" i="8"/>
  <c r="X214" i="8"/>
  <c r="AI214" i="8" s="1"/>
  <c r="X257" i="8"/>
  <c r="AI257" i="8" s="1"/>
  <c r="T250" i="8"/>
  <c r="AE250" i="8" s="1"/>
  <c r="X242" i="8"/>
  <c r="AI242" i="8" s="1"/>
  <c r="AO241" i="8"/>
  <c r="X228" i="8"/>
  <c r="AI228" i="8" s="1"/>
  <c r="AQ225" i="8"/>
  <c r="S225" i="8"/>
  <c r="AR218" i="8"/>
  <c r="AO205" i="8"/>
  <c r="AO321" i="8"/>
  <c r="AR274" i="8"/>
  <c r="AN270" i="8"/>
  <c r="AQ259" i="8"/>
  <c r="T245" i="8"/>
  <c r="AE245" i="8" s="1"/>
  <c r="T242" i="8"/>
  <c r="AE242" i="8" s="1"/>
  <c r="AN241" i="8"/>
  <c r="W288" i="8"/>
  <c r="AH288" i="8" s="1"/>
  <c r="S242" i="8"/>
  <c r="W240" i="8"/>
  <c r="AH240" i="8" s="1"/>
  <c r="U238" i="8"/>
  <c r="AF238" i="8" s="1"/>
  <c r="X233" i="8"/>
  <c r="AI233" i="8" s="1"/>
  <c r="U228" i="8"/>
  <c r="AF228" i="8" s="1"/>
  <c r="AN225" i="8"/>
  <c r="X221" i="8"/>
  <c r="AI221" i="8" s="1"/>
  <c r="AT219" i="8"/>
  <c r="AP218" i="8"/>
  <c r="AT208" i="8"/>
  <c r="AP286" i="8"/>
  <c r="AQ275" i="8"/>
  <c r="AO265" i="8"/>
  <c r="R264" i="8"/>
  <c r="AC264" i="8" s="1"/>
  <c r="AP219" i="8"/>
  <c r="W214" i="8"/>
  <c r="AH214" i="8" s="1"/>
  <c r="AQ208" i="8"/>
  <c r="T298" i="8"/>
  <c r="AE298" i="8" s="1"/>
  <c r="R282" i="8"/>
  <c r="AC282" i="8" s="1"/>
  <c r="AN276" i="8"/>
  <c r="AN267" i="8"/>
  <c r="AQ266" i="8"/>
  <c r="AR255" i="8"/>
  <c r="AO251" i="8"/>
  <c r="X247" i="8"/>
  <c r="AI247" i="8" s="1"/>
  <c r="S247" i="8"/>
  <c r="AP245" i="8"/>
  <c r="AT233" i="8"/>
  <c r="AP231" i="8"/>
  <c r="U229" i="8"/>
  <c r="AF229" i="8" s="1"/>
  <c r="AN221" i="8"/>
  <c r="W216" i="8"/>
  <c r="AH216" i="8" s="1"/>
  <c r="AQ214" i="8"/>
  <c r="U214" i="8"/>
  <c r="AF214" i="8" s="1"/>
  <c r="AT202" i="8"/>
  <c r="R247" i="8"/>
  <c r="AC247" i="8" s="1"/>
  <c r="AS235" i="8"/>
  <c r="AN233" i="8"/>
  <c r="AN231" i="8"/>
  <c r="R229" i="8"/>
  <c r="AC229" i="8" s="1"/>
  <c r="V216" i="8"/>
  <c r="AG216" i="8" s="1"/>
  <c r="AO214" i="8"/>
  <c r="R214" i="8"/>
  <c r="AC214" i="8" s="1"/>
  <c r="AS202" i="8"/>
  <c r="X202" i="8"/>
  <c r="AI202" i="8" s="1"/>
  <c r="U276" i="8"/>
  <c r="AF276" i="8" s="1"/>
  <c r="W266" i="8"/>
  <c r="AH266" i="8" s="1"/>
  <c r="W261" i="8"/>
  <c r="AH261" i="8" s="1"/>
  <c r="V252" i="8"/>
  <c r="AG252" i="8" s="1"/>
  <c r="AR248" i="8"/>
  <c r="U243" i="8"/>
  <c r="AF243" i="8" s="1"/>
  <c r="S253" i="8"/>
  <c r="AS249" i="8"/>
  <c r="X240" i="8"/>
  <c r="AI240" i="8" s="1"/>
  <c r="X234" i="8"/>
  <c r="AI234" i="8" s="1"/>
  <c r="S230" i="8"/>
  <c r="R224" i="8"/>
  <c r="AC224" i="8" s="1"/>
  <c r="AP220" i="8"/>
  <c r="AT218" i="8"/>
  <c r="AO216" i="8"/>
  <c r="T212" i="8"/>
  <c r="AE212" i="8" s="1"/>
  <c r="AR211" i="8"/>
  <c r="R209" i="8"/>
  <c r="AC209" i="8" s="1"/>
  <c r="R280" i="8"/>
  <c r="AC280" i="8" s="1"/>
  <c r="AR275" i="8"/>
  <c r="U240" i="8"/>
  <c r="AF240" i="8" s="1"/>
  <c r="W234" i="8"/>
  <c r="AH234" i="8" s="1"/>
  <c r="AQ231" i="8"/>
  <c r="AR222" i="8"/>
  <c r="V221" i="8"/>
  <c r="AG221" i="8" s="1"/>
  <c r="AQ218" i="8"/>
  <c r="X217" i="8"/>
  <c r="AI217" i="8" s="1"/>
  <c r="AN216" i="8"/>
  <c r="S212" i="8"/>
  <c r="AP211" i="8"/>
  <c r="AS205" i="8"/>
  <c r="T205" i="8"/>
  <c r="AE205" i="8" s="1"/>
  <c r="AS204" i="8"/>
  <c r="AQ203" i="8"/>
  <c r="V200" i="8"/>
  <c r="AG200" i="8" s="1"/>
  <c r="AQ269" i="8"/>
  <c r="S268" i="8"/>
  <c r="V261" i="8"/>
  <c r="AG261" i="8" s="1"/>
  <c r="AS227" i="8"/>
  <c r="T221" i="8"/>
  <c r="AE221" i="8" s="1"/>
  <c r="AO218" i="8"/>
  <c r="T217" i="8"/>
  <c r="AE217" i="8" s="1"/>
  <c r="R212" i="8"/>
  <c r="AC212" i="8" s="1"/>
  <c r="AR205" i="8"/>
  <c r="AP204" i="8"/>
  <c r="T254" i="8"/>
  <c r="AE254" i="8" s="1"/>
  <c r="X248" i="8"/>
  <c r="AI248" i="8" s="1"/>
  <c r="V233" i="8"/>
  <c r="AG233" i="8" s="1"/>
  <c r="AR227" i="8"/>
  <c r="X225" i="8"/>
  <c r="AI225" i="8" s="1"/>
  <c r="R221" i="8"/>
  <c r="AC221" i="8" s="1"/>
  <c r="R217" i="8"/>
  <c r="AC217" i="8" s="1"/>
  <c r="V214" i="8"/>
  <c r="AG214" i="8" s="1"/>
  <c r="X210" i="8"/>
  <c r="AI210" i="8" s="1"/>
  <c r="AQ205" i="8"/>
  <c r="AO204" i="8"/>
  <c r="R186" i="8"/>
  <c r="AC186" i="8" s="1"/>
  <c r="AS174" i="8"/>
  <c r="W248" i="8"/>
  <c r="AH248" i="8" s="1"/>
  <c r="V229" i="8"/>
  <c r="AG229" i="8" s="1"/>
  <c r="W225" i="8"/>
  <c r="AH225" i="8" s="1"/>
  <c r="AO224" i="8"/>
  <c r="AT221" i="8"/>
  <c r="T210" i="8"/>
  <c r="AE210" i="8" s="1"/>
  <c r="AT206" i="8"/>
  <c r="AP205" i="8"/>
  <c r="AR174" i="8"/>
  <c r="AS241" i="8"/>
  <c r="AR235" i="8"/>
  <c r="AN230" i="8"/>
  <c r="V225" i="8"/>
  <c r="AG225" i="8" s="1"/>
  <c r="AS221" i="8"/>
  <c r="AN215" i="8"/>
  <c r="AO212" i="8"/>
  <c r="S210" i="8"/>
  <c r="AS206" i="8"/>
  <c r="S206" i="8"/>
  <c r="AN205" i="8"/>
  <c r="T272" i="8"/>
  <c r="AE272" i="8" s="1"/>
  <c r="T262" i="8"/>
  <c r="AE262" i="8" s="1"/>
  <c r="AQ235" i="8"/>
  <c r="U225" i="8"/>
  <c r="AF225" i="8" s="1"/>
  <c r="AP221" i="8"/>
  <c r="AR217" i="8"/>
  <c r="AN212" i="8"/>
  <c r="AR206" i="8"/>
  <c r="AO252" i="8"/>
  <c r="S239" i="8"/>
  <c r="AP235" i="8"/>
  <c r="W228" i="8"/>
  <c r="AH228" i="8" s="1"/>
  <c r="R225" i="8"/>
  <c r="AC225" i="8" s="1"/>
  <c r="AS219" i="8"/>
  <c r="AO217" i="8"/>
  <c r="W213" i="8"/>
  <c r="AH213" i="8" s="1"/>
  <c r="AP206" i="8"/>
  <c r="AO174" i="8"/>
  <c r="AQ245" i="8"/>
  <c r="W238" i="8"/>
  <c r="AH238" i="8" s="1"/>
  <c r="W231" i="8"/>
  <c r="AH231" i="8" s="1"/>
  <c r="AQ219" i="8"/>
  <c r="T216" i="8"/>
  <c r="AE216" i="8" s="1"/>
  <c r="AR214" i="8"/>
  <c r="U213" i="8"/>
  <c r="AF213" i="8" s="1"/>
  <c r="W202" i="8"/>
  <c r="AH202" i="8" s="1"/>
  <c r="S288" i="8"/>
  <c r="AQ257" i="8"/>
  <c r="R238" i="8"/>
  <c r="AC238" i="8" s="1"/>
  <c r="AR229" i="8"/>
  <c r="AN219" i="8"/>
  <c r="X218" i="8"/>
  <c r="AI218" i="8" s="1"/>
  <c r="S216" i="8"/>
  <c r="AN214" i="8"/>
  <c r="W211" i="8"/>
  <c r="AH211" i="8" s="1"/>
  <c r="U202" i="8"/>
  <c r="AF202" i="8" s="1"/>
  <c r="AQ254" i="8"/>
  <c r="S252" i="8"/>
  <c r="AS248" i="8"/>
  <c r="X230" i="8"/>
  <c r="AI230" i="8" s="1"/>
  <c r="V224" i="8"/>
  <c r="AG224" i="8" s="1"/>
  <c r="R220" i="8"/>
  <c r="AC220" i="8" s="1"/>
  <c r="AQ216" i="8"/>
  <c r="T211" i="8"/>
  <c r="AE211" i="8" s="1"/>
  <c r="AS208" i="8"/>
  <c r="R208" i="8"/>
  <c r="AC208" i="8" s="1"/>
  <c r="X205" i="8"/>
  <c r="AI205" i="8" s="1"/>
  <c r="U236" i="8"/>
  <c r="AF236" i="8" s="1"/>
  <c r="AN229" i="8"/>
  <c r="T227" i="8"/>
  <c r="AE227" i="8" s="1"/>
  <c r="U222" i="8"/>
  <c r="AF222" i="8" s="1"/>
  <c r="V208" i="8"/>
  <c r="AG208" i="8" s="1"/>
  <c r="AQ202" i="8"/>
  <c r="W200" i="8"/>
  <c r="AH200" i="8" s="1"/>
  <c r="AQ247" i="8"/>
  <c r="T236" i="8"/>
  <c r="AE236" i="8" s="1"/>
  <c r="AP202" i="8"/>
  <c r="U200" i="8"/>
  <c r="AF200" i="8" s="1"/>
  <c r="AS193" i="8"/>
  <c r="AT191" i="8"/>
  <c r="R191" i="8"/>
  <c r="AC191" i="8" s="1"/>
  <c r="T187" i="8"/>
  <c r="AE187" i="8" s="1"/>
  <c r="V169" i="8"/>
  <c r="AG169" i="8" s="1"/>
  <c r="T267" i="8"/>
  <c r="AE267" i="8" s="1"/>
  <c r="V243" i="8"/>
  <c r="AG243" i="8" s="1"/>
  <c r="AP213" i="8"/>
  <c r="V211" i="8"/>
  <c r="AG211" i="8" s="1"/>
  <c r="V204" i="8"/>
  <c r="AG204" i="8" s="1"/>
  <c r="AN202" i="8"/>
  <c r="R200" i="8"/>
  <c r="AC200" i="8" s="1"/>
  <c r="AT225" i="8"/>
  <c r="X212" i="8"/>
  <c r="AI212" i="8" s="1"/>
  <c r="U211" i="8"/>
  <c r="AF211" i="8" s="1"/>
  <c r="T198" i="8"/>
  <c r="AE198" i="8" s="1"/>
  <c r="AP193" i="8"/>
  <c r="AR191" i="8"/>
  <c r="R187" i="8"/>
  <c r="AC187" i="8" s="1"/>
  <c r="T169" i="8"/>
  <c r="AE169" i="8" s="1"/>
  <c r="AR168" i="8"/>
  <c r="V168" i="8"/>
  <c r="AG168" i="8" s="1"/>
  <c r="AP225" i="8"/>
  <c r="AQ191" i="8"/>
  <c r="X189" i="8"/>
  <c r="AI189" i="8" s="1"/>
  <c r="S169" i="8"/>
  <c r="R145" i="8"/>
  <c r="AC145" i="8" s="1"/>
  <c r="W224" i="8"/>
  <c r="AH224" i="8" s="1"/>
  <c r="AO191" i="8"/>
  <c r="W189" i="8"/>
  <c r="AH189" i="8" s="1"/>
  <c r="S224" i="8"/>
  <c r="V218" i="8"/>
  <c r="AG218" i="8" s="1"/>
  <c r="AT207" i="8"/>
  <c r="AS200" i="8"/>
  <c r="S192" i="8"/>
  <c r="U189" i="8"/>
  <c r="AF189" i="8" s="1"/>
  <c r="AQ170" i="8"/>
  <c r="AO168" i="8"/>
  <c r="R241" i="8"/>
  <c r="AC241" i="8" s="1"/>
  <c r="W230" i="8"/>
  <c r="AH230" i="8" s="1"/>
  <c r="AR208" i="8"/>
  <c r="AN207" i="8"/>
  <c r="AT249" i="8"/>
  <c r="AN208" i="8"/>
  <c r="AR198" i="8"/>
  <c r="R189" i="8"/>
  <c r="AC189" i="8" s="1"/>
  <c r="W177" i="8"/>
  <c r="AH177" i="8" s="1"/>
  <c r="AQ172" i="8"/>
  <c r="S159" i="8"/>
  <c r="R157" i="8"/>
  <c r="AC157" i="8" s="1"/>
  <c r="AO210" i="8"/>
  <c r="AT204" i="8"/>
  <c r="T202" i="8"/>
  <c r="AE202" i="8" s="1"/>
  <c r="X181" i="8"/>
  <c r="AI181" i="8" s="1"/>
  <c r="V177" i="8"/>
  <c r="AG177" i="8" s="1"/>
  <c r="AT150" i="8"/>
  <c r="T235" i="8"/>
  <c r="AE235" i="8" s="1"/>
  <c r="AQ228" i="8"/>
  <c r="X215" i="8"/>
  <c r="AI215" i="8" s="1"/>
  <c r="X209" i="8"/>
  <c r="AI209" i="8" s="1"/>
  <c r="W205" i="8"/>
  <c r="AH205" i="8" s="1"/>
  <c r="AT203" i="8"/>
  <c r="X191" i="8"/>
  <c r="AI191" i="8" s="1"/>
  <c r="W187" i="8"/>
  <c r="AH187" i="8" s="1"/>
  <c r="S181" i="8"/>
  <c r="AT178" i="8"/>
  <c r="AQ175" i="8"/>
  <c r="AP174" i="8"/>
  <c r="AS160" i="8"/>
  <c r="X160" i="8"/>
  <c r="AI160" i="8" s="1"/>
  <c r="AQ150" i="8"/>
  <c r="X220" i="8"/>
  <c r="AI220" i="8" s="1"/>
  <c r="AR195" i="8"/>
  <c r="AQ194" i="8"/>
  <c r="AT193" i="8"/>
  <c r="AP192" i="8"/>
  <c r="AT183" i="8"/>
  <c r="AN177" i="8"/>
  <c r="AQ176" i="8"/>
  <c r="W220" i="8"/>
  <c r="AH220" i="8" s="1"/>
  <c r="AO195" i="8"/>
  <c r="AR193" i="8"/>
  <c r="AO192" i="8"/>
  <c r="AS191" i="8"/>
  <c r="X179" i="8"/>
  <c r="AI179" i="8" s="1"/>
  <c r="AP176" i="8"/>
  <c r="S163" i="8"/>
  <c r="AR160" i="8"/>
  <c r="T160" i="8"/>
  <c r="AE160" i="8" s="1"/>
  <c r="AQ159" i="8"/>
  <c r="S142" i="8"/>
  <c r="AO139" i="8"/>
  <c r="V186" i="8"/>
  <c r="AG186" i="8" s="1"/>
  <c r="AT181" i="8"/>
  <c r="U179" i="8"/>
  <c r="AF179" i="8" s="1"/>
  <c r="AT175" i="8"/>
  <c r="AQ160" i="8"/>
  <c r="R160" i="8"/>
  <c r="AC160" i="8" s="1"/>
  <c r="AT138" i="8"/>
  <c r="V134" i="8"/>
  <c r="AG134" i="8" s="1"/>
  <c r="AO130" i="8"/>
  <c r="S186" i="8"/>
  <c r="AO181" i="8"/>
  <c r="S179" i="8"/>
  <c r="AS175" i="8"/>
  <c r="AT174" i="8"/>
  <c r="AN168" i="8"/>
  <c r="AP160" i="8"/>
  <c r="AS138" i="8"/>
  <c r="U134" i="8"/>
  <c r="AF134" i="8" s="1"/>
  <c r="AN124" i="8"/>
  <c r="X120" i="8"/>
  <c r="AI120" i="8" s="1"/>
  <c r="W208" i="8"/>
  <c r="AH208" i="8" s="1"/>
  <c r="AT187" i="8"/>
  <c r="U185" i="8"/>
  <c r="AF185" i="8" s="1"/>
  <c r="AQ174" i="8"/>
  <c r="AR172" i="8"/>
  <c r="X169" i="8"/>
  <c r="AI169" i="8" s="1"/>
  <c r="AO160" i="8"/>
  <c r="X150" i="8"/>
  <c r="AI150" i="8" s="1"/>
  <c r="AR138" i="8"/>
  <c r="T134" i="8"/>
  <c r="AE134" i="8" s="1"/>
  <c r="W120" i="8"/>
  <c r="AH120" i="8" s="1"/>
  <c r="X200" i="8"/>
  <c r="AI200" i="8" s="1"/>
  <c r="X198" i="8"/>
  <c r="AI198" i="8" s="1"/>
  <c r="AR187" i="8"/>
  <c r="T185" i="8"/>
  <c r="AE185" i="8" s="1"/>
  <c r="AP180" i="8"/>
  <c r="V227" i="8"/>
  <c r="AG227" i="8" s="1"/>
  <c r="AR202" i="8"/>
  <c r="S199" i="8"/>
  <c r="V197" i="8"/>
  <c r="AG197" i="8" s="1"/>
  <c r="U196" i="8"/>
  <c r="AF196" i="8" s="1"/>
  <c r="V191" i="8"/>
  <c r="AG191" i="8" s="1"/>
  <c r="X184" i="8"/>
  <c r="AI184" i="8" s="1"/>
  <c r="X183" i="8"/>
  <c r="AI183" i="8" s="1"/>
  <c r="AO180" i="8"/>
  <c r="V205" i="8"/>
  <c r="AG205" i="8" s="1"/>
  <c r="T201" i="8"/>
  <c r="AE201" i="8" s="1"/>
  <c r="T193" i="8"/>
  <c r="AE193" i="8" s="1"/>
  <c r="R192" i="8"/>
  <c r="AC192" i="8" s="1"/>
  <c r="T191" i="8"/>
  <c r="AE191" i="8" s="1"/>
  <c r="S177" i="8"/>
  <c r="V176" i="8"/>
  <c r="AG176" i="8" s="1"/>
  <c r="AO170" i="8"/>
  <c r="AP216" i="8"/>
  <c r="U209" i="8"/>
  <c r="AF209" i="8" s="1"/>
  <c r="T189" i="8"/>
  <c r="AE189" i="8" s="1"/>
  <c r="W181" i="8"/>
  <c r="AH181" i="8" s="1"/>
  <c r="AS179" i="8"/>
  <c r="S176" i="8"/>
  <c r="X165" i="8"/>
  <c r="AI165" i="8" s="1"/>
  <c r="S157" i="8"/>
  <c r="AO150" i="8"/>
  <c r="R150" i="8"/>
  <c r="AC150" i="8" s="1"/>
  <c r="U149" i="8"/>
  <c r="AF149" i="8" s="1"/>
  <c r="AQ229" i="8"/>
  <c r="U190" i="8"/>
  <c r="AF190" i="8" s="1"/>
  <c r="V181" i="8"/>
  <c r="AG181" i="8" s="1"/>
  <c r="AP179" i="8"/>
  <c r="R176" i="8"/>
  <c r="AC176" i="8" s="1"/>
  <c r="W165" i="8"/>
  <c r="AH165" i="8" s="1"/>
  <c r="AN203" i="8"/>
  <c r="X187" i="8"/>
  <c r="AI187" i="8" s="1"/>
  <c r="R181" i="8"/>
  <c r="AC181" i="8" s="1"/>
  <c r="T174" i="8"/>
  <c r="AE174" i="8" s="1"/>
  <c r="X168" i="8"/>
  <c r="AI168" i="8" s="1"/>
  <c r="AT165" i="8"/>
  <c r="T165" i="8"/>
  <c r="AE165" i="8" s="1"/>
  <c r="AO157" i="8"/>
  <c r="V145" i="8"/>
  <c r="AG145" i="8" s="1"/>
  <c r="AT139" i="8"/>
  <c r="AS137" i="8"/>
  <c r="S202" i="8"/>
  <c r="V187" i="8"/>
  <c r="AG187" i="8" s="1"/>
  <c r="AT185" i="8"/>
  <c r="W168" i="8"/>
  <c r="AH168" i="8" s="1"/>
  <c r="AQ165" i="8"/>
  <c r="R165" i="8"/>
  <c r="AC165" i="8" s="1"/>
  <c r="V159" i="8"/>
  <c r="AG159" i="8" s="1"/>
  <c r="AN157" i="8"/>
  <c r="U187" i="8"/>
  <c r="AF187" i="8" s="1"/>
  <c r="AP200" i="8"/>
  <c r="AP178" i="8"/>
  <c r="W157" i="8"/>
  <c r="AH157" i="8" s="1"/>
  <c r="T150" i="8"/>
  <c r="AE150" i="8" s="1"/>
  <c r="AS146" i="8"/>
  <c r="AO143" i="8"/>
  <c r="AO178" i="8"/>
  <c r="AT159" i="8"/>
  <c r="T157" i="8"/>
  <c r="AE157" i="8" s="1"/>
  <c r="AS150" i="8"/>
  <c r="V147" i="8"/>
  <c r="AG147" i="8" s="1"/>
  <c r="AR146" i="8"/>
  <c r="AP139" i="8"/>
  <c r="AO138" i="8"/>
  <c r="S138" i="8"/>
  <c r="AQ137" i="8"/>
  <c r="V137" i="8"/>
  <c r="AG137" i="8" s="1"/>
  <c r="AR135" i="8"/>
  <c r="W134" i="8"/>
  <c r="AH134" i="8" s="1"/>
  <c r="AS133" i="8"/>
  <c r="AN167" i="8"/>
  <c r="AP165" i="8"/>
  <c r="AT164" i="8"/>
  <c r="AP150" i="8"/>
  <c r="X149" i="8"/>
  <c r="AI149" i="8" s="1"/>
  <c r="W145" i="8"/>
  <c r="AH145" i="8" s="1"/>
  <c r="AO137" i="8"/>
  <c r="S187" i="8"/>
  <c r="T177" i="8"/>
  <c r="AE177" i="8" s="1"/>
  <c r="AN165" i="8"/>
  <c r="AR164" i="8"/>
  <c r="W160" i="8"/>
  <c r="AH160" i="8" s="1"/>
  <c r="W156" i="8"/>
  <c r="AH156" i="8" s="1"/>
  <c r="AN150" i="8"/>
  <c r="W149" i="8"/>
  <c r="AH149" i="8" s="1"/>
  <c r="S147" i="8"/>
  <c r="U145" i="8"/>
  <c r="AF145" i="8" s="1"/>
  <c r="AP184" i="8"/>
  <c r="U169" i="8"/>
  <c r="AF169" i="8" s="1"/>
  <c r="V160" i="8"/>
  <c r="AG160" i="8" s="1"/>
  <c r="AO158" i="8"/>
  <c r="U156" i="8"/>
  <c r="AF156" i="8" s="1"/>
  <c r="S151" i="8"/>
  <c r="S149" i="8"/>
  <c r="T145" i="8"/>
  <c r="AE145" i="8" s="1"/>
  <c r="U178" i="8"/>
  <c r="AF178" i="8" s="1"/>
  <c r="S168" i="8"/>
  <c r="U160" i="8"/>
  <c r="AF160" i="8" s="1"/>
  <c r="AN158" i="8"/>
  <c r="T156" i="8"/>
  <c r="AE156" i="8" s="1"/>
  <c r="R151" i="8"/>
  <c r="AC151" i="8" s="1"/>
  <c r="AS145" i="8"/>
  <c r="S145" i="8"/>
  <c r="AQ130" i="8"/>
  <c r="R126" i="8"/>
  <c r="AC126" i="8" s="1"/>
  <c r="AN123" i="8"/>
  <c r="AR185" i="8"/>
  <c r="AO172" i="8"/>
  <c r="R168" i="8"/>
  <c r="AC168" i="8" s="1"/>
  <c r="T167" i="8"/>
  <c r="AE167" i="8" s="1"/>
  <c r="AQ145" i="8"/>
  <c r="AP130" i="8"/>
  <c r="AN185" i="8"/>
  <c r="AN172" i="8"/>
  <c r="S167" i="8"/>
  <c r="R166" i="8"/>
  <c r="AC166" i="8" s="1"/>
  <c r="AS162" i="8"/>
  <c r="T180" i="8"/>
  <c r="AE180" i="8" s="1"/>
  <c r="AS161" i="8"/>
  <c r="T159" i="8"/>
  <c r="AE159" i="8" s="1"/>
  <c r="AO145" i="8"/>
  <c r="W142" i="8"/>
  <c r="AH142" i="8" s="1"/>
  <c r="AT196" i="8"/>
  <c r="AT160" i="8"/>
  <c r="W158" i="8"/>
  <c r="AH158" i="8" s="1"/>
  <c r="AR142" i="8"/>
  <c r="U142" i="8"/>
  <c r="AF142" i="8" s="1"/>
  <c r="U172" i="8"/>
  <c r="AF172" i="8" s="1"/>
  <c r="AS152" i="8"/>
  <c r="AS151" i="8"/>
  <c r="AR150" i="8"/>
  <c r="AP149" i="8"/>
  <c r="AP143" i="8"/>
  <c r="AR139" i="8"/>
  <c r="U137" i="8"/>
  <c r="AF137" i="8" s="1"/>
  <c r="AP136" i="8"/>
  <c r="X134" i="8"/>
  <c r="AI134" i="8" s="1"/>
  <c r="AT153" i="8"/>
  <c r="AQ139" i="8"/>
  <c r="R137" i="8"/>
  <c r="AC137" i="8" s="1"/>
  <c r="S134" i="8"/>
  <c r="AO133" i="8"/>
  <c r="AS132" i="8"/>
  <c r="AO125" i="8"/>
  <c r="AO124" i="8"/>
  <c r="V158" i="8"/>
  <c r="AG158" i="8" s="1"/>
  <c r="W148" i="8"/>
  <c r="AH148" i="8" s="1"/>
  <c r="U147" i="8"/>
  <c r="AF147" i="8" s="1"/>
  <c r="X146" i="8"/>
  <c r="AI146" i="8" s="1"/>
  <c r="AS142" i="8"/>
  <c r="X138" i="8"/>
  <c r="AI138" i="8" s="1"/>
  <c r="AR137" i="8"/>
  <c r="AT128" i="8"/>
  <c r="AS177" i="8"/>
  <c r="S158" i="8"/>
  <c r="R148" i="8"/>
  <c r="AC148" i="8" s="1"/>
  <c r="AQ177" i="8"/>
  <c r="T163" i="8"/>
  <c r="AE163" i="8" s="1"/>
  <c r="AN160" i="8"/>
  <c r="AO155" i="8"/>
  <c r="AN142" i="8"/>
  <c r="V138" i="8"/>
  <c r="AG138" i="8" s="1"/>
  <c r="AN137" i="8"/>
  <c r="W150" i="8"/>
  <c r="AH150" i="8" s="1"/>
  <c r="R138" i="8"/>
  <c r="AC138" i="8" s="1"/>
  <c r="AT135" i="8"/>
  <c r="X131" i="8"/>
  <c r="AI131" i="8" s="1"/>
  <c r="AO128" i="8"/>
  <c r="T120" i="8"/>
  <c r="AE120" i="8" s="1"/>
  <c r="AO101" i="8"/>
  <c r="X100" i="8"/>
  <c r="AI100" i="8" s="1"/>
  <c r="AP161" i="8"/>
  <c r="AR156" i="8"/>
  <c r="V150" i="8"/>
  <c r="AG150" i="8" s="1"/>
  <c r="W143" i="8"/>
  <c r="AH143" i="8" s="1"/>
  <c r="AQ135" i="8"/>
  <c r="V131" i="8"/>
  <c r="AG131" i="8" s="1"/>
  <c r="AN128" i="8"/>
  <c r="S120" i="8"/>
  <c r="R180" i="8"/>
  <c r="AC180" i="8" s="1"/>
  <c r="AN153" i="8"/>
  <c r="S139" i="8"/>
  <c r="AR133" i="8"/>
  <c r="R133" i="8"/>
  <c r="AC133" i="8" s="1"/>
  <c r="S131" i="8"/>
  <c r="AS109" i="8"/>
  <c r="AN105" i="8"/>
  <c r="W138" i="8"/>
  <c r="AH138" i="8" s="1"/>
  <c r="AP133" i="8"/>
  <c r="R131" i="8"/>
  <c r="AC131" i="8" s="1"/>
  <c r="X123" i="8"/>
  <c r="AI123" i="8" s="1"/>
  <c r="AN133" i="8"/>
  <c r="AP145" i="8"/>
  <c r="AS140" i="8"/>
  <c r="W137" i="8"/>
  <c r="AH137" i="8" s="1"/>
  <c r="AO135" i="8"/>
  <c r="U153" i="8"/>
  <c r="AF153" i="8" s="1"/>
  <c r="AT146" i="8"/>
  <c r="AN145" i="8"/>
  <c r="AR140" i="8"/>
  <c r="AN146" i="8"/>
  <c r="V132" i="8"/>
  <c r="AG132" i="8" s="1"/>
  <c r="AP131" i="8"/>
  <c r="AQ138" i="8"/>
  <c r="R132" i="8"/>
  <c r="AC132" i="8" s="1"/>
  <c r="X130" i="8"/>
  <c r="AI130" i="8" s="1"/>
  <c r="U164" i="8"/>
  <c r="AF164" i="8" s="1"/>
  <c r="T154" i="8"/>
  <c r="AE154" i="8" s="1"/>
  <c r="AP138" i="8"/>
  <c r="AT134" i="8"/>
  <c r="X133" i="8"/>
  <c r="AI133" i="8" s="1"/>
  <c r="W130" i="8"/>
  <c r="AH130" i="8" s="1"/>
  <c r="AS128" i="8"/>
  <c r="V127" i="8"/>
  <c r="AG127" i="8" s="1"/>
  <c r="T143" i="8"/>
  <c r="AE143" i="8" s="1"/>
  <c r="AN138" i="8"/>
  <c r="AT137" i="8"/>
  <c r="AS134" i="8"/>
  <c r="W133" i="8"/>
  <c r="AH133" i="8" s="1"/>
  <c r="AR128" i="8"/>
  <c r="U127" i="8"/>
  <c r="AF127" i="8" s="1"/>
  <c r="AS126" i="8"/>
  <c r="AT124" i="8"/>
  <c r="W112" i="8"/>
  <c r="AH112" i="8" s="1"/>
  <c r="AR106" i="8"/>
  <c r="AS105" i="8"/>
  <c r="W139" i="8"/>
  <c r="AH139" i="8" s="1"/>
  <c r="T133" i="8"/>
  <c r="AE133" i="8" s="1"/>
  <c r="U131" i="8"/>
  <c r="AF131" i="8" s="1"/>
  <c r="AT130" i="8"/>
  <c r="AQ124" i="8"/>
  <c r="U120" i="8"/>
  <c r="AF120" i="8" s="1"/>
  <c r="AP105" i="8"/>
  <c r="S100" i="8"/>
  <c r="T77" i="8"/>
  <c r="AE77" i="8" s="1"/>
  <c r="V129" i="8"/>
  <c r="AG129" i="8" s="1"/>
  <c r="AQ126" i="8"/>
  <c r="AP123" i="8"/>
  <c r="AR105" i="8"/>
  <c r="U103" i="8"/>
  <c r="AF103" i="8" s="1"/>
  <c r="V94" i="8"/>
  <c r="AG94" i="8" s="1"/>
  <c r="AO85" i="8"/>
  <c r="AT84" i="8"/>
  <c r="X75" i="8"/>
  <c r="AI75" i="8" s="1"/>
  <c r="AN103" i="8"/>
  <c r="S103" i="8"/>
  <c r="AR102" i="8"/>
  <c r="R102" i="8"/>
  <c r="AC102" i="8" s="1"/>
  <c r="AS101" i="8"/>
  <c r="X101" i="8"/>
  <c r="AI101" i="8" s="1"/>
  <c r="W100" i="8"/>
  <c r="AH100" i="8" s="1"/>
  <c r="T94" i="8"/>
  <c r="AE94" i="8" s="1"/>
  <c r="S90" i="8"/>
  <c r="AR89" i="8"/>
  <c r="AQ84" i="8"/>
  <c r="T81" i="8"/>
  <c r="AE81" i="8" s="1"/>
  <c r="W80" i="8"/>
  <c r="AH80" i="8" s="1"/>
  <c r="AN78" i="8"/>
  <c r="T78" i="8"/>
  <c r="AE78" i="8" s="1"/>
  <c r="AP75" i="8"/>
  <c r="AP71" i="8"/>
  <c r="AP69" i="8"/>
  <c r="W69" i="8"/>
  <c r="AH69" i="8" s="1"/>
  <c r="X66" i="8"/>
  <c r="AI66" i="8" s="1"/>
  <c r="T65" i="8"/>
  <c r="AE65" i="8" s="1"/>
  <c r="V60" i="8"/>
  <c r="AG60" i="8" s="1"/>
  <c r="T57" i="8"/>
  <c r="AE57" i="8" s="1"/>
  <c r="AP55" i="8"/>
  <c r="AO52" i="8"/>
  <c r="AQ46" i="8"/>
  <c r="V45" i="8"/>
  <c r="AG45" i="8" s="1"/>
  <c r="AS42" i="8"/>
  <c r="U40" i="8"/>
  <c r="AF40" i="8" s="1"/>
  <c r="T39" i="8"/>
  <c r="AE39" i="8" s="1"/>
  <c r="AS32" i="8"/>
  <c r="AR31" i="8"/>
  <c r="AQ30" i="8"/>
  <c r="X29" i="8"/>
  <c r="AI29" i="8" s="1"/>
  <c r="W28" i="8"/>
  <c r="AH28" i="8" s="1"/>
  <c r="U26" i="8"/>
  <c r="AF26" i="8" s="1"/>
  <c r="AT19" i="8"/>
  <c r="AS18" i="8"/>
  <c r="AO142" i="8"/>
  <c r="R134" i="8"/>
  <c r="AC134" i="8" s="1"/>
  <c r="V133" i="8"/>
  <c r="AG133" i="8" s="1"/>
  <c r="W132" i="8"/>
  <c r="AH132" i="8" s="1"/>
  <c r="T131" i="8"/>
  <c r="AE131" i="8" s="1"/>
  <c r="T127" i="8"/>
  <c r="AE127" i="8" s="1"/>
  <c r="X124" i="8"/>
  <c r="AI124" i="8" s="1"/>
  <c r="AO123" i="8"/>
  <c r="X108" i="8"/>
  <c r="AI108" i="8" s="1"/>
  <c r="AT106" i="8"/>
  <c r="AQ105" i="8"/>
  <c r="T103" i="8"/>
  <c r="AE103" i="8" s="1"/>
  <c r="AT101" i="8"/>
  <c r="U94" i="8"/>
  <c r="AF94" i="8" s="1"/>
  <c r="AN85" i="8"/>
  <c r="AS84" i="8"/>
  <c r="X80" i="8"/>
  <c r="AI80" i="8" s="1"/>
  <c r="W75" i="8"/>
  <c r="AH75" i="8" s="1"/>
  <c r="AS66" i="8"/>
  <c r="AT58" i="8"/>
  <c r="AT32" i="8"/>
  <c r="X28" i="8"/>
  <c r="AI28" i="8" s="1"/>
  <c r="AT18" i="8"/>
  <c r="X14" i="8"/>
  <c r="AI14" i="8" s="1"/>
  <c r="AO104" i="8"/>
  <c r="AN94" i="8"/>
  <c r="X93" i="8"/>
  <c r="AI93" i="8" s="1"/>
  <c r="AO81" i="8"/>
  <c r="AT33" i="8"/>
  <c r="AP29" i="8"/>
  <c r="V27" i="8"/>
  <c r="AG27" i="8" s="1"/>
  <c r="T25" i="8"/>
  <c r="AE25" i="8" s="1"/>
  <c r="AR17" i="8"/>
  <c r="X145" i="8"/>
  <c r="AI145" i="8" s="1"/>
  <c r="X135" i="8"/>
  <c r="AI135" i="8" s="1"/>
  <c r="U133" i="8"/>
  <c r="AF133" i="8" s="1"/>
  <c r="S127" i="8"/>
  <c r="W124" i="8"/>
  <c r="AH124" i="8" s="1"/>
  <c r="AT116" i="8"/>
  <c r="V114" i="8"/>
  <c r="AG114" i="8" s="1"/>
  <c r="AN113" i="8"/>
  <c r="S111" i="8"/>
  <c r="W108" i="8"/>
  <c r="AH108" i="8" s="1"/>
  <c r="T107" i="8"/>
  <c r="AE107" i="8" s="1"/>
  <c r="AS106" i="8"/>
  <c r="AO105" i="8"/>
  <c r="AT80" i="8"/>
  <c r="V75" i="8"/>
  <c r="AG75" i="8" s="1"/>
  <c r="V71" i="8"/>
  <c r="AG71" i="8" s="1"/>
  <c r="AR66" i="8"/>
  <c r="AS63" i="8"/>
  <c r="AP60" i="8"/>
  <c r="AS58" i="8"/>
  <c r="W55" i="8"/>
  <c r="AH55" i="8" s="1"/>
  <c r="U52" i="8"/>
  <c r="AF52" i="8" s="1"/>
  <c r="AS50" i="8"/>
  <c r="S49" i="8"/>
  <c r="X46" i="8"/>
  <c r="AI46" i="8" s="1"/>
  <c r="V41" i="8"/>
  <c r="AG41" i="8" s="1"/>
  <c r="U135" i="8"/>
  <c r="AF135" i="8" s="1"/>
  <c r="S133" i="8"/>
  <c r="R124" i="8"/>
  <c r="AC124" i="8" s="1"/>
  <c r="T121" i="8"/>
  <c r="AE121" i="8" s="1"/>
  <c r="AQ116" i="8"/>
  <c r="T114" i="8"/>
  <c r="AE114" i="8" s="1"/>
  <c r="X112" i="8"/>
  <c r="AI112" i="8" s="1"/>
  <c r="R111" i="8"/>
  <c r="AC111" i="8" s="1"/>
  <c r="U108" i="8"/>
  <c r="AF108" i="8" s="1"/>
  <c r="S107" i="8"/>
  <c r="AQ106" i="8"/>
  <c r="AN104" i="8"/>
  <c r="R103" i="8"/>
  <c r="AC103" i="8" s="1"/>
  <c r="AQ102" i="8"/>
  <c r="AR101" i="8"/>
  <c r="W101" i="8"/>
  <c r="AH101" i="8" s="1"/>
  <c r="V100" i="8"/>
  <c r="AG100" i="8" s="1"/>
  <c r="X99" i="8"/>
  <c r="AI99" i="8" s="1"/>
  <c r="S94" i="8"/>
  <c r="W93" i="8"/>
  <c r="AH93" i="8" s="1"/>
  <c r="AQ89" i="8"/>
  <c r="W89" i="8"/>
  <c r="AH89" i="8" s="1"/>
  <c r="AT88" i="8"/>
  <c r="AT87" i="8"/>
  <c r="AP84" i="8"/>
  <c r="V84" i="8"/>
  <c r="AG84" i="8" s="1"/>
  <c r="R81" i="8"/>
  <c r="AC81" i="8" s="1"/>
  <c r="AS80" i="8"/>
  <c r="V80" i="8"/>
  <c r="AG80" i="8" s="1"/>
  <c r="S78" i="8"/>
  <c r="AO75" i="8"/>
  <c r="U75" i="8"/>
  <c r="AF75" i="8" s="1"/>
  <c r="AT74" i="8"/>
  <c r="AO71" i="8"/>
  <c r="U71" i="8"/>
  <c r="AF71" i="8" s="1"/>
  <c r="AN69" i="8"/>
  <c r="V69" i="8"/>
  <c r="AG69" i="8" s="1"/>
  <c r="AQ66" i="8"/>
  <c r="AQ143" i="8"/>
  <c r="AQ125" i="8"/>
  <c r="S121" i="8"/>
  <c r="AP116" i="8"/>
  <c r="R114" i="8"/>
  <c r="AC114" i="8" s="1"/>
  <c r="V112" i="8"/>
  <c r="AG112" i="8" s="1"/>
  <c r="T108" i="8"/>
  <c r="AE108" i="8" s="1"/>
  <c r="AN106" i="8"/>
  <c r="AN102" i="8"/>
  <c r="AQ101" i="8"/>
  <c r="V101" i="8"/>
  <c r="AG101" i="8" s="1"/>
  <c r="U100" i="8"/>
  <c r="AF100" i="8" s="1"/>
  <c r="V99" i="8"/>
  <c r="AG99" i="8" s="1"/>
  <c r="R94" i="8"/>
  <c r="AC94" i="8" s="1"/>
  <c r="AS93" i="8"/>
  <c r="V93" i="8"/>
  <c r="AG93" i="8" s="1"/>
  <c r="AN89" i="8"/>
  <c r="U89" i="8"/>
  <c r="AF89" i="8" s="1"/>
  <c r="AS88" i="8"/>
  <c r="V88" i="8"/>
  <c r="AG88" i="8" s="1"/>
  <c r="AS87" i="8"/>
  <c r="AO84" i="8"/>
  <c r="T84" i="8"/>
  <c r="AE84" i="8" s="1"/>
  <c r="AT83" i="8"/>
  <c r="AP80" i="8"/>
  <c r="U80" i="8"/>
  <c r="AF80" i="8" s="1"/>
  <c r="AN75" i="8"/>
  <c r="T75" i="8"/>
  <c r="AE75" i="8" s="1"/>
  <c r="AS74" i="8"/>
  <c r="W74" i="8"/>
  <c r="AH74" i="8" s="1"/>
  <c r="U69" i="8"/>
  <c r="AF69" i="8" s="1"/>
  <c r="AP66" i="8"/>
  <c r="AQ63" i="8"/>
  <c r="AQ58" i="8"/>
  <c r="AN55" i="8"/>
  <c r="U55" i="8"/>
  <c r="AF55" i="8" s="1"/>
  <c r="S52" i="8"/>
  <c r="AP50" i="8"/>
  <c r="AO46" i="8"/>
  <c r="T146" i="8"/>
  <c r="AE146" i="8" s="1"/>
  <c r="X137" i="8"/>
  <c r="AI137" i="8" s="1"/>
  <c r="AT119" i="8"/>
  <c r="X117" i="8"/>
  <c r="AI117" i="8" s="1"/>
  <c r="U112" i="8"/>
  <c r="AF112" i="8" s="1"/>
  <c r="X109" i="8"/>
  <c r="AI109" i="8" s="1"/>
  <c r="AP101" i="8"/>
  <c r="R101" i="8"/>
  <c r="AC101" i="8" s="1"/>
  <c r="T100" i="8"/>
  <c r="AE100" i="8" s="1"/>
  <c r="U99" i="8"/>
  <c r="AF99" i="8" s="1"/>
  <c r="AP93" i="8"/>
  <c r="T93" i="8"/>
  <c r="AE93" i="8" s="1"/>
  <c r="S89" i="8"/>
  <c r="AR88" i="8"/>
  <c r="T88" i="8"/>
  <c r="AE88" i="8" s="1"/>
  <c r="AR87" i="8"/>
  <c r="X87" i="8"/>
  <c r="AI87" i="8" s="1"/>
  <c r="S84" i="8"/>
  <c r="AR83" i="8"/>
  <c r="AN80" i="8"/>
  <c r="T80" i="8"/>
  <c r="AE80" i="8" s="1"/>
  <c r="X77" i="8"/>
  <c r="AI77" i="8" s="1"/>
  <c r="AQ74" i="8"/>
  <c r="V74" i="8"/>
  <c r="AG74" i="8" s="1"/>
  <c r="R71" i="8"/>
  <c r="AC71" i="8" s="1"/>
  <c r="T69" i="8"/>
  <c r="AE69" i="8" s="1"/>
  <c r="AO66" i="8"/>
  <c r="AO63" i="8"/>
  <c r="R60" i="8"/>
  <c r="AC60" i="8" s="1"/>
  <c r="AP58" i="8"/>
  <c r="T55" i="8"/>
  <c r="AE55" i="8" s="1"/>
  <c r="R52" i="8"/>
  <c r="AC52" i="8" s="1"/>
  <c r="AO50" i="8"/>
  <c r="AN46" i="8"/>
  <c r="S45" i="8"/>
  <c r="AP42" i="8"/>
  <c r="S41" i="8"/>
  <c r="R40" i="8"/>
  <c r="AC40" i="8" s="1"/>
  <c r="AP32" i="8"/>
  <c r="AO31" i="8"/>
  <c r="AN30" i="8"/>
  <c r="U29" i="8"/>
  <c r="AF29" i="8" s="1"/>
  <c r="T28" i="8"/>
  <c r="AE28" i="8" s="1"/>
  <c r="S27" i="8"/>
  <c r="R26" i="8"/>
  <c r="AC26" i="8" s="1"/>
  <c r="AQ19" i="8"/>
  <c r="AP18" i="8"/>
  <c r="AO17" i="8"/>
  <c r="AN16" i="8"/>
  <c r="U15" i="8"/>
  <c r="AF15" i="8" s="1"/>
  <c r="V142" i="8"/>
  <c r="AG142" i="8" s="1"/>
  <c r="AS139" i="8"/>
  <c r="AP129" i="8"/>
  <c r="X126" i="8"/>
  <c r="AI126" i="8" s="1"/>
  <c r="AS124" i="8"/>
  <c r="AS119" i="8"/>
  <c r="T117" i="8"/>
  <c r="AE117" i="8" s="1"/>
  <c r="AN116" i="8"/>
  <c r="AS114" i="8"/>
  <c r="S112" i="8"/>
  <c r="U109" i="8"/>
  <c r="AF109" i="8" s="1"/>
  <c r="R108" i="8"/>
  <c r="AC108" i="8" s="1"/>
  <c r="AO107" i="8"/>
  <c r="AN101" i="8"/>
  <c r="R100" i="8"/>
  <c r="AC100" i="8" s="1"/>
  <c r="T99" i="8"/>
  <c r="AE99" i="8" s="1"/>
  <c r="AO93" i="8"/>
  <c r="S93" i="8"/>
  <c r="R89" i="8"/>
  <c r="AC89" i="8" s="1"/>
  <c r="AQ88" i="8"/>
  <c r="S88" i="8"/>
  <c r="AQ87" i="8"/>
  <c r="W87" i="8"/>
  <c r="AH87" i="8" s="1"/>
  <c r="AQ83" i="8"/>
  <c r="S80" i="8"/>
  <c r="W77" i="8"/>
  <c r="AH77" i="8" s="1"/>
  <c r="AP74" i="8"/>
  <c r="R74" i="8"/>
  <c r="AC74" i="8" s="1"/>
  <c r="AT72" i="8"/>
  <c r="R69" i="8"/>
  <c r="AC69" i="8" s="1"/>
  <c r="AN66" i="8"/>
  <c r="AS64" i="8"/>
  <c r="AN63" i="8"/>
  <c r="AO58" i="8"/>
  <c r="R55" i="8"/>
  <c r="AC55" i="8" s="1"/>
  <c r="AN50" i="8"/>
  <c r="R45" i="8"/>
  <c r="AC45" i="8" s="1"/>
  <c r="AN42" i="8"/>
  <c r="R41" i="8"/>
  <c r="AC41" i="8" s="1"/>
  <c r="AO32" i="8"/>
  <c r="AN31" i="8"/>
  <c r="S28" i="8"/>
  <c r="R27" i="8"/>
  <c r="AC27" i="8" s="1"/>
  <c r="AO18" i="8"/>
  <c r="S14" i="8"/>
  <c r="AN129" i="8"/>
  <c r="U126" i="8"/>
  <c r="AF126" i="8" s="1"/>
  <c r="AR124" i="8"/>
  <c r="W123" i="8"/>
  <c r="AH123" i="8" s="1"/>
  <c r="AO119" i="8"/>
  <c r="R117" i="8"/>
  <c r="AC117" i="8" s="1"/>
  <c r="AO114" i="8"/>
  <c r="AT109" i="8"/>
  <c r="T109" i="8"/>
  <c r="AE109" i="8" s="1"/>
  <c r="S99" i="8"/>
  <c r="R93" i="8"/>
  <c r="AC93" i="8" s="1"/>
  <c r="AP88" i="8"/>
  <c r="AP87" i="8"/>
  <c r="T87" i="8"/>
  <c r="AE87" i="8" s="1"/>
  <c r="AP83" i="8"/>
  <c r="R80" i="8"/>
  <c r="AC80" i="8" s="1"/>
  <c r="V77" i="8"/>
  <c r="AG77" i="8" s="1"/>
  <c r="AO74" i="8"/>
  <c r="AS72" i="8"/>
  <c r="AO64" i="8"/>
  <c r="AN58" i="8"/>
  <c r="AT54" i="8"/>
  <c r="AT38" i="8"/>
  <c r="X34" i="8"/>
  <c r="AI34" i="8" s="1"/>
  <c r="AN32" i="8"/>
  <c r="R28" i="8"/>
  <c r="AC28" i="8" s="1"/>
  <c r="AT24" i="8"/>
  <c r="X20" i="8"/>
  <c r="AI20" i="8" s="1"/>
  <c r="AN18" i="8"/>
  <c r="R14" i="8"/>
  <c r="AC14" i="8" s="1"/>
  <c r="AT10" i="8"/>
  <c r="X6" i="8"/>
  <c r="AI6" i="8" s="1"/>
  <c r="T126" i="8"/>
  <c r="AE126" i="8" s="1"/>
  <c r="AP124" i="8"/>
  <c r="V123" i="8"/>
  <c r="AG123" i="8" s="1"/>
  <c r="V120" i="8"/>
  <c r="AG120" i="8" s="1"/>
  <c r="AN114" i="8"/>
  <c r="AR109" i="8"/>
  <c r="R99" i="8"/>
  <c r="AC99" i="8" s="1"/>
  <c r="AO87" i="8"/>
  <c r="U77" i="8"/>
  <c r="AF77" i="8" s="1"/>
  <c r="AR72" i="8"/>
  <c r="V91" i="8"/>
  <c r="AG91" i="8" s="1"/>
  <c r="AP86" i="8"/>
  <c r="AR82" i="8"/>
  <c r="AR76" i="8"/>
  <c r="AQ68" i="8"/>
  <c r="AR44" i="8"/>
  <c r="U20" i="8"/>
  <c r="AF20" i="8" s="1"/>
  <c r="AS157" i="8"/>
  <c r="S143" i="8"/>
  <c r="AT133" i="8"/>
  <c r="AR131" i="8"/>
  <c r="S126" i="8"/>
  <c r="U123" i="8"/>
  <c r="AF123" i="8" s="1"/>
  <c r="R120" i="8"/>
  <c r="AC120" i="8" s="1"/>
  <c r="AQ109" i="8"/>
  <c r="W96" i="8"/>
  <c r="AH96" i="8" s="1"/>
  <c r="AN87" i="8"/>
  <c r="AT85" i="8"/>
  <c r="AT82" i="8"/>
  <c r="S77" i="8"/>
  <c r="AQ72" i="8"/>
  <c r="AQ131" i="8"/>
  <c r="R123" i="8"/>
  <c r="AC123" i="8" s="1"/>
  <c r="AP109" i="8"/>
  <c r="AS96" i="8"/>
  <c r="R83" i="8"/>
  <c r="AC83" i="8" s="1"/>
  <c r="X82" i="8"/>
  <c r="AI82" i="8" s="1"/>
  <c r="R77" i="8"/>
  <c r="AC77" i="8" s="1"/>
  <c r="X76" i="8"/>
  <c r="AI76" i="8" s="1"/>
  <c r="U67" i="8"/>
  <c r="AF67" i="8" s="1"/>
  <c r="AQ54" i="8"/>
  <c r="AQ38" i="8"/>
  <c r="AQ24" i="8"/>
  <c r="U6" i="8"/>
  <c r="AF6" i="8" s="1"/>
  <c r="AP135" i="8"/>
  <c r="AT123" i="8"/>
  <c r="U118" i="8"/>
  <c r="AF118" i="8" s="1"/>
  <c r="V96" i="8"/>
  <c r="AG96" i="8" s="1"/>
  <c r="AS85" i="8"/>
  <c r="W79" i="8"/>
  <c r="AH79" i="8" s="1"/>
  <c r="AP72" i="8"/>
  <c r="U43" i="8"/>
  <c r="AF43" i="8" s="1"/>
  <c r="U34" i="8"/>
  <c r="AF34" i="8" s="1"/>
  <c r="AQ10" i="8"/>
  <c r="AN141" i="8"/>
  <c r="T139" i="8"/>
  <c r="AE139" i="8" s="1"/>
  <c r="W125" i="8"/>
  <c r="AH125" i="8" s="1"/>
  <c r="AR123" i="8"/>
  <c r="S118" i="8"/>
  <c r="AO117" i="8"/>
  <c r="X105" i="8"/>
  <c r="AI105" i="8" s="1"/>
  <c r="X103" i="8"/>
  <c r="AI103" i="8" s="1"/>
  <c r="AQ96" i="8"/>
  <c r="T96" i="8"/>
  <c r="AE96" i="8" s="1"/>
  <c r="X94" i="8"/>
  <c r="AI94" i="8" s="1"/>
  <c r="S91" i="8"/>
  <c r="AQ85" i="8"/>
  <c r="AN82" i="8"/>
  <c r="S79" i="8"/>
  <c r="X78" i="8"/>
  <c r="AI78" i="8" s="1"/>
  <c r="AN72" i="8"/>
  <c r="W72" i="8"/>
  <c r="AH72" i="8" s="1"/>
  <c r="AO68" i="8"/>
  <c r="S67" i="8"/>
  <c r="X65" i="8"/>
  <c r="AI65" i="8" s="1"/>
  <c r="AO54" i="8"/>
  <c r="AO44" i="8"/>
  <c r="S43" i="8"/>
  <c r="AO38" i="8"/>
  <c r="S34" i="8"/>
  <c r="AO24" i="8"/>
  <c r="S20" i="8"/>
  <c r="AO10" i="8"/>
  <c r="S6" i="8"/>
  <c r="AQ5" i="8"/>
  <c r="AR7" i="8"/>
  <c r="V8" i="8"/>
  <c r="AG8" i="8" s="1"/>
  <c r="U10" i="8"/>
  <c r="AF10" i="8" s="1"/>
  <c r="T10" i="8"/>
  <c r="AE10" i="8" s="1"/>
  <c r="W10" i="8"/>
  <c r="AH10" i="8" s="1"/>
  <c r="AN10" i="8"/>
  <c r="S11" i="8"/>
  <c r="AN13" i="8"/>
  <c r="U14" i="8"/>
  <c r="AF14" i="8" s="1"/>
  <c r="AR15" i="8"/>
  <c r="AP17" i="8"/>
  <c r="AR21" i="8"/>
  <c r="AN24" i="8"/>
  <c r="W29" i="8"/>
  <c r="AH29" i="8" s="1"/>
  <c r="AT30" i="8"/>
  <c r="AT31" i="8"/>
  <c r="V36" i="8"/>
  <c r="AG36" i="8" s="1"/>
  <c r="AS38" i="8"/>
  <c r="S39" i="8"/>
  <c r="AR40" i="8"/>
  <c r="AN41" i="8"/>
  <c r="AQ41" i="8"/>
  <c r="AP41" i="8"/>
  <c r="AO41" i="8"/>
  <c r="AS41" i="8"/>
  <c r="T43" i="8"/>
  <c r="AE43" i="8" s="1"/>
  <c r="S48" i="8"/>
  <c r="AT52" i="8"/>
  <c r="AS53" i="8"/>
  <c r="W59" i="8"/>
  <c r="AH59" i="8" s="1"/>
  <c r="S60" i="8"/>
  <c r="V61" i="8"/>
  <c r="AG61" i="8" s="1"/>
  <c r="X61" i="8"/>
  <c r="AI61" i="8" s="1"/>
  <c r="W61" i="8"/>
  <c r="AH61" i="8" s="1"/>
  <c r="U61" i="8"/>
  <c r="AF61" i="8" s="1"/>
  <c r="T61" i="8"/>
  <c r="AE61" i="8" s="1"/>
  <c r="S61" i="8"/>
  <c r="X71" i="8"/>
  <c r="AI71" i="8" s="1"/>
  <c r="X72" i="8"/>
  <c r="AI72" i="8" s="1"/>
  <c r="AT73" i="8"/>
  <c r="T95" i="8"/>
  <c r="AE95" i="8" s="1"/>
  <c r="X102" i="8"/>
  <c r="AI102" i="8" s="1"/>
  <c r="AT105" i="8"/>
  <c r="AS110" i="8"/>
  <c r="S113" i="8"/>
  <c r="R118" i="8"/>
  <c r="AC118" i="8" s="1"/>
  <c r="AP120" i="8"/>
  <c r="AP127" i="8"/>
  <c r="AO127" i="8"/>
  <c r="AT127" i="8"/>
  <c r="AR127" i="8"/>
  <c r="AN127" i="8"/>
  <c r="AS127" i="8"/>
  <c r="AQ127" i="8"/>
  <c r="AP137" i="8"/>
  <c r="V22" i="8"/>
  <c r="AG22" i="8" s="1"/>
  <c r="S25" i="8"/>
  <c r="AP27" i="8"/>
  <c r="AO27" i="8"/>
  <c r="AN27" i="8"/>
  <c r="AT27" i="8"/>
  <c r="AR27" i="8"/>
  <c r="AO30" i="8"/>
  <c r="AR34" i="8"/>
  <c r="AQ34" i="8"/>
  <c r="AP34" i="8"/>
  <c r="AO34" i="8"/>
  <c r="AN34" i="8"/>
  <c r="X39" i="8"/>
  <c r="AI39" i="8" s="1"/>
  <c r="AN44" i="8"/>
  <c r="R48" i="8"/>
  <c r="AC48" i="8" s="1"/>
  <c r="AO51" i="8"/>
  <c r="S57" i="8"/>
  <c r="X58" i="8"/>
  <c r="AI58" i="8" s="1"/>
  <c r="AR62" i="8"/>
  <c r="AS75" i="8"/>
  <c r="AQ76" i="8"/>
  <c r="AR85" i="8"/>
  <c r="U95" i="8"/>
  <c r="AF95" i="8" s="1"/>
  <c r="V103" i="8"/>
  <c r="AG103" i="8" s="1"/>
  <c r="AS120" i="8"/>
  <c r="R11" i="8"/>
  <c r="AC11" i="8" s="1"/>
  <c r="AS17" i="8"/>
  <c r="X19" i="8"/>
  <c r="AI19" i="8" s="1"/>
  <c r="W19" i="8"/>
  <c r="AH19" i="8" s="1"/>
  <c r="V19" i="8"/>
  <c r="AG19" i="8" s="1"/>
  <c r="U19" i="8"/>
  <c r="AF19" i="8" s="1"/>
  <c r="T19" i="8"/>
  <c r="AE19" i="8" s="1"/>
  <c r="R19" i="8"/>
  <c r="AC19" i="8" s="1"/>
  <c r="W25" i="8"/>
  <c r="AH25" i="8" s="1"/>
  <c r="V29" i="8"/>
  <c r="AG29" i="8" s="1"/>
  <c r="R39" i="8"/>
  <c r="AC39" i="8" s="1"/>
  <c r="R43" i="8"/>
  <c r="AC43" i="8" s="1"/>
  <c r="R47" i="8"/>
  <c r="AC47" i="8" s="1"/>
  <c r="AS54" i="8"/>
  <c r="U59" i="8"/>
  <c r="AF59" i="8" s="1"/>
  <c r="T72" i="8"/>
  <c r="AE72" i="8" s="1"/>
  <c r="X79" i="8"/>
  <c r="AI79" i="8" s="1"/>
  <c r="U96" i="8"/>
  <c r="AF96" i="8" s="1"/>
  <c r="AN98" i="8"/>
  <c r="AQ28" i="8"/>
  <c r="AS31" i="8"/>
  <c r="X33" i="8"/>
  <c r="AI33" i="8" s="1"/>
  <c r="W33" i="8"/>
  <c r="AH33" i="8" s="1"/>
  <c r="V33" i="8"/>
  <c r="AG33" i="8" s="1"/>
  <c r="T33" i="8"/>
  <c r="AE33" i="8" s="1"/>
  <c r="U33" i="8"/>
  <c r="AF33" i="8" s="1"/>
  <c r="R33" i="8"/>
  <c r="AC33" i="8" s="1"/>
  <c r="AT34" i="8"/>
  <c r="T37" i="8"/>
  <c r="AE37" i="8" s="1"/>
  <c r="R37" i="8"/>
  <c r="AC37" i="8" s="1"/>
  <c r="S37" i="8"/>
  <c r="X37" i="8"/>
  <c r="AI37" i="8" s="1"/>
  <c r="V37" i="8"/>
  <c r="AG37" i="8" s="1"/>
  <c r="W39" i="8"/>
  <c r="AH39" i="8" s="1"/>
  <c r="U44" i="8"/>
  <c r="AF44" i="8" s="1"/>
  <c r="U48" i="8"/>
  <c r="AF48" i="8" s="1"/>
  <c r="U49" i="8"/>
  <c r="AF49" i="8" s="1"/>
  <c r="AN54" i="8"/>
  <c r="AR55" i="8"/>
  <c r="T60" i="8"/>
  <c r="AE60" i="8" s="1"/>
  <c r="W70" i="8"/>
  <c r="AH70" i="8" s="1"/>
  <c r="U70" i="8"/>
  <c r="AF70" i="8" s="1"/>
  <c r="T70" i="8"/>
  <c r="AE70" i="8" s="1"/>
  <c r="R70" i="8"/>
  <c r="AC70" i="8" s="1"/>
  <c r="AN73" i="8"/>
  <c r="R79" i="8"/>
  <c r="AC79" i="8" s="1"/>
  <c r="AS90" i="8"/>
  <c r="X95" i="8"/>
  <c r="AI95" i="8" s="1"/>
  <c r="AT97" i="8"/>
  <c r="AS97" i="8"/>
  <c r="AP97" i="8"/>
  <c r="AR104" i="8"/>
  <c r="T118" i="8"/>
  <c r="AE118" i="8" s="1"/>
  <c r="X139" i="8"/>
  <c r="AI139" i="8" s="1"/>
  <c r="T6" i="8"/>
  <c r="AE6" i="8" s="1"/>
  <c r="T14" i="8"/>
  <c r="AE14" i="8" s="1"/>
  <c r="V16" i="8"/>
  <c r="AG16" i="8" s="1"/>
  <c r="U16" i="8"/>
  <c r="AF16" i="8" s="1"/>
  <c r="T16" i="8"/>
  <c r="AE16" i="8" s="1"/>
  <c r="S16" i="8"/>
  <c r="R16" i="8"/>
  <c r="AC16" i="8" s="1"/>
  <c r="AT20" i="8"/>
  <c r="T23" i="8"/>
  <c r="AE23" i="8" s="1"/>
  <c r="R23" i="8"/>
  <c r="AC23" i="8" s="1"/>
  <c r="S23" i="8"/>
  <c r="X23" i="8"/>
  <c r="AI23" i="8" s="1"/>
  <c r="V23" i="8"/>
  <c r="AG23" i="8" s="1"/>
  <c r="AP30" i="8"/>
  <c r="T36" i="8"/>
  <c r="AE36" i="8" s="1"/>
  <c r="AP40" i="8"/>
  <c r="AP44" i="8"/>
  <c r="AR45" i="8"/>
  <c r="AP45" i="8"/>
  <c r="AN45" i="8"/>
  <c r="AO45" i="8"/>
  <c r="AS45" i="8"/>
  <c r="AN52" i="8"/>
  <c r="W57" i="8"/>
  <c r="AH57" i="8" s="1"/>
  <c r="AP91" i="8"/>
  <c r="AT211" i="8"/>
  <c r="AR5" i="8"/>
  <c r="AP10" i="8"/>
  <c r="T11" i="8"/>
  <c r="AE11" i="8" s="1"/>
  <c r="AQ13" i="8"/>
  <c r="V14" i="8"/>
  <c r="AG14" i="8" s="1"/>
  <c r="AT15" i="8"/>
  <c r="W16" i="8"/>
  <c r="AH16" i="8" s="1"/>
  <c r="AQ17" i="8"/>
  <c r="W20" i="8"/>
  <c r="AH20" i="8" s="1"/>
  <c r="AS21" i="8"/>
  <c r="AN21" i="8"/>
  <c r="U23" i="8"/>
  <c r="AF23" i="8" s="1"/>
  <c r="AP24" i="8"/>
  <c r="W26" i="8"/>
  <c r="AH26" i="8" s="1"/>
  <c r="AS27" i="8"/>
  <c r="AS5" i="8"/>
  <c r="R10" i="8"/>
  <c r="AC10" i="8" s="1"/>
  <c r="W11" i="8"/>
  <c r="AH11" i="8" s="1"/>
  <c r="X13" i="8"/>
  <c r="AI13" i="8" s="1"/>
  <c r="AS13" i="8"/>
  <c r="W14" i="8"/>
  <c r="AH14" i="8" s="1"/>
  <c r="AN15" i="8"/>
  <c r="X16" i="8"/>
  <c r="AI16" i="8" s="1"/>
  <c r="AT21" i="8"/>
  <c r="W23" i="8"/>
  <c r="AH23" i="8" s="1"/>
  <c r="AO28" i="8"/>
  <c r="V30" i="8"/>
  <c r="AG30" i="8" s="1"/>
  <c r="U30" i="8"/>
  <c r="AF30" i="8" s="1"/>
  <c r="T30" i="8"/>
  <c r="AE30" i="8" s="1"/>
  <c r="S30" i="8"/>
  <c r="R30" i="8"/>
  <c r="AC30" i="8" s="1"/>
  <c r="AP31" i="8"/>
  <c r="S33" i="8"/>
  <c r="AR35" i="8"/>
  <c r="AN38" i="8"/>
  <c r="AR41" i="8"/>
  <c r="S44" i="8"/>
  <c r="AT45" i="8"/>
  <c r="R49" i="8"/>
  <c r="AC49" i="8" s="1"/>
  <c r="AP54" i="8"/>
  <c r="AO55" i="8"/>
  <c r="AO56" i="8"/>
  <c r="AT56" i="8"/>
  <c r="AS56" i="8"/>
  <c r="AR56" i="8"/>
  <c r="AQ56" i="8"/>
  <c r="AP56" i="8"/>
  <c r="AN56" i="8"/>
  <c r="AS57" i="8"/>
  <c r="AO57" i="8"/>
  <c r="AN57" i="8"/>
  <c r="AT57" i="8"/>
  <c r="AQ57" i="8"/>
  <c r="R61" i="8"/>
  <c r="AC61" i="8" s="1"/>
  <c r="V65" i="8"/>
  <c r="AG65" i="8" s="1"/>
  <c r="V66" i="8"/>
  <c r="AG66" i="8" s="1"/>
  <c r="X67" i="8"/>
  <c r="AI67" i="8" s="1"/>
  <c r="S70" i="8"/>
  <c r="V78" i="8"/>
  <c r="AG78" i="8" s="1"/>
  <c r="U79" i="8"/>
  <c r="AF79" i="8" s="1"/>
  <c r="AQ82" i="8"/>
  <c r="V86" i="8"/>
  <c r="AG86" i="8" s="1"/>
  <c r="U86" i="8"/>
  <c r="AF86" i="8" s="1"/>
  <c r="S86" i="8"/>
  <c r="W86" i="8"/>
  <c r="AH86" i="8" s="1"/>
  <c r="X86" i="8"/>
  <c r="AI86" i="8" s="1"/>
  <c r="T86" i="8"/>
  <c r="AE86" i="8" s="1"/>
  <c r="W94" i="8"/>
  <c r="AH94" i="8" s="1"/>
  <c r="AR97" i="8"/>
  <c r="AS104" i="8"/>
  <c r="R7" i="8"/>
  <c r="AC7" i="8" s="1"/>
  <c r="X7" i="8"/>
  <c r="AI7" i="8" s="1"/>
  <c r="W7" i="8"/>
  <c r="AH7" i="8" s="1"/>
  <c r="V7" i="8"/>
  <c r="AG7" i="8" s="1"/>
  <c r="T7" i="8"/>
  <c r="AE7" i="8" s="1"/>
  <c r="AT7" i="8"/>
  <c r="AT9" i="8"/>
  <c r="AS9" i="8"/>
  <c r="AR9" i="8"/>
  <c r="AQ9" i="8"/>
  <c r="AP9" i="8"/>
  <c r="AN9" i="8"/>
  <c r="S10" i="8"/>
  <c r="W13" i="8"/>
  <c r="AH13" i="8" s="1"/>
  <c r="AO15" i="8"/>
  <c r="R20" i="8"/>
  <c r="AC20" i="8" s="1"/>
  <c r="AT22" i="8"/>
  <c r="AS22" i="8"/>
  <c r="AR22" i="8"/>
  <c r="AQ22" i="8"/>
  <c r="AO22" i="8"/>
  <c r="AP22" i="8"/>
  <c r="U24" i="8"/>
  <c r="AF24" i="8" s="1"/>
  <c r="S26" i="8"/>
  <c r="AN28" i="8"/>
  <c r="AQ31" i="8"/>
  <c r="W34" i="8"/>
  <c r="AH34" i="8" s="1"/>
  <c r="AS35" i="8"/>
  <c r="AN35" i="8"/>
  <c r="U37" i="8"/>
  <c r="AF37" i="8" s="1"/>
  <c r="AP38" i="8"/>
  <c r="W40" i="8"/>
  <c r="AH40" i="8" s="1"/>
  <c r="AT41" i="8"/>
  <c r="AT42" i="8"/>
  <c r="V49" i="8"/>
  <c r="AG49" i="8" s="1"/>
  <c r="X51" i="8"/>
  <c r="AI51" i="8" s="1"/>
  <c r="AS55" i="8"/>
  <c r="R62" i="8"/>
  <c r="AC62" i="8" s="1"/>
  <c r="V62" i="8"/>
  <c r="AG62" i="8" s="1"/>
  <c r="S64" i="8"/>
  <c r="S68" i="8"/>
  <c r="X69" i="8"/>
  <c r="AI69" i="8" s="1"/>
  <c r="V76" i="8"/>
  <c r="AG76" i="8" s="1"/>
  <c r="W78" i="8"/>
  <c r="AH78" i="8" s="1"/>
  <c r="AT96" i="8"/>
  <c r="AT103" i="8"/>
  <c r="AN109" i="8"/>
  <c r="AQ123" i="8"/>
  <c r="AO12" i="8"/>
  <c r="AN12" i="8"/>
  <c r="AT12" i="8"/>
  <c r="AS12" i="8"/>
  <c r="AQ12" i="8"/>
  <c r="S13" i="8"/>
  <c r="AP15" i="8"/>
  <c r="AQ18" i="8"/>
  <c r="T20" i="8"/>
  <c r="AE20" i="8" s="1"/>
  <c r="S24" i="8"/>
  <c r="AN25" i="8"/>
  <c r="T26" i="8"/>
  <c r="AE26" i="8" s="1"/>
  <c r="AR28" i="8"/>
  <c r="W30" i="8"/>
  <c r="AH30" i="8" s="1"/>
  <c r="AT35" i="8"/>
  <c r="W37" i="8"/>
  <c r="AH37" i="8" s="1"/>
  <c r="AQ42" i="8"/>
  <c r="V44" i="8"/>
  <c r="AG44" i="8" s="1"/>
  <c r="AP46" i="8"/>
  <c r="X49" i="8"/>
  <c r="AI49" i="8" s="1"/>
  <c r="X50" i="8"/>
  <c r="AI50" i="8" s="1"/>
  <c r="AP57" i="8"/>
  <c r="U62" i="8"/>
  <c r="AF62" i="8" s="1"/>
  <c r="S65" i="8"/>
  <c r="W66" i="8"/>
  <c r="AH66" i="8" s="1"/>
  <c r="R67" i="8"/>
  <c r="AC67" i="8" s="1"/>
  <c r="V68" i="8"/>
  <c r="AG68" i="8" s="1"/>
  <c r="R86" i="8"/>
  <c r="AC86" i="8" s="1"/>
  <c r="AS95" i="8"/>
  <c r="AO96" i="8"/>
  <c r="V107" i="8"/>
  <c r="AG107" i="8" s="1"/>
  <c r="AS123" i="8"/>
  <c r="AN22" i="8"/>
  <c r="X26" i="8"/>
  <c r="AI26" i="8" s="1"/>
  <c r="X27" i="8"/>
  <c r="AI27" i="8" s="1"/>
  <c r="AT28" i="8"/>
  <c r="AR29" i="8"/>
  <c r="X30" i="8"/>
  <c r="AI30" i="8" s="1"/>
  <c r="R34" i="8"/>
  <c r="AC34" i="8" s="1"/>
  <c r="AT36" i="8"/>
  <c r="AS36" i="8"/>
  <c r="AR36" i="8"/>
  <c r="AQ36" i="8"/>
  <c r="AO36" i="8"/>
  <c r="AP36" i="8"/>
  <c r="U38" i="8"/>
  <c r="AF38" i="8" s="1"/>
  <c r="S40" i="8"/>
  <c r="AR42" i="8"/>
  <c r="X44" i="8"/>
  <c r="AI44" i="8" s="1"/>
  <c r="AT48" i="8"/>
  <c r="AS48" i="8"/>
  <c r="AR48" i="8"/>
  <c r="AQ48" i="8"/>
  <c r="AP48" i="8"/>
  <c r="AO48" i="8"/>
  <c r="S51" i="8"/>
  <c r="AR57" i="8"/>
  <c r="AR58" i="8"/>
  <c r="AT59" i="8"/>
  <c r="AS59" i="8"/>
  <c r="AR59" i="8"/>
  <c r="AQ59" i="8"/>
  <c r="AP59" i="8"/>
  <c r="AN59" i="8"/>
  <c r="AT60" i="8"/>
  <c r="X62" i="8"/>
  <c r="AI62" i="8" s="1"/>
  <c r="W64" i="8"/>
  <c r="AH64" i="8" s="1"/>
  <c r="W65" i="8"/>
  <c r="AH65" i="8" s="1"/>
  <c r="T67" i="8"/>
  <c r="AE67" i="8" s="1"/>
  <c r="X68" i="8"/>
  <c r="AI68" i="8" s="1"/>
  <c r="AO72" i="8"/>
  <c r="U76" i="8"/>
  <c r="AF76" i="8" s="1"/>
  <c r="AS79" i="8"/>
  <c r="AR79" i="8"/>
  <c r="AP79" i="8"/>
  <c r="AN79" i="8"/>
  <c r="AT79" i="8"/>
  <c r="AQ79" i="8"/>
  <c r="S85" i="8"/>
  <c r="R92" i="8"/>
  <c r="AC92" i="8" s="1"/>
  <c r="AR96" i="8"/>
  <c r="AT126" i="8"/>
  <c r="T13" i="8"/>
  <c r="AE13" i="8" s="1"/>
  <c r="AR18" i="8"/>
  <c r="AQ6" i="8"/>
  <c r="AP6" i="8"/>
  <c r="AO6" i="8"/>
  <c r="AN6" i="8"/>
  <c r="U7" i="8"/>
  <c r="AF7" i="8" s="1"/>
  <c r="AP12" i="8"/>
  <c r="U13" i="8"/>
  <c r="AF13" i="8" s="1"/>
  <c r="AQ14" i="8"/>
  <c r="AP14" i="8"/>
  <c r="AS14" i="8"/>
  <c r="W17" i="8"/>
  <c r="AH17" i="8" s="1"/>
  <c r="AP19" i="8"/>
  <c r="V24" i="8"/>
  <c r="AG24" i="8" s="1"/>
  <c r="AO25" i="8"/>
  <c r="W27" i="8"/>
  <c r="AH27" i="8" s="1"/>
  <c r="AT29" i="8"/>
  <c r="AQ32" i="8"/>
  <c r="T34" i="8"/>
  <c r="AE34" i="8" s="1"/>
  <c r="S38" i="8"/>
  <c r="AN39" i="8"/>
  <c r="T40" i="8"/>
  <c r="AE40" i="8" s="1"/>
  <c r="X45" i="8"/>
  <c r="AI45" i="8" s="1"/>
  <c r="AS47" i="8"/>
  <c r="U51" i="8"/>
  <c r="AF51" i="8" s="1"/>
  <c r="V53" i="8"/>
  <c r="AG53" i="8" s="1"/>
  <c r="AO59" i="8"/>
  <c r="AN70" i="8"/>
  <c r="AT70" i="8"/>
  <c r="AO70" i="8"/>
  <c r="AS70" i="8"/>
  <c r="AR70" i="8"/>
  <c r="AQ70" i="8"/>
  <c r="AP70" i="8"/>
  <c r="AS71" i="8"/>
  <c r="W76" i="8"/>
  <c r="AH76" i="8" s="1"/>
  <c r="U85" i="8"/>
  <c r="AF85" i="8" s="1"/>
  <c r="W91" i="8"/>
  <c r="AH91" i="8" s="1"/>
  <c r="AT94" i="8"/>
  <c r="AQ95" i="8"/>
  <c r="W98" i="8"/>
  <c r="AH98" i="8" s="1"/>
  <c r="X98" i="8"/>
  <c r="AI98" i="8" s="1"/>
  <c r="V98" i="8"/>
  <c r="AG98" i="8" s="1"/>
  <c r="U98" i="8"/>
  <c r="AF98" i="8" s="1"/>
  <c r="T98" i="8"/>
  <c r="AE98" i="8" s="1"/>
  <c r="S98" i="8"/>
  <c r="V111" i="8"/>
  <c r="AG111" i="8" s="1"/>
  <c r="X116" i="8"/>
  <c r="AI116" i="8" s="1"/>
  <c r="AR118" i="8"/>
  <c r="R21" i="8"/>
  <c r="AC21" i="8" s="1"/>
  <c r="AS8" i="8"/>
  <c r="AR8" i="8"/>
  <c r="AQ8" i="8"/>
  <c r="AP8" i="8"/>
  <c r="AO8" i="8"/>
  <c r="W12" i="8"/>
  <c r="AH12" i="8" s="1"/>
  <c r="AR12" i="8"/>
  <c r="V13" i="8"/>
  <c r="AG13" i="8" s="1"/>
  <c r="V15" i="8"/>
  <c r="AG15" i="8" s="1"/>
  <c r="AS16" i="8"/>
  <c r="X17" i="8"/>
  <c r="AI17" i="8" s="1"/>
  <c r="S21" i="8"/>
  <c r="AQ25" i="8"/>
  <c r="T27" i="8"/>
  <c r="AE27" i="8" s="1"/>
  <c r="AN29" i="8"/>
  <c r="V31" i="8"/>
  <c r="AG31" i="8" s="1"/>
  <c r="AR32" i="8"/>
  <c r="R35" i="8"/>
  <c r="AC35" i="8" s="1"/>
  <c r="AN36" i="8"/>
  <c r="R38" i="8"/>
  <c r="AC38" i="8" s="1"/>
  <c r="X40" i="8"/>
  <c r="AI40" i="8" s="1"/>
  <c r="X41" i="8"/>
  <c r="AI41" i="8" s="1"/>
  <c r="AT43" i="8"/>
  <c r="AN43" i="8"/>
  <c r="W45" i="8"/>
  <c r="AH45" i="8" s="1"/>
  <c r="AN48" i="8"/>
  <c r="T52" i="8"/>
  <c r="AE52" i="8" s="1"/>
  <c r="X53" i="8"/>
  <c r="AI53" i="8" s="1"/>
  <c r="W53" i="8"/>
  <c r="AH53" i="8" s="1"/>
  <c r="R53" i="8"/>
  <c r="AC53" i="8" s="1"/>
  <c r="S54" i="8"/>
  <c r="AN60" i="8"/>
  <c r="AO79" i="8"/>
  <c r="AR94" i="8"/>
  <c r="X110" i="8"/>
  <c r="AI110" i="8" s="1"/>
  <c r="W110" i="8"/>
  <c r="AH110" i="8" s="1"/>
  <c r="V110" i="8"/>
  <c r="AG110" i="8" s="1"/>
  <c r="T110" i="8"/>
  <c r="AE110" i="8" s="1"/>
  <c r="S110" i="8"/>
  <c r="U110" i="8"/>
  <c r="AF110" i="8" s="1"/>
  <c r="AN112" i="8"/>
  <c r="AS112" i="8"/>
  <c r="AO112" i="8"/>
  <c r="AQ112" i="8"/>
  <c r="AT112" i="8"/>
  <c r="AR112" i="8"/>
  <c r="AP112" i="8"/>
  <c r="X115" i="8"/>
  <c r="AI115" i="8" s="1"/>
  <c r="W115" i="8"/>
  <c r="AH115" i="8" s="1"/>
  <c r="U115" i="8"/>
  <c r="AF115" i="8" s="1"/>
  <c r="V115" i="8"/>
  <c r="AG115" i="8" s="1"/>
  <c r="S115" i="8"/>
  <c r="T115" i="8"/>
  <c r="AE115" i="8" s="1"/>
  <c r="V116" i="8"/>
  <c r="AG116" i="8" s="1"/>
  <c r="AN135" i="8"/>
  <c r="S7" i="8"/>
  <c r="T9" i="8"/>
  <c r="AE9" i="8" s="1"/>
  <c r="S9" i="8"/>
  <c r="X9" i="8"/>
  <c r="AI9" i="8" s="1"/>
  <c r="V9" i="8"/>
  <c r="AG9" i="8" s="1"/>
  <c r="AS15" i="8"/>
  <c r="AR6" i="8"/>
  <c r="U9" i="8"/>
  <c r="AF9" i="8" s="1"/>
  <c r="AN11" i="8"/>
  <c r="AR11" i="8"/>
  <c r="AT11" i="8"/>
  <c r="AS11" i="8"/>
  <c r="AP11" i="8"/>
  <c r="AN14" i="8"/>
  <c r="W15" i="8"/>
  <c r="AH15" i="8" s="1"/>
  <c r="AR19" i="8"/>
  <c r="U21" i="8"/>
  <c r="AF21" i="8" s="1"/>
  <c r="AT23" i="8"/>
  <c r="AS23" i="8"/>
  <c r="AR23" i="8"/>
  <c r="AP23" i="8"/>
  <c r="AQ23" i="8"/>
  <c r="AN23" i="8"/>
  <c r="U27" i="8"/>
  <c r="AF27" i="8" s="1"/>
  <c r="AO29" i="8"/>
  <c r="W31" i="8"/>
  <c r="AH31" i="8" s="1"/>
  <c r="R31" i="8"/>
  <c r="AC31" i="8" s="1"/>
  <c r="AQ33" i="8"/>
  <c r="V38" i="8"/>
  <c r="AG38" i="8" s="1"/>
  <c r="AO39" i="8"/>
  <c r="W41" i="8"/>
  <c r="AH41" i="8" s="1"/>
  <c r="T45" i="8"/>
  <c r="AE45" i="8" s="1"/>
  <c r="U46" i="8"/>
  <c r="AF46" i="8" s="1"/>
  <c r="AT49" i="8"/>
  <c r="T54" i="8"/>
  <c r="AE54" i="8" s="1"/>
  <c r="AS60" i="8"/>
  <c r="AS65" i="8"/>
  <c r="AR65" i="8"/>
  <c r="AO65" i="8"/>
  <c r="AN65" i="8"/>
  <c r="AQ65" i="8"/>
  <c r="AT68" i="8"/>
  <c r="AR78" i="8"/>
  <c r="U82" i="8"/>
  <c r="AF82" i="8" s="1"/>
  <c r="R91" i="8"/>
  <c r="AC91" i="8" s="1"/>
  <c r="R98" i="8"/>
  <c r="AC98" i="8" s="1"/>
  <c r="AS99" i="8"/>
  <c r="AR99" i="8"/>
  <c r="AT99" i="8"/>
  <c r="AQ99" i="8"/>
  <c r="AP99" i="8"/>
  <c r="AO99" i="8"/>
  <c r="AN99" i="8"/>
  <c r="V104" i="8"/>
  <c r="AG104" i="8" s="1"/>
  <c r="AS6" i="8"/>
  <c r="AN8" i="8"/>
  <c r="W9" i="8"/>
  <c r="AH9" i="8" s="1"/>
  <c r="R12" i="8"/>
  <c r="AC12" i="8" s="1"/>
  <c r="AO14" i="8"/>
  <c r="X15" i="8"/>
  <c r="AI15" i="8" s="1"/>
  <c r="AO16" i="8"/>
  <c r="X18" i="8"/>
  <c r="AI18" i="8" s="1"/>
  <c r="W18" i="8"/>
  <c r="AH18" i="8" s="1"/>
  <c r="V18" i="8"/>
  <c r="AG18" i="8" s="1"/>
  <c r="U18" i="8"/>
  <c r="AF18" i="8" s="1"/>
  <c r="T18" i="8"/>
  <c r="AE18" i="8" s="1"/>
  <c r="S18" i="8"/>
  <c r="AS19" i="8"/>
  <c r="S22" i="8"/>
  <c r="R22" i="8"/>
  <c r="AC22" i="8" s="1"/>
  <c r="W22" i="8"/>
  <c r="AH22" i="8" s="1"/>
  <c r="X22" i="8"/>
  <c r="AI22" i="8" s="1"/>
  <c r="U22" i="8"/>
  <c r="AF22" i="8" s="1"/>
  <c r="AO23" i="8"/>
  <c r="V25" i="8"/>
  <c r="AG25" i="8" s="1"/>
  <c r="AO26" i="8"/>
  <c r="AN26" i="8"/>
  <c r="AT26" i="8"/>
  <c r="AS26" i="8"/>
  <c r="AQ26" i="8"/>
  <c r="AS29" i="8"/>
  <c r="X31" i="8"/>
  <c r="AI31" i="8" s="1"/>
  <c r="S35" i="8"/>
  <c r="X38" i="8"/>
  <c r="AI38" i="8" s="1"/>
  <c r="AQ39" i="8"/>
  <c r="T41" i="8"/>
  <c r="AE41" i="8" s="1"/>
  <c r="W42" i="8"/>
  <c r="AH42" i="8" s="1"/>
  <c r="V42" i="8"/>
  <c r="AG42" i="8" s="1"/>
  <c r="U42" i="8"/>
  <c r="AF42" i="8" s="1"/>
  <c r="T42" i="8"/>
  <c r="AE42" i="8" s="1"/>
  <c r="S42" i="8"/>
  <c r="R42" i="8"/>
  <c r="AC42" i="8" s="1"/>
  <c r="U45" i="8"/>
  <c r="AF45" i="8" s="1"/>
  <c r="V54" i="8"/>
  <c r="AG54" i="8" s="1"/>
  <c r="V56" i="8"/>
  <c r="AG56" i="8" s="1"/>
  <c r="X56" i="8"/>
  <c r="AI56" i="8" s="1"/>
  <c r="W56" i="8"/>
  <c r="AH56" i="8" s="1"/>
  <c r="U56" i="8"/>
  <c r="AF56" i="8" s="1"/>
  <c r="S56" i="8"/>
  <c r="T56" i="8"/>
  <c r="AE56" i="8" s="1"/>
  <c r="AT62" i="8"/>
  <c r="AS67" i="8"/>
  <c r="AT67" i="8"/>
  <c r="AR67" i="8"/>
  <c r="AQ67" i="8"/>
  <c r="AP67" i="8"/>
  <c r="AO67" i="8"/>
  <c r="AN67" i="8"/>
  <c r="AT69" i="8"/>
  <c r="AT76" i="8"/>
  <c r="AN86" i="8"/>
  <c r="X90" i="8"/>
  <c r="AI90" i="8" s="1"/>
  <c r="T91" i="8"/>
  <c r="AE91" i="8" s="1"/>
  <c r="AR92" i="8"/>
  <c r="AT92" i="8"/>
  <c r="AS92" i="8"/>
  <c r="AP92" i="8"/>
  <c r="AQ92" i="8"/>
  <c r="AO92" i="8"/>
  <c r="AN92" i="8"/>
  <c r="W97" i="8"/>
  <c r="AH97" i="8" s="1"/>
  <c r="V97" i="8"/>
  <c r="AG97" i="8" s="1"/>
  <c r="T97" i="8"/>
  <c r="AE97" i="8" s="1"/>
  <c r="X97" i="8"/>
  <c r="AI97" i="8" s="1"/>
  <c r="U97" i="8"/>
  <c r="AF97" i="8" s="1"/>
  <c r="S97" i="8"/>
  <c r="W105" i="8"/>
  <c r="AH105" i="8" s="1"/>
  <c r="R110" i="8"/>
  <c r="AC110" i="8" s="1"/>
  <c r="R115" i="8"/>
  <c r="AC115" i="8" s="1"/>
  <c r="AT121" i="8"/>
  <c r="AR121" i="8"/>
  <c r="AP121" i="8"/>
  <c r="AS121" i="8"/>
  <c r="AQ121" i="8"/>
  <c r="AO121" i="8"/>
  <c r="AS24" i="8"/>
  <c r="X5" i="8"/>
  <c r="AI5" i="8" s="1"/>
  <c r="W5" i="8"/>
  <c r="AH5" i="8" s="1"/>
  <c r="V5" i="8"/>
  <c r="AG5" i="8" s="1"/>
  <c r="T5" i="8"/>
  <c r="AE5" i="8" s="1"/>
  <c r="U5" i="8"/>
  <c r="AF5" i="8" s="1"/>
  <c r="R5" i="8"/>
  <c r="AC5" i="8" s="1"/>
  <c r="S5" i="8"/>
  <c r="T15" i="8"/>
  <c r="AE15" i="8" s="1"/>
  <c r="V17" i="8"/>
  <c r="AG17" i="8" s="1"/>
  <c r="W6" i="8"/>
  <c r="AH6" i="8" s="1"/>
  <c r="AT6" i="8"/>
  <c r="AT8" i="8"/>
  <c r="AO11" i="8"/>
  <c r="S12" i="8"/>
  <c r="AR14" i="8"/>
  <c r="AP16" i="8"/>
  <c r="AR20" i="8"/>
  <c r="AQ20" i="8"/>
  <c r="AP20" i="8"/>
  <c r="AO20" i="8"/>
  <c r="AN20" i="8"/>
  <c r="X25" i="8"/>
  <c r="AI25" i="8" s="1"/>
  <c r="U28" i="8"/>
  <c r="AF28" i="8" s="1"/>
  <c r="AS30" i="8"/>
  <c r="AR33" i="8"/>
  <c r="U35" i="8"/>
  <c r="AF35" i="8" s="1"/>
  <c r="AT37" i="8"/>
  <c r="AS37" i="8"/>
  <c r="AR37" i="8"/>
  <c r="AQ37" i="8"/>
  <c r="AP37" i="8"/>
  <c r="AN37" i="8"/>
  <c r="U41" i="8"/>
  <c r="AF41" i="8" s="1"/>
  <c r="AT44" i="8"/>
  <c r="V46" i="8"/>
  <c r="AG46" i="8" s="1"/>
  <c r="AO49" i="8"/>
  <c r="AT50" i="8"/>
  <c r="AR51" i="8"/>
  <c r="AN51" i="8"/>
  <c r="AT51" i="8"/>
  <c r="AS51" i="8"/>
  <c r="AQ51" i="8"/>
  <c r="AP51" i="8"/>
  <c r="V55" i="8"/>
  <c r="AG55" i="8" s="1"/>
  <c r="X57" i="8"/>
  <c r="AI57" i="8" s="1"/>
  <c r="AT63" i="8"/>
  <c r="AP65" i="8"/>
  <c r="AN68" i="8"/>
  <c r="T82" i="8"/>
  <c r="AE82" i="8" s="1"/>
  <c r="V90" i="8"/>
  <c r="AG90" i="8" s="1"/>
  <c r="U104" i="8"/>
  <c r="AF104" i="8" s="1"/>
  <c r="T21" i="8"/>
  <c r="AE21" i="8" s="1"/>
  <c r="W24" i="8"/>
  <c r="AH24" i="8" s="1"/>
  <c r="AP25" i="8"/>
  <c r="AS28" i="8"/>
  <c r="T35" i="8"/>
  <c r="AE35" i="8" s="1"/>
  <c r="W38" i="8"/>
  <c r="AH38" i="8" s="1"/>
  <c r="AP39" i="8"/>
  <c r="AP43" i="8"/>
  <c r="W44" i="8"/>
  <c r="AH44" i="8" s="1"/>
  <c r="T48" i="8"/>
  <c r="AE48" i="8" s="1"/>
  <c r="W49" i="8"/>
  <c r="AH49" i="8" s="1"/>
  <c r="AQ49" i="8"/>
  <c r="T51" i="8"/>
  <c r="AE51" i="8" s="1"/>
  <c r="U54" i="8"/>
  <c r="AF54" i="8" s="1"/>
  <c r="AT55" i="8"/>
  <c r="V59" i="8"/>
  <c r="AG59" i="8" s="1"/>
  <c r="AQ62" i="8"/>
  <c r="W68" i="8"/>
  <c r="AH68" i="8" s="1"/>
  <c r="AP76" i="8"/>
  <c r="X83" i="8"/>
  <c r="AI83" i="8" s="1"/>
  <c r="V83" i="8"/>
  <c r="AG83" i="8" s="1"/>
  <c r="X85" i="8"/>
  <c r="AI85" i="8" s="1"/>
  <c r="AQ86" i="8"/>
  <c r="AO86" i="8"/>
  <c r="V92" i="8"/>
  <c r="AG92" i="8" s="1"/>
  <c r="AR98" i="8"/>
  <c r="AS98" i="8"/>
  <c r="AQ98" i="8"/>
  <c r="AO98" i="8"/>
  <c r="AT98" i="8"/>
  <c r="V113" i="8"/>
  <c r="AG113" i="8" s="1"/>
  <c r="R17" i="8"/>
  <c r="AC17" i="8" s="1"/>
  <c r="V35" i="8"/>
  <c r="AG35" i="8" s="1"/>
  <c r="S50" i="8"/>
  <c r="W51" i="8"/>
  <c r="AH51" i="8" s="1"/>
  <c r="S58" i="8"/>
  <c r="AN61" i="8"/>
  <c r="AS61" i="8"/>
  <c r="X63" i="8"/>
  <c r="AI63" i="8" s="1"/>
  <c r="S63" i="8"/>
  <c r="U73" i="8"/>
  <c r="AF73" i="8" s="1"/>
  <c r="T73" i="8"/>
  <c r="AE73" i="8" s="1"/>
  <c r="R73" i="8"/>
  <c r="AC73" i="8" s="1"/>
  <c r="AN108" i="8"/>
  <c r="AT108" i="8"/>
  <c r="AQ122" i="8"/>
  <c r="AP122" i="8"/>
  <c r="AT122" i="8"/>
  <c r="AS122" i="8"/>
  <c r="AO122" i="8"/>
  <c r="V143" i="8"/>
  <c r="AG143" i="8" s="1"/>
  <c r="AR148" i="8"/>
  <c r="AQ148" i="8"/>
  <c r="AN7" i="8"/>
  <c r="AR39" i="8"/>
  <c r="AT47" i="8"/>
  <c r="V48" i="8"/>
  <c r="AG48" i="8" s="1"/>
  <c r="AS49" i="8"/>
  <c r="AS62" i="8"/>
  <c r="AT77" i="8"/>
  <c r="AR77" i="8"/>
  <c r="AS77" i="8"/>
  <c r="AQ134" i="8"/>
  <c r="V6" i="8"/>
  <c r="AG6" i="8" s="1"/>
  <c r="AO7" i="8"/>
  <c r="AR10" i="8"/>
  <c r="S17" i="8"/>
  <c r="V20" i="8"/>
  <c r="AG20" i="8" s="1"/>
  <c r="W21" i="8"/>
  <c r="AH21" i="8" s="1"/>
  <c r="AO21" i="8"/>
  <c r="AR24" i="8"/>
  <c r="AS25" i="8"/>
  <c r="S31" i="8"/>
  <c r="V34" i="8"/>
  <c r="AG34" i="8" s="1"/>
  <c r="W35" i="8"/>
  <c r="AH35" i="8" s="1"/>
  <c r="AO35" i="8"/>
  <c r="AR38" i="8"/>
  <c r="AS39" i="8"/>
  <c r="V43" i="8"/>
  <c r="AG43" i="8" s="1"/>
  <c r="AO43" i="8"/>
  <c r="AS44" i="8"/>
  <c r="W48" i="8"/>
  <c r="AH48" i="8" s="1"/>
  <c r="S53" i="8"/>
  <c r="X54" i="8"/>
  <c r="AI54" i="8" s="1"/>
  <c r="AR54" i="8"/>
  <c r="V67" i="8"/>
  <c r="AG67" i="8" s="1"/>
  <c r="AS68" i="8"/>
  <c r="AO73" i="8"/>
  <c r="AN74" i="8"/>
  <c r="AR74" i="8"/>
  <c r="S83" i="8"/>
  <c r="AO83" i="8"/>
  <c r="AR86" i="8"/>
  <c r="S87" i="8"/>
  <c r="V87" i="8"/>
  <c r="AG87" i="8" s="1"/>
  <c r="U87" i="8"/>
  <c r="AF87" i="8" s="1"/>
  <c r="R87" i="8"/>
  <c r="AC87" i="8" s="1"/>
  <c r="AO88" i="8"/>
  <c r="S92" i="8"/>
  <c r="U93" i="8"/>
  <c r="AF93" i="8" s="1"/>
  <c r="AP98" i="8"/>
  <c r="W99" i="8"/>
  <c r="AH99" i="8" s="1"/>
  <c r="AT114" i="8"/>
  <c r="W117" i="8"/>
  <c r="AH117" i="8" s="1"/>
  <c r="V117" i="8"/>
  <c r="AG117" i="8" s="1"/>
  <c r="U117" i="8"/>
  <c r="AF117" i="8" s="1"/>
  <c r="S117" i="8"/>
  <c r="W118" i="8"/>
  <c r="AH118" i="8" s="1"/>
  <c r="AQ119" i="8"/>
  <c r="AP119" i="8"/>
  <c r="AN119" i="8"/>
  <c r="AR119" i="8"/>
  <c r="AR129" i="8"/>
  <c r="AQ129" i="8"/>
  <c r="AT129" i="8"/>
  <c r="AS129" i="8"/>
  <c r="AO129" i="8"/>
  <c r="U138" i="8"/>
  <c r="AF138" i="8" s="1"/>
  <c r="AS148" i="8"/>
  <c r="V21" i="8"/>
  <c r="AG21" i="8" s="1"/>
  <c r="AR25" i="8"/>
  <c r="AT53" i="8"/>
  <c r="W54" i="8"/>
  <c r="AH54" i="8" s="1"/>
  <c r="AT100" i="8"/>
  <c r="AP100" i="8"/>
  <c r="AN5" i="8"/>
  <c r="AP7" i="8"/>
  <c r="R15" i="8"/>
  <c r="AC15" i="8" s="1"/>
  <c r="T17" i="8"/>
  <c r="AE17" i="8" s="1"/>
  <c r="AN19" i="8"/>
  <c r="X21" i="8"/>
  <c r="AI21" i="8" s="1"/>
  <c r="AP21" i="8"/>
  <c r="AT25" i="8"/>
  <c r="R29" i="8"/>
  <c r="AC29" i="8" s="1"/>
  <c r="T31" i="8"/>
  <c r="AE31" i="8" s="1"/>
  <c r="AN33" i="8"/>
  <c r="X35" i="8"/>
  <c r="AI35" i="8" s="1"/>
  <c r="AP35" i="8"/>
  <c r="AT39" i="8"/>
  <c r="AO42" i="8"/>
  <c r="AQ43" i="8"/>
  <c r="R46" i="8"/>
  <c r="AC46" i="8" s="1"/>
  <c r="AN47" i="8"/>
  <c r="X48" i="8"/>
  <c r="AI48" i="8" s="1"/>
  <c r="R50" i="8"/>
  <c r="AC50" i="8" s="1"/>
  <c r="AQ50" i="8"/>
  <c r="T53" i="8"/>
  <c r="AE53" i="8" s="1"/>
  <c r="AN53" i="8"/>
  <c r="R58" i="8"/>
  <c r="AC58" i="8" s="1"/>
  <c r="AO61" i="8"/>
  <c r="R63" i="8"/>
  <c r="AC63" i="8" s="1"/>
  <c r="R66" i="8"/>
  <c r="AC66" i="8" s="1"/>
  <c r="AT66" i="8"/>
  <c r="W67" i="8"/>
  <c r="AH67" i="8" s="1"/>
  <c r="S69" i="8"/>
  <c r="S73" i="8"/>
  <c r="AP73" i="8"/>
  <c r="T74" i="8"/>
  <c r="AE74" i="8" s="1"/>
  <c r="S74" i="8"/>
  <c r="U74" i="8"/>
  <c r="AF74" i="8" s="1"/>
  <c r="X74" i="8"/>
  <c r="AI74" i="8" s="1"/>
  <c r="AN77" i="8"/>
  <c r="T83" i="8"/>
  <c r="AE83" i="8" s="1"/>
  <c r="AS83" i="8"/>
  <c r="AS86" i="8"/>
  <c r="R88" i="8"/>
  <c r="AC88" i="8" s="1"/>
  <c r="X88" i="8"/>
  <c r="AI88" i="8" s="1"/>
  <c r="W88" i="8"/>
  <c r="AH88" i="8" s="1"/>
  <c r="U88" i="8"/>
  <c r="AF88" i="8" s="1"/>
  <c r="X89" i="8"/>
  <c r="AI89" i="8" s="1"/>
  <c r="V89" i="8"/>
  <c r="AG89" i="8" s="1"/>
  <c r="T89" i="8"/>
  <c r="AE89" i="8" s="1"/>
  <c r="T92" i="8"/>
  <c r="AE92" i="8" s="1"/>
  <c r="AQ93" i="8"/>
  <c r="AT93" i="8"/>
  <c r="AR93" i="8"/>
  <c r="AN93" i="8"/>
  <c r="AN100" i="8"/>
  <c r="AS107" i="8"/>
  <c r="AR107" i="8"/>
  <c r="AP107" i="8"/>
  <c r="AT107" i="8"/>
  <c r="AN107" i="8"/>
  <c r="V108" i="8"/>
  <c r="AG108" i="8" s="1"/>
  <c r="AO108" i="8"/>
  <c r="V109" i="8"/>
  <c r="AG109" i="8" s="1"/>
  <c r="AN122" i="8"/>
  <c r="AQ7" i="8"/>
  <c r="S15" i="8"/>
  <c r="U17" i="8"/>
  <c r="AF17" i="8" s="1"/>
  <c r="AO19" i="8"/>
  <c r="AQ21" i="8"/>
  <c r="S29" i="8"/>
  <c r="U31" i="8"/>
  <c r="AF31" i="8" s="1"/>
  <c r="AO33" i="8"/>
  <c r="AQ35" i="8"/>
  <c r="AR43" i="8"/>
  <c r="S46" i="8"/>
  <c r="AS46" i="8"/>
  <c r="AO47" i="8"/>
  <c r="T50" i="8"/>
  <c r="AE50" i="8" s="1"/>
  <c r="X52" i="8"/>
  <c r="AI52" i="8" s="1"/>
  <c r="U53" i="8"/>
  <c r="AF53" i="8" s="1"/>
  <c r="AO53" i="8"/>
  <c r="S55" i="8"/>
  <c r="T58" i="8"/>
  <c r="AE58" i="8" s="1"/>
  <c r="U60" i="8"/>
  <c r="AF60" i="8" s="1"/>
  <c r="W60" i="8"/>
  <c r="AH60" i="8" s="1"/>
  <c r="AP61" i="8"/>
  <c r="T63" i="8"/>
  <c r="AE63" i="8" s="1"/>
  <c r="S66" i="8"/>
  <c r="V73" i="8"/>
  <c r="AG73" i="8" s="1"/>
  <c r="AQ73" i="8"/>
  <c r="AO77" i="8"/>
  <c r="AR80" i="8"/>
  <c r="AQ80" i="8"/>
  <c r="AO80" i="8"/>
  <c r="U83" i="8"/>
  <c r="AF83" i="8" s="1"/>
  <c r="X84" i="8"/>
  <c r="AI84" i="8" s="1"/>
  <c r="W84" i="8"/>
  <c r="AH84" i="8" s="1"/>
  <c r="U84" i="8"/>
  <c r="AF84" i="8" s="1"/>
  <c r="R84" i="8"/>
  <c r="AC84" i="8" s="1"/>
  <c r="AT86" i="8"/>
  <c r="U92" i="8"/>
  <c r="AF92" i="8" s="1"/>
  <c r="AO100" i="8"/>
  <c r="AP108" i="8"/>
  <c r="AQ111" i="8"/>
  <c r="AT111" i="8"/>
  <c r="AS111" i="8"/>
  <c r="AP111" i="8"/>
  <c r="AO111" i="8"/>
  <c r="AR111" i="8"/>
  <c r="T112" i="8"/>
  <c r="AE112" i="8" s="1"/>
  <c r="AR122" i="8"/>
  <c r="AO5" i="8"/>
  <c r="AY5" i="8" s="1"/>
  <c r="R13" i="8"/>
  <c r="AC13" i="8" s="1"/>
  <c r="AN17" i="8"/>
  <c r="AP33" i="8"/>
  <c r="AS43" i="8"/>
  <c r="T46" i="8"/>
  <c r="AE46" i="8" s="1"/>
  <c r="AP47" i="8"/>
  <c r="U50" i="8"/>
  <c r="AF50" i="8" s="1"/>
  <c r="AP53" i="8"/>
  <c r="U58" i="8"/>
  <c r="AF58" i="8" s="1"/>
  <c r="AQ61" i="8"/>
  <c r="U63" i="8"/>
  <c r="AF63" i="8" s="1"/>
  <c r="T66" i="8"/>
  <c r="AE66" i="8" s="1"/>
  <c r="AT71" i="8"/>
  <c r="W73" i="8"/>
  <c r="AH73" i="8" s="1"/>
  <c r="AR73" i="8"/>
  <c r="S75" i="8"/>
  <c r="AT75" i="8"/>
  <c r="AP77" i="8"/>
  <c r="W83" i="8"/>
  <c r="AH83" i="8" s="1"/>
  <c r="AP89" i="8"/>
  <c r="AO89" i="8"/>
  <c r="AS89" i="8"/>
  <c r="W92" i="8"/>
  <c r="AH92" i="8" s="1"/>
  <c r="AQ100" i="8"/>
  <c r="AP102" i="8"/>
  <c r="AO102" i="8"/>
  <c r="AQ108" i="8"/>
  <c r="R121" i="8"/>
  <c r="AC121" i="8" s="1"/>
  <c r="X121" i="8"/>
  <c r="AI121" i="8" s="1"/>
  <c r="V121" i="8"/>
  <c r="AG121" i="8" s="1"/>
  <c r="W121" i="8"/>
  <c r="AH121" i="8" s="1"/>
  <c r="U121" i="8"/>
  <c r="AF121" i="8" s="1"/>
  <c r="S136" i="8"/>
  <c r="R136" i="8"/>
  <c r="AC136" i="8" s="1"/>
  <c r="X136" i="8"/>
  <c r="AI136" i="8" s="1"/>
  <c r="W136" i="8"/>
  <c r="AH136" i="8" s="1"/>
  <c r="V136" i="8"/>
  <c r="AG136" i="8" s="1"/>
  <c r="U136" i="8"/>
  <c r="AF136" i="8" s="1"/>
  <c r="T136" i="8"/>
  <c r="AE136" i="8" s="1"/>
  <c r="AQ47" i="8"/>
  <c r="V50" i="8"/>
  <c r="AG50" i="8" s="1"/>
  <c r="AS52" i="8"/>
  <c r="AQ52" i="8"/>
  <c r="AQ53" i="8"/>
  <c r="R57" i="8"/>
  <c r="AC57" i="8" s="1"/>
  <c r="V58" i="8"/>
  <c r="AG58" i="8" s="1"/>
  <c r="AO60" i="8"/>
  <c r="AR61" i="8"/>
  <c r="V63" i="8"/>
  <c r="AG63" i="8" s="1"/>
  <c r="U66" i="8"/>
  <c r="AF66" i="8" s="1"/>
  <c r="AO69" i="8"/>
  <c r="AR69" i="8"/>
  <c r="X73" i="8"/>
  <c r="AI73" i="8" s="1"/>
  <c r="AS73" i="8"/>
  <c r="AQ77" i="8"/>
  <c r="X81" i="8"/>
  <c r="AI81" i="8" s="1"/>
  <c r="S81" i="8"/>
  <c r="V81" i="8"/>
  <c r="AG81" i="8" s="1"/>
  <c r="X92" i="8"/>
  <c r="AI92" i="8" s="1"/>
  <c r="AR100" i="8"/>
  <c r="W103" i="8"/>
  <c r="AH103" i="8" s="1"/>
  <c r="AT104" i="8"/>
  <c r="AP104" i="8"/>
  <c r="U107" i="8"/>
  <c r="AF107" i="8" s="1"/>
  <c r="X107" i="8"/>
  <c r="AI107" i="8" s="1"/>
  <c r="W107" i="8"/>
  <c r="AH107" i="8" s="1"/>
  <c r="R107" i="8"/>
  <c r="AC107" i="8" s="1"/>
  <c r="AQ107" i="8"/>
  <c r="S108" i="8"/>
  <c r="AR108" i="8"/>
  <c r="X111" i="8"/>
  <c r="AI111" i="8" s="1"/>
  <c r="U111" i="8"/>
  <c r="AF111" i="8" s="1"/>
  <c r="T111" i="8"/>
  <c r="AE111" i="8" s="1"/>
  <c r="W111" i="8"/>
  <c r="AH111" i="8" s="1"/>
  <c r="AN111" i="8"/>
  <c r="S114" i="8"/>
  <c r="U114" i="8"/>
  <c r="AF114" i="8" s="1"/>
  <c r="U124" i="8"/>
  <c r="AF124" i="8" s="1"/>
  <c r="T124" i="8"/>
  <c r="AE124" i="8" s="1"/>
  <c r="V124" i="8"/>
  <c r="AG124" i="8" s="1"/>
  <c r="S124" i="8"/>
  <c r="V135" i="8"/>
  <c r="AG135" i="8" s="1"/>
  <c r="AT162" i="8"/>
  <c r="AR47" i="8"/>
  <c r="W50" i="8"/>
  <c r="AH50" i="8" s="1"/>
  <c r="AR53" i="8"/>
  <c r="W58" i="8"/>
  <c r="AH58" i="8" s="1"/>
  <c r="AT61" i="8"/>
  <c r="W62" i="8"/>
  <c r="AH62" i="8" s="1"/>
  <c r="W63" i="8"/>
  <c r="AH63" i="8" s="1"/>
  <c r="R65" i="8"/>
  <c r="AC65" i="8" s="1"/>
  <c r="R68" i="8"/>
  <c r="AC68" i="8" s="1"/>
  <c r="S71" i="8"/>
  <c r="AN71" i="8"/>
  <c r="R78" i="8"/>
  <c r="AC78" i="8" s="1"/>
  <c r="AT78" i="8"/>
  <c r="AS78" i="8"/>
  <c r="AQ78" i="8"/>
  <c r="AQ81" i="8"/>
  <c r="AP81" i="8"/>
  <c r="AN81" i="8"/>
  <c r="AR81" i="8"/>
  <c r="AP94" i="8"/>
  <c r="AS94" i="8"/>
  <c r="AS100" i="8"/>
  <c r="AS103" i="8"/>
  <c r="AR103" i="8"/>
  <c r="AP103" i="8"/>
  <c r="AS108" i="8"/>
  <c r="AP113" i="8"/>
  <c r="AO113" i="8"/>
  <c r="AR113" i="8"/>
  <c r="AQ113" i="8"/>
  <c r="AT113" i="8"/>
  <c r="X155" i="8"/>
  <c r="AI155" i="8" s="1"/>
  <c r="T155" i="8"/>
  <c r="AE155" i="8" s="1"/>
  <c r="U155" i="8"/>
  <c r="AF155" i="8" s="1"/>
  <c r="W82" i="8"/>
  <c r="AH82" i="8" s="1"/>
  <c r="W90" i="8"/>
  <c r="AH90" i="8" s="1"/>
  <c r="R90" i="8"/>
  <c r="AC90" i="8" s="1"/>
  <c r="AT90" i="8"/>
  <c r="AQ90" i="8"/>
  <c r="AP90" i="8"/>
  <c r="AN90" i="8"/>
  <c r="W102" i="8"/>
  <c r="AH102" i="8" s="1"/>
  <c r="V102" i="8"/>
  <c r="AG102" i="8" s="1"/>
  <c r="T102" i="8"/>
  <c r="AE102" i="8" s="1"/>
  <c r="AP110" i="8"/>
  <c r="AQ110" i="8"/>
  <c r="AO110" i="8"/>
  <c r="AT110" i="8"/>
  <c r="AR115" i="8"/>
  <c r="AQ115" i="8"/>
  <c r="AS115" i="8"/>
  <c r="AP115" i="8"/>
  <c r="AN115" i="8"/>
  <c r="W116" i="8"/>
  <c r="AH116" i="8" s="1"/>
  <c r="AO118" i="8"/>
  <c r="S119" i="8"/>
  <c r="W119" i="8"/>
  <c r="AH119" i="8" s="1"/>
  <c r="V119" i="8"/>
  <c r="AG119" i="8" s="1"/>
  <c r="T119" i="8"/>
  <c r="AE119" i="8" s="1"/>
  <c r="X119" i="8"/>
  <c r="AI119" i="8" s="1"/>
  <c r="R119" i="8"/>
  <c r="AC119" i="8" s="1"/>
  <c r="AR120" i="8"/>
  <c r="AQ120" i="8"/>
  <c r="AT120" i="8"/>
  <c r="AS76" i="8"/>
  <c r="S106" i="8"/>
  <c r="R116" i="8"/>
  <c r="AC116" i="8" s="1"/>
  <c r="AN118" i="8"/>
  <c r="U119" i="8"/>
  <c r="AF119" i="8" s="1"/>
  <c r="V128" i="8"/>
  <c r="AG128" i="8" s="1"/>
  <c r="U11" i="8"/>
  <c r="AF11" i="8" s="1"/>
  <c r="V12" i="8"/>
  <c r="AG12" i="8" s="1"/>
  <c r="AQ15" i="8"/>
  <c r="AR16" i="8"/>
  <c r="T24" i="8"/>
  <c r="AE24" i="8" s="1"/>
  <c r="U25" i="8"/>
  <c r="AF25" i="8" s="1"/>
  <c r="V26" i="8"/>
  <c r="AG26" i="8" s="1"/>
  <c r="AP28" i="8"/>
  <c r="AQ29" i="8"/>
  <c r="AR30" i="8"/>
  <c r="T38" i="8"/>
  <c r="AE38" i="8" s="1"/>
  <c r="U39" i="8"/>
  <c r="AF39" i="8" s="1"/>
  <c r="V40" i="8"/>
  <c r="AG40" i="8" s="1"/>
  <c r="X43" i="8"/>
  <c r="AI43" i="8" s="1"/>
  <c r="T44" i="8"/>
  <c r="AE44" i="8" s="1"/>
  <c r="AQ44" i="8"/>
  <c r="AR46" i="8"/>
  <c r="T49" i="8"/>
  <c r="AE49" i="8" s="1"/>
  <c r="V52" i="8"/>
  <c r="AG52" i="8" s="1"/>
  <c r="AP52" i="8"/>
  <c r="R54" i="8"/>
  <c r="AC54" i="8" s="1"/>
  <c r="X55" i="8"/>
  <c r="AI55" i="8" s="1"/>
  <c r="AQ55" i="8"/>
  <c r="U57" i="8"/>
  <c r="AF57" i="8" s="1"/>
  <c r="X60" i="8"/>
  <c r="AI60" i="8" s="1"/>
  <c r="AQ60" i="8"/>
  <c r="S62" i="8"/>
  <c r="U65" i="8"/>
  <c r="AF65" i="8" s="1"/>
  <c r="T68" i="8"/>
  <c r="AE68" i="8" s="1"/>
  <c r="AR68" i="8"/>
  <c r="AQ69" i="8"/>
  <c r="AQ71" i="8"/>
  <c r="V72" i="8"/>
  <c r="AG72" i="8" s="1"/>
  <c r="S72" i="8"/>
  <c r="U72" i="8"/>
  <c r="AF72" i="8" s="1"/>
  <c r="R72" i="8"/>
  <c r="AC72" i="8" s="1"/>
  <c r="AQ75" i="8"/>
  <c r="U78" i="8"/>
  <c r="AF78" i="8" s="1"/>
  <c r="AO78" i="8"/>
  <c r="V79" i="8"/>
  <c r="AG79" i="8" s="1"/>
  <c r="T79" i="8"/>
  <c r="AE79" i="8" s="1"/>
  <c r="U81" i="8"/>
  <c r="AF81" i="8" s="1"/>
  <c r="AS81" i="8"/>
  <c r="R82" i="8"/>
  <c r="AC82" i="8" s="1"/>
  <c r="R85" i="8"/>
  <c r="AC85" i="8" s="1"/>
  <c r="AT89" i="8"/>
  <c r="T90" i="8"/>
  <c r="AE90" i="8" s="1"/>
  <c r="AO90" i="8"/>
  <c r="X91" i="8"/>
  <c r="AI91" i="8" s="1"/>
  <c r="U91" i="8"/>
  <c r="AF91" i="8" s="1"/>
  <c r="AO94" i="8"/>
  <c r="S102" i="8"/>
  <c r="AS102" i="8"/>
  <c r="AO103" i="8"/>
  <c r="AQ104" i="8"/>
  <c r="V105" i="8"/>
  <c r="AG105" i="8" s="1"/>
  <c r="R106" i="8"/>
  <c r="AC106" i="8" s="1"/>
  <c r="AN110" i="8"/>
  <c r="AS113" i="8"/>
  <c r="AO115" i="8"/>
  <c r="T116" i="8"/>
  <c r="AE116" i="8" s="1"/>
  <c r="V118" i="8"/>
  <c r="AG118" i="8" s="1"/>
  <c r="AP118" i="8"/>
  <c r="AN120" i="8"/>
  <c r="T122" i="8"/>
  <c r="AE122" i="8" s="1"/>
  <c r="U128" i="8"/>
  <c r="AF128" i="8" s="1"/>
  <c r="AP49" i="8"/>
  <c r="V51" i="8"/>
  <c r="AG51" i="8" s="1"/>
  <c r="T59" i="8"/>
  <c r="AE59" i="8" s="1"/>
  <c r="S59" i="8"/>
  <c r="AO62" i="8"/>
  <c r="R76" i="8"/>
  <c r="AC76" i="8" s="1"/>
  <c r="T76" i="8"/>
  <c r="AE76" i="8" s="1"/>
  <c r="R95" i="8"/>
  <c r="AC95" i="8" s="1"/>
  <c r="V95" i="8"/>
  <c r="AG95" i="8" s="1"/>
  <c r="W95" i="8"/>
  <c r="AH95" i="8" s="1"/>
  <c r="AO95" i="8"/>
  <c r="AT95" i="8"/>
  <c r="AP95" i="8"/>
  <c r="AR95" i="8"/>
  <c r="R104" i="8"/>
  <c r="AC104" i="8" s="1"/>
  <c r="T104" i="8"/>
  <c r="AE104" i="8" s="1"/>
  <c r="W104" i="8"/>
  <c r="AH104" i="8" s="1"/>
  <c r="AT46" i="8"/>
  <c r="AN49" i="8"/>
  <c r="R51" i="8"/>
  <c r="AC51" i="8" s="1"/>
  <c r="W52" i="8"/>
  <c r="AH52" i="8" s="1"/>
  <c r="AR52" i="8"/>
  <c r="V57" i="8"/>
  <c r="AG57" i="8" s="1"/>
  <c r="R59" i="8"/>
  <c r="AC59" i="8" s="1"/>
  <c r="AR60" i="8"/>
  <c r="T62" i="8"/>
  <c r="AE62" i="8" s="1"/>
  <c r="AN62" i="8"/>
  <c r="U68" i="8"/>
  <c r="AF68" i="8" s="1"/>
  <c r="AS69" i="8"/>
  <c r="X70" i="8"/>
  <c r="AI70" i="8" s="1"/>
  <c r="V70" i="8"/>
  <c r="AG70" i="8" s="1"/>
  <c r="AR71" i="8"/>
  <c r="AR75" i="8"/>
  <c r="S76" i="8"/>
  <c r="AN76" i="8"/>
  <c r="AP78" i="8"/>
  <c r="W81" i="8"/>
  <c r="AH81" i="8" s="1"/>
  <c r="AT81" i="8"/>
  <c r="S82" i="8"/>
  <c r="AP82" i="8"/>
  <c r="AO82" i="8"/>
  <c r="AS82" i="8"/>
  <c r="U90" i="8"/>
  <c r="AF90" i="8" s="1"/>
  <c r="AR90" i="8"/>
  <c r="AS91" i="8"/>
  <c r="AR91" i="8"/>
  <c r="AQ91" i="8"/>
  <c r="AO91" i="8"/>
  <c r="AN91" i="8"/>
  <c r="AQ94" i="8"/>
  <c r="S95" i="8"/>
  <c r="AN95" i="8"/>
  <c r="AN96" i="8"/>
  <c r="U102" i="8"/>
  <c r="AF102" i="8" s="1"/>
  <c r="AT102" i="8"/>
  <c r="AQ103" i="8"/>
  <c r="S104" i="8"/>
  <c r="U105" i="8"/>
  <c r="AF105" i="8" s="1"/>
  <c r="V106" i="8"/>
  <c r="AG106" i="8" s="1"/>
  <c r="AR110" i="8"/>
  <c r="AT115" i="8"/>
  <c r="U116" i="8"/>
  <c r="AF116" i="8" s="1"/>
  <c r="AT117" i="8"/>
  <c r="AS117" i="8"/>
  <c r="AQ117" i="8"/>
  <c r="AR117" i="8"/>
  <c r="AP117" i="8"/>
  <c r="AN117" i="8"/>
  <c r="AQ118" i="8"/>
  <c r="AO120" i="8"/>
  <c r="V125" i="8"/>
  <c r="AG125" i="8" s="1"/>
  <c r="U125" i="8"/>
  <c r="AF125" i="8" s="1"/>
  <c r="X125" i="8"/>
  <c r="AI125" i="8" s="1"/>
  <c r="T125" i="8"/>
  <c r="AE125" i="8" s="1"/>
  <c r="S125" i="8"/>
  <c r="R125" i="8"/>
  <c r="AC125" i="8" s="1"/>
  <c r="W128" i="8"/>
  <c r="AH128" i="8" s="1"/>
  <c r="AP63" i="8"/>
  <c r="R75" i="8"/>
  <c r="AC75" i="8" s="1"/>
  <c r="AN84" i="8"/>
  <c r="AR84" i="8"/>
  <c r="T101" i="8"/>
  <c r="AE101" i="8" s="1"/>
  <c r="S101" i="8"/>
  <c r="U101" i="8"/>
  <c r="AF101" i="8" s="1"/>
  <c r="T106" i="8"/>
  <c r="AE106" i="8" s="1"/>
  <c r="X106" i="8"/>
  <c r="AI106" i="8" s="1"/>
  <c r="W106" i="8"/>
  <c r="AH106" i="8" s="1"/>
  <c r="U106" i="8"/>
  <c r="AF106" i="8" s="1"/>
  <c r="AP106" i="8"/>
  <c r="AT118" i="8"/>
  <c r="AS118" i="8"/>
  <c r="AO126" i="8"/>
  <c r="AN126" i="8"/>
  <c r="AP126" i="8"/>
  <c r="AR126" i="8"/>
  <c r="R127" i="8"/>
  <c r="AC127" i="8" s="1"/>
  <c r="X143" i="8"/>
  <c r="AI143" i="8" s="1"/>
  <c r="AP147" i="8"/>
  <c r="AR147" i="8"/>
  <c r="AN147" i="8"/>
  <c r="AT147" i="8"/>
  <c r="AS147" i="8"/>
  <c r="AQ147" i="8"/>
  <c r="AO140" i="8"/>
  <c r="AN140" i="8"/>
  <c r="AP140" i="8"/>
  <c r="AT140" i="8"/>
  <c r="AQ140" i="8"/>
  <c r="AQ144" i="8"/>
  <c r="AR144" i="8"/>
  <c r="AP144" i="8"/>
  <c r="AO144" i="8"/>
  <c r="AN144" i="8"/>
  <c r="AS144" i="8"/>
  <c r="AT144" i="8"/>
  <c r="AO147" i="8"/>
  <c r="V175" i="8"/>
  <c r="AG175" i="8" s="1"/>
  <c r="W175" i="8"/>
  <c r="AH175" i="8" s="1"/>
  <c r="U175" i="8"/>
  <c r="AF175" i="8" s="1"/>
  <c r="R175" i="8"/>
  <c r="AC175" i="8" s="1"/>
  <c r="X175" i="8"/>
  <c r="AI175" i="8" s="1"/>
  <c r="T175" i="8"/>
  <c r="AE175" i="8" s="1"/>
  <c r="S175" i="8"/>
  <c r="AP141" i="8"/>
  <c r="AO141" i="8"/>
  <c r="AT141" i="8"/>
  <c r="AS141" i="8"/>
  <c r="AR141" i="8"/>
  <c r="AQ141" i="8"/>
  <c r="W152" i="8"/>
  <c r="AH152" i="8" s="1"/>
  <c r="U152" i="8"/>
  <c r="AF152" i="8" s="1"/>
  <c r="X152" i="8"/>
  <c r="AI152" i="8" s="1"/>
  <c r="V152" i="8"/>
  <c r="AG152" i="8" s="1"/>
  <c r="R152" i="8"/>
  <c r="AC152" i="8" s="1"/>
  <c r="T152" i="8"/>
  <c r="AE152" i="8" s="1"/>
  <c r="S152" i="8"/>
  <c r="U129" i="8"/>
  <c r="AF129" i="8" s="1"/>
  <c r="X129" i="8"/>
  <c r="AI129" i="8" s="1"/>
  <c r="W129" i="8"/>
  <c r="AH129" i="8" s="1"/>
  <c r="T129" i="8"/>
  <c r="AE129" i="8" s="1"/>
  <c r="S129" i="8"/>
  <c r="R129" i="8"/>
  <c r="AC129" i="8" s="1"/>
  <c r="R135" i="8"/>
  <c r="AC135" i="8" s="1"/>
  <c r="T135" i="8"/>
  <c r="AE135" i="8" s="1"/>
  <c r="W135" i="8"/>
  <c r="AH135" i="8" s="1"/>
  <c r="S135" i="8"/>
  <c r="T162" i="8"/>
  <c r="AE162" i="8" s="1"/>
  <c r="U162" i="8"/>
  <c r="AF162" i="8" s="1"/>
  <c r="R162" i="8"/>
  <c r="AC162" i="8" s="1"/>
  <c r="X162" i="8"/>
  <c r="AI162" i="8" s="1"/>
  <c r="R112" i="8"/>
  <c r="AC112" i="8" s="1"/>
  <c r="U113" i="8"/>
  <c r="AF113" i="8" s="1"/>
  <c r="T113" i="8"/>
  <c r="AE113" i="8" s="1"/>
  <c r="R113" i="8"/>
  <c r="AC113" i="8" s="1"/>
  <c r="S122" i="8"/>
  <c r="R122" i="8"/>
  <c r="AC122" i="8" s="1"/>
  <c r="W122" i="8"/>
  <c r="AH122" i="8" s="1"/>
  <c r="V122" i="8"/>
  <c r="AG122" i="8" s="1"/>
  <c r="X122" i="8"/>
  <c r="AI122" i="8" s="1"/>
  <c r="U122" i="8"/>
  <c r="AF122" i="8" s="1"/>
  <c r="U171" i="8"/>
  <c r="AF171" i="8" s="1"/>
  <c r="V153" i="8"/>
  <c r="AG153" i="8" s="1"/>
  <c r="AS156" i="8"/>
  <c r="AT156" i="8"/>
  <c r="AP156" i="8"/>
  <c r="AQ156" i="8"/>
  <c r="AN156" i="8"/>
  <c r="AO156" i="8"/>
  <c r="R164" i="8"/>
  <c r="AC164" i="8" s="1"/>
  <c r="T164" i="8"/>
  <c r="AE164" i="8" s="1"/>
  <c r="S164" i="8"/>
  <c r="X164" i="8"/>
  <c r="AI164" i="8" s="1"/>
  <c r="W164" i="8"/>
  <c r="AH164" i="8" s="1"/>
  <c r="V164" i="8"/>
  <c r="AG164" i="8" s="1"/>
  <c r="W71" i="8"/>
  <c r="AH71" i="8" s="1"/>
  <c r="T71" i="8"/>
  <c r="AE71" i="8" s="1"/>
  <c r="W85" i="8"/>
  <c r="AH85" i="8" s="1"/>
  <c r="V85" i="8"/>
  <c r="AG85" i="8" s="1"/>
  <c r="T85" i="8"/>
  <c r="AE85" i="8" s="1"/>
  <c r="X128" i="8"/>
  <c r="AI128" i="8" s="1"/>
  <c r="T128" i="8"/>
  <c r="AE128" i="8" s="1"/>
  <c r="S128" i="8"/>
  <c r="R128" i="8"/>
  <c r="AC128" i="8" s="1"/>
  <c r="W144" i="8"/>
  <c r="AH144" i="8" s="1"/>
  <c r="V144" i="8"/>
  <c r="AG144" i="8" s="1"/>
  <c r="S146" i="8"/>
  <c r="W146" i="8"/>
  <c r="AH146" i="8" s="1"/>
  <c r="V146" i="8"/>
  <c r="AG146" i="8" s="1"/>
  <c r="R146" i="8"/>
  <c r="AC146" i="8" s="1"/>
  <c r="U146" i="8"/>
  <c r="AF146" i="8" s="1"/>
  <c r="S148" i="8"/>
  <c r="U148" i="8"/>
  <c r="AF148" i="8" s="1"/>
  <c r="T148" i="8"/>
  <c r="AE148" i="8" s="1"/>
  <c r="X148" i="8"/>
  <c r="AI148" i="8" s="1"/>
  <c r="V148" i="8"/>
  <c r="AG148" i="8" s="1"/>
  <c r="T140" i="8"/>
  <c r="AE140" i="8" s="1"/>
  <c r="T179" i="8"/>
  <c r="AE179" i="8" s="1"/>
  <c r="T147" i="8"/>
  <c r="AE147" i="8" s="1"/>
  <c r="AQ114" i="8"/>
  <c r="AP114" i="8"/>
  <c r="AR114" i="8"/>
  <c r="AN125" i="8"/>
  <c r="AT125" i="8"/>
  <c r="AS125" i="8"/>
  <c r="AR125" i="8"/>
  <c r="AP125" i="8"/>
  <c r="X127" i="8"/>
  <c r="AI127" i="8" s="1"/>
  <c r="W127" i="8"/>
  <c r="AH127" i="8" s="1"/>
  <c r="AT132" i="8"/>
  <c r="AP132" i="8"/>
  <c r="AQ132" i="8"/>
  <c r="AO132" i="8"/>
  <c r="AN132" i="8"/>
  <c r="AR132" i="8"/>
  <c r="AT136" i="8"/>
  <c r="AS136" i="8"/>
  <c r="AR136" i="8"/>
  <c r="AQ136" i="8"/>
  <c r="AN136" i="8"/>
  <c r="X140" i="8"/>
  <c r="AI140" i="8" s="1"/>
  <c r="AT131" i="8"/>
  <c r="AS131" i="8"/>
  <c r="AO131" i="8"/>
  <c r="AN131" i="8"/>
  <c r="AO136" i="8"/>
  <c r="AT151" i="8"/>
  <c r="AR152" i="8"/>
  <c r="AR173" i="8"/>
  <c r="AS173" i="8"/>
  <c r="AQ173" i="8"/>
  <c r="AN173" i="8"/>
  <c r="AT173" i="8"/>
  <c r="AP173" i="8"/>
  <c r="AO173" i="8"/>
  <c r="AR145" i="8"/>
  <c r="AT149" i="8"/>
  <c r="AS149" i="8"/>
  <c r="AO149" i="8"/>
  <c r="AQ149" i="8"/>
  <c r="AN149" i="8"/>
  <c r="U180" i="8"/>
  <c r="AF180" i="8" s="1"/>
  <c r="X96" i="8"/>
  <c r="AI96" i="8" s="1"/>
  <c r="AQ97" i="8"/>
  <c r="S105" i="8"/>
  <c r="W109" i="8"/>
  <c r="AH109" i="8" s="1"/>
  <c r="V130" i="8"/>
  <c r="AG130" i="8" s="1"/>
  <c r="S130" i="8"/>
  <c r="R130" i="8"/>
  <c r="AC130" i="8" s="1"/>
  <c r="X141" i="8"/>
  <c r="AI141" i="8" s="1"/>
  <c r="W141" i="8"/>
  <c r="AH141" i="8" s="1"/>
  <c r="S141" i="8"/>
  <c r="V141" i="8"/>
  <c r="AG141" i="8" s="1"/>
  <c r="U141" i="8"/>
  <c r="AF141" i="8" s="1"/>
  <c r="AR149" i="8"/>
  <c r="AS154" i="8"/>
  <c r="AQ154" i="8"/>
  <c r="AR154" i="8"/>
  <c r="AP154" i="8"/>
  <c r="AO154" i="8"/>
  <c r="AP163" i="8"/>
  <c r="AT163" i="8"/>
  <c r="AQ163" i="8"/>
  <c r="AS163" i="8"/>
  <c r="AN163" i="8"/>
  <c r="AR163" i="8"/>
  <c r="X166" i="8"/>
  <c r="AI166" i="8" s="1"/>
  <c r="S166" i="8"/>
  <c r="V166" i="8"/>
  <c r="AG166" i="8" s="1"/>
  <c r="AR158" i="8"/>
  <c r="AN83" i="8"/>
  <c r="AN88" i="8"/>
  <c r="R96" i="8"/>
  <c r="AC96" i="8" s="1"/>
  <c r="AN97" i="8"/>
  <c r="R105" i="8"/>
  <c r="AC105" i="8" s="1"/>
  <c r="AO106" i="8"/>
  <c r="R109" i="8"/>
  <c r="AC109" i="8" s="1"/>
  <c r="T123" i="8"/>
  <c r="AE123" i="8" s="1"/>
  <c r="S123" i="8"/>
  <c r="T130" i="8"/>
  <c r="AE130" i="8" s="1"/>
  <c r="W131" i="8"/>
  <c r="AH131" i="8" s="1"/>
  <c r="AQ133" i="8"/>
  <c r="AS135" i="8"/>
  <c r="R141" i="8"/>
  <c r="AC141" i="8" s="1"/>
  <c r="AN154" i="8"/>
  <c r="AO163" i="8"/>
  <c r="T166" i="8"/>
  <c r="AE166" i="8" s="1"/>
  <c r="S96" i="8"/>
  <c r="AP96" i="8"/>
  <c r="AO97" i="8"/>
  <c r="T105" i="8"/>
  <c r="AE105" i="8" s="1"/>
  <c r="S109" i="8"/>
  <c r="AO109" i="8"/>
  <c r="X114" i="8"/>
  <c r="AI114" i="8" s="1"/>
  <c r="W114" i="8"/>
  <c r="AH114" i="8" s="1"/>
  <c r="S116" i="8"/>
  <c r="U130" i="8"/>
  <c r="AF130" i="8" s="1"/>
  <c r="X132" i="8"/>
  <c r="AI132" i="8" s="1"/>
  <c r="U132" i="8"/>
  <c r="AF132" i="8" s="1"/>
  <c r="T132" i="8"/>
  <c r="AE132" i="8" s="1"/>
  <c r="S132" i="8"/>
  <c r="AR134" i="8"/>
  <c r="AP134" i="8"/>
  <c r="AO134" i="8"/>
  <c r="AN134" i="8"/>
  <c r="T141" i="8"/>
  <c r="AE141" i="8" s="1"/>
  <c r="AT154" i="8"/>
  <c r="V161" i="8"/>
  <c r="AG161" i="8" s="1"/>
  <c r="T161" i="8"/>
  <c r="AE161" i="8" s="1"/>
  <c r="R161" i="8"/>
  <c r="AC161" i="8" s="1"/>
  <c r="S161" i="8"/>
  <c r="X161" i="8"/>
  <c r="AI161" i="8" s="1"/>
  <c r="W161" i="8"/>
  <c r="AH161" i="8" s="1"/>
  <c r="U161" i="8"/>
  <c r="AF161" i="8" s="1"/>
  <c r="AS164" i="8"/>
  <c r="V154" i="8"/>
  <c r="AG154" i="8" s="1"/>
  <c r="W154" i="8"/>
  <c r="AH154" i="8" s="1"/>
  <c r="R154" i="8"/>
  <c r="AC154" i="8" s="1"/>
  <c r="AT167" i="8"/>
  <c r="AS167" i="8"/>
  <c r="AQ167" i="8"/>
  <c r="AP167" i="8"/>
  <c r="AR167" i="8"/>
  <c r="AO167" i="8"/>
  <c r="W140" i="8"/>
  <c r="AH140" i="8" s="1"/>
  <c r="V140" i="8"/>
  <c r="AG140" i="8" s="1"/>
  <c r="R140" i="8"/>
  <c r="AC140" i="8" s="1"/>
  <c r="S140" i="8"/>
  <c r="X144" i="8"/>
  <c r="AI144" i="8" s="1"/>
  <c r="U144" i="8"/>
  <c r="AF144" i="8" s="1"/>
  <c r="T144" i="8"/>
  <c r="AE144" i="8" s="1"/>
  <c r="S144" i="8"/>
  <c r="R144" i="8"/>
  <c r="AC144" i="8" s="1"/>
  <c r="AP146" i="8"/>
  <c r="AO146" i="8"/>
  <c r="AQ146" i="8"/>
  <c r="AT148" i="8"/>
  <c r="AO148" i="8"/>
  <c r="AN148" i="8"/>
  <c r="AP148" i="8"/>
  <c r="S154" i="8"/>
  <c r="AS155" i="8"/>
  <c r="AN155" i="8"/>
  <c r="AS166" i="8"/>
  <c r="AP166" i="8"/>
  <c r="AN166" i="8"/>
  <c r="AR166" i="8"/>
  <c r="AT166" i="8"/>
  <c r="AQ166" i="8"/>
  <c r="AO166" i="8"/>
  <c r="AN174" i="8"/>
  <c r="W173" i="8"/>
  <c r="AH173" i="8" s="1"/>
  <c r="X173" i="8"/>
  <c r="AI173" i="8" s="1"/>
  <c r="U173" i="8"/>
  <c r="AF173" i="8" s="1"/>
  <c r="S173" i="8"/>
  <c r="V173" i="8"/>
  <c r="AG173" i="8" s="1"/>
  <c r="U143" i="8"/>
  <c r="AF143" i="8" s="1"/>
  <c r="R143" i="8"/>
  <c r="AC143" i="8" s="1"/>
  <c r="U154" i="8"/>
  <c r="AF154" i="8" s="1"/>
  <c r="X158" i="8"/>
  <c r="AI158" i="8" s="1"/>
  <c r="U158" i="8"/>
  <c r="AF158" i="8" s="1"/>
  <c r="T158" i="8"/>
  <c r="AE158" i="8" s="1"/>
  <c r="R158" i="8"/>
  <c r="AC158" i="8" s="1"/>
  <c r="AN169" i="8"/>
  <c r="AR169" i="8"/>
  <c r="AT142" i="8"/>
  <c r="X172" i="8"/>
  <c r="AI172" i="8" s="1"/>
  <c r="W172" i="8"/>
  <c r="AH172" i="8" s="1"/>
  <c r="V172" i="8"/>
  <c r="AG172" i="8" s="1"/>
  <c r="T172" i="8"/>
  <c r="AE172" i="8" s="1"/>
  <c r="R172" i="8"/>
  <c r="AC172" i="8" s="1"/>
  <c r="AQ158" i="8"/>
  <c r="AN161" i="8"/>
  <c r="AO161" i="8"/>
  <c r="AT161" i="8"/>
  <c r="AQ161" i="8"/>
  <c r="W176" i="8"/>
  <c r="AH176" i="8" s="1"/>
  <c r="X176" i="8"/>
  <c r="AI176" i="8" s="1"/>
  <c r="U176" i="8"/>
  <c r="AF176" i="8" s="1"/>
  <c r="T176" i="8"/>
  <c r="AE176" i="8" s="1"/>
  <c r="U181" i="8"/>
  <c r="AF181" i="8" s="1"/>
  <c r="AT223" i="8"/>
  <c r="AR223" i="8"/>
  <c r="AN223" i="8"/>
  <c r="AT143" i="8"/>
  <c r="AS143" i="8"/>
  <c r="AR143" i="8"/>
  <c r="AN143" i="8"/>
  <c r="R147" i="8"/>
  <c r="AC147" i="8" s="1"/>
  <c r="W147" i="8"/>
  <c r="AH147" i="8" s="1"/>
  <c r="X147" i="8"/>
  <c r="AI147" i="8" s="1"/>
  <c r="V149" i="8"/>
  <c r="AG149" i="8" s="1"/>
  <c r="R149" i="8"/>
  <c r="AC149" i="8" s="1"/>
  <c r="AN151" i="8"/>
  <c r="AP151" i="8"/>
  <c r="AR151" i="8"/>
  <c r="AQ151" i="8"/>
  <c r="AQ152" i="8"/>
  <c r="AO152" i="8"/>
  <c r="AT152" i="8"/>
  <c r="AP152" i="8"/>
  <c r="X153" i="8"/>
  <c r="AI153" i="8" s="1"/>
  <c r="S153" i="8"/>
  <c r="W153" i="8"/>
  <c r="AH153" i="8" s="1"/>
  <c r="R153" i="8"/>
  <c r="AC153" i="8" s="1"/>
  <c r="AS153" i="8"/>
  <c r="AQ153" i="8"/>
  <c r="W155" i="8"/>
  <c r="AH155" i="8" s="1"/>
  <c r="V155" i="8"/>
  <c r="AG155" i="8" s="1"/>
  <c r="R155" i="8"/>
  <c r="AC155" i="8" s="1"/>
  <c r="S156" i="8"/>
  <c r="V156" i="8"/>
  <c r="AG156" i="8" s="1"/>
  <c r="AN164" i="8"/>
  <c r="AT179" i="8"/>
  <c r="X190" i="8"/>
  <c r="AI190" i="8" s="1"/>
  <c r="W190" i="8"/>
  <c r="AH190" i="8" s="1"/>
  <c r="S190" i="8"/>
  <c r="V195" i="8"/>
  <c r="AG195" i="8" s="1"/>
  <c r="T195" i="8"/>
  <c r="AE195" i="8" s="1"/>
  <c r="S195" i="8"/>
  <c r="W195" i="8"/>
  <c r="AH195" i="8" s="1"/>
  <c r="U195" i="8"/>
  <c r="AF195" i="8" s="1"/>
  <c r="W263" i="8"/>
  <c r="AH263" i="8" s="1"/>
  <c r="S263" i="8"/>
  <c r="U263" i="8"/>
  <c r="AF263" i="8" s="1"/>
  <c r="T263" i="8"/>
  <c r="AE263" i="8" s="1"/>
  <c r="X167" i="8"/>
  <c r="AI167" i="8" s="1"/>
  <c r="V167" i="8"/>
  <c r="AG167" i="8" s="1"/>
  <c r="W167" i="8"/>
  <c r="AH167" i="8" s="1"/>
  <c r="U167" i="8"/>
  <c r="AF167" i="8" s="1"/>
  <c r="R167" i="8"/>
  <c r="AC167" i="8" s="1"/>
  <c r="X193" i="8"/>
  <c r="AI193" i="8" s="1"/>
  <c r="V151" i="8"/>
  <c r="AG151" i="8" s="1"/>
  <c r="W151" i="8"/>
  <c r="AH151" i="8" s="1"/>
  <c r="X151" i="8"/>
  <c r="AI151" i="8" s="1"/>
  <c r="U151" i="8"/>
  <c r="AF151" i="8" s="1"/>
  <c r="AO151" i="8"/>
  <c r="AN152" i="8"/>
  <c r="T153" i="8"/>
  <c r="AE153" i="8" s="1"/>
  <c r="AO153" i="8"/>
  <c r="S155" i="8"/>
  <c r="R156" i="8"/>
  <c r="AC156" i="8" s="1"/>
  <c r="AR161" i="8"/>
  <c r="AT180" i="8"/>
  <c r="S184" i="8"/>
  <c r="W184" i="8"/>
  <c r="AH184" i="8" s="1"/>
  <c r="U184" i="8"/>
  <c r="AF184" i="8" s="1"/>
  <c r="T184" i="8"/>
  <c r="AE184" i="8" s="1"/>
  <c r="R184" i="8"/>
  <c r="AC184" i="8" s="1"/>
  <c r="V184" i="8"/>
  <c r="AG184" i="8" s="1"/>
  <c r="V190" i="8"/>
  <c r="AG190" i="8" s="1"/>
  <c r="X194" i="8"/>
  <c r="AI194" i="8" s="1"/>
  <c r="W194" i="8"/>
  <c r="AH194" i="8" s="1"/>
  <c r="U194" i="8"/>
  <c r="AF194" i="8" s="1"/>
  <c r="T194" i="8"/>
  <c r="AE194" i="8" s="1"/>
  <c r="V194" i="8"/>
  <c r="AG194" i="8" s="1"/>
  <c r="S194" i="8"/>
  <c r="R194" i="8"/>
  <c r="AC194" i="8" s="1"/>
  <c r="R195" i="8"/>
  <c r="AC195" i="8" s="1"/>
  <c r="AR171" i="8"/>
  <c r="AP171" i="8"/>
  <c r="AO171" i="8"/>
  <c r="AQ171" i="8"/>
  <c r="AN171" i="8"/>
  <c r="AT171" i="8"/>
  <c r="AS171" i="8"/>
  <c r="AP172" i="8"/>
  <c r="V178" i="8"/>
  <c r="AG178" i="8" s="1"/>
  <c r="T178" i="8"/>
  <c r="AE178" i="8" s="1"/>
  <c r="S178" i="8"/>
  <c r="X178" i="8"/>
  <c r="AI178" i="8" s="1"/>
  <c r="W178" i="8"/>
  <c r="AH178" i="8" s="1"/>
  <c r="R178" i="8"/>
  <c r="AC178" i="8" s="1"/>
  <c r="V185" i="8"/>
  <c r="AG185" i="8" s="1"/>
  <c r="R185" i="8"/>
  <c r="AC185" i="8" s="1"/>
  <c r="S185" i="8"/>
  <c r="X185" i="8"/>
  <c r="AI185" i="8" s="1"/>
  <c r="W185" i="8"/>
  <c r="AH185" i="8" s="1"/>
  <c r="AN187" i="8"/>
  <c r="AS187" i="8"/>
  <c r="AQ187" i="8"/>
  <c r="AP187" i="8"/>
  <c r="AO187" i="8"/>
  <c r="X195" i="8"/>
  <c r="AI195" i="8" s="1"/>
  <c r="AO189" i="8"/>
  <c r="AN189" i="8"/>
  <c r="AT189" i="8"/>
  <c r="AS189" i="8"/>
  <c r="AP189" i="8"/>
  <c r="W126" i="8"/>
  <c r="AH126" i="8" s="1"/>
  <c r="V126" i="8"/>
  <c r="AG126" i="8" s="1"/>
  <c r="AQ128" i="8"/>
  <c r="AS130" i="8"/>
  <c r="AR130" i="8"/>
  <c r="AN130" i="8"/>
  <c r="V139" i="8"/>
  <c r="AG139" i="8" s="1"/>
  <c r="U139" i="8"/>
  <c r="AF139" i="8" s="1"/>
  <c r="X142" i="8"/>
  <c r="AI142" i="8" s="1"/>
  <c r="T142" i="8"/>
  <c r="AE142" i="8" s="1"/>
  <c r="T151" i="8"/>
  <c r="AE151" i="8" s="1"/>
  <c r="X156" i="8"/>
  <c r="AI156" i="8" s="1"/>
  <c r="AO159" i="8"/>
  <c r="AS159" i="8"/>
  <c r="AR159" i="8"/>
  <c r="AN159" i="8"/>
  <c r="AQ168" i="8"/>
  <c r="AN188" i="8"/>
  <c r="AS188" i="8"/>
  <c r="AQ188" i="8"/>
  <c r="AP188" i="8"/>
  <c r="AO188" i="8"/>
  <c r="AR188" i="8"/>
  <c r="AR190" i="8"/>
  <c r="AT190" i="8"/>
  <c r="AS190" i="8"/>
  <c r="AN190" i="8"/>
  <c r="AQ190" i="8"/>
  <c r="AO201" i="8"/>
  <c r="AR201" i="8"/>
  <c r="AS201" i="8"/>
  <c r="AT201" i="8"/>
  <c r="AQ201" i="8"/>
  <c r="AP201" i="8"/>
  <c r="AN201" i="8"/>
  <c r="X113" i="8"/>
  <c r="AI113" i="8" s="1"/>
  <c r="W113" i="8"/>
  <c r="AH113" i="8" s="1"/>
  <c r="AS116" i="8"/>
  <c r="AR116" i="8"/>
  <c r="T137" i="8"/>
  <c r="AE137" i="8" s="1"/>
  <c r="S137" i="8"/>
  <c r="AN139" i="8"/>
  <c r="AO176" i="8"/>
  <c r="AT176" i="8"/>
  <c r="AS176" i="8"/>
  <c r="AR176" i="8"/>
  <c r="AN176" i="8"/>
  <c r="AR182" i="8"/>
  <c r="AQ182" i="8"/>
  <c r="AO182" i="8"/>
  <c r="AN182" i="8"/>
  <c r="AT182" i="8"/>
  <c r="AS182" i="8"/>
  <c r="AP182" i="8"/>
  <c r="AQ189" i="8"/>
  <c r="AO190" i="8"/>
  <c r="AN192" i="8"/>
  <c r="AT192" i="8"/>
  <c r="AS192" i="8"/>
  <c r="AR192" i="8"/>
  <c r="AQ192" i="8"/>
  <c r="AQ195" i="8"/>
  <c r="AP195" i="8"/>
  <c r="AN195" i="8"/>
  <c r="AT195" i="8"/>
  <c r="AS195" i="8"/>
  <c r="R139" i="8"/>
  <c r="AC139" i="8" s="1"/>
  <c r="R142" i="8"/>
  <c r="AC142" i="8" s="1"/>
  <c r="AQ142" i="8"/>
  <c r="AT145" i="8"/>
  <c r="AP159" i="8"/>
  <c r="AT177" i="8"/>
  <c r="AS183" i="8"/>
  <c r="AP183" i="8"/>
  <c r="AR183" i="8"/>
  <c r="AQ183" i="8"/>
  <c r="AO183" i="8"/>
  <c r="AN183" i="8"/>
  <c r="AT188" i="8"/>
  <c r="AR189" i="8"/>
  <c r="AP190" i="8"/>
  <c r="AP194" i="8"/>
  <c r="AS194" i="8"/>
  <c r="AT194" i="8"/>
  <c r="AR194" i="8"/>
  <c r="AO194" i="8"/>
  <c r="AN194" i="8"/>
  <c r="AS197" i="8"/>
  <c r="AQ197" i="8"/>
  <c r="AO197" i="8"/>
  <c r="AN197" i="8"/>
  <c r="AT197" i="8"/>
  <c r="AR197" i="8"/>
  <c r="AP197" i="8"/>
  <c r="AS199" i="8"/>
  <c r="AQ199" i="8"/>
  <c r="AR199" i="8"/>
  <c r="AO199" i="8"/>
  <c r="AN199" i="8"/>
  <c r="AT199" i="8"/>
  <c r="AP199" i="8"/>
  <c r="AT158" i="8"/>
  <c r="AS158" i="8"/>
  <c r="AP158" i="8"/>
  <c r="AO162" i="8"/>
  <c r="AR162" i="8"/>
  <c r="AP162" i="8"/>
  <c r="AQ162" i="8"/>
  <c r="AN162" i="8"/>
  <c r="U168" i="8"/>
  <c r="AF168" i="8" s="1"/>
  <c r="V180" i="8"/>
  <c r="AG180" i="8" s="1"/>
  <c r="AR196" i="8"/>
  <c r="AP196" i="8"/>
  <c r="AS196" i="8"/>
  <c r="AQ196" i="8"/>
  <c r="AO196" i="8"/>
  <c r="AN196" i="8"/>
  <c r="V203" i="8"/>
  <c r="AG203" i="8" s="1"/>
  <c r="V207" i="8"/>
  <c r="AG207" i="8" s="1"/>
  <c r="AS185" i="8"/>
  <c r="AS236" i="8"/>
  <c r="W162" i="8"/>
  <c r="AH162" i="8" s="1"/>
  <c r="V162" i="8"/>
  <c r="AG162" i="8" s="1"/>
  <c r="U174" i="8"/>
  <c r="AF174" i="8" s="1"/>
  <c r="V174" i="8"/>
  <c r="AG174" i="8" s="1"/>
  <c r="S174" i="8"/>
  <c r="R174" i="8"/>
  <c r="AC174" i="8" s="1"/>
  <c r="X174" i="8"/>
  <c r="AI174" i="8" s="1"/>
  <c r="U177" i="8"/>
  <c r="AF177" i="8" s="1"/>
  <c r="AO177" i="8"/>
  <c r="S180" i="8"/>
  <c r="AQ184" i="8"/>
  <c r="AO184" i="8"/>
  <c r="AN184" i="8"/>
  <c r="AS184" i="8"/>
  <c r="AR184" i="8"/>
  <c r="AT155" i="8"/>
  <c r="AR155" i="8"/>
  <c r="X157" i="8"/>
  <c r="AI157" i="8" s="1"/>
  <c r="AT157" i="8"/>
  <c r="AR157" i="8"/>
  <c r="R159" i="8"/>
  <c r="AC159" i="8" s="1"/>
  <c r="U159" i="8"/>
  <c r="AF159" i="8" s="1"/>
  <c r="S162" i="8"/>
  <c r="X163" i="8"/>
  <c r="AI163" i="8" s="1"/>
  <c r="U163" i="8"/>
  <c r="AF163" i="8" s="1"/>
  <c r="R163" i="8"/>
  <c r="AC163" i="8" s="1"/>
  <c r="AN170" i="8"/>
  <c r="W174" i="8"/>
  <c r="AH174" i="8" s="1"/>
  <c r="V192" i="8"/>
  <c r="AG192" i="8" s="1"/>
  <c r="X192" i="8"/>
  <c r="AI192" i="8" s="1"/>
  <c r="W192" i="8"/>
  <c r="AH192" i="8" s="1"/>
  <c r="AS198" i="8"/>
  <c r="AQ198" i="8"/>
  <c r="AO198" i="8"/>
  <c r="AN198" i="8"/>
  <c r="AO207" i="8"/>
  <c r="AS207" i="8"/>
  <c r="AQ207" i="8"/>
  <c r="AR207" i="8"/>
  <c r="AP207" i="8"/>
  <c r="AQ164" i="8"/>
  <c r="AS169" i="8"/>
  <c r="AT170" i="8"/>
  <c r="AS170" i="8"/>
  <c r="AP170" i="8"/>
  <c r="R171" i="8"/>
  <c r="AC171" i="8" s="1"/>
  <c r="W171" i="8"/>
  <c r="AH171" i="8" s="1"/>
  <c r="V171" i="8"/>
  <c r="AG171" i="8" s="1"/>
  <c r="T171" i="8"/>
  <c r="AE171" i="8" s="1"/>
  <c r="S171" i="8"/>
  <c r="AT200" i="8"/>
  <c r="S203" i="8"/>
  <c r="T203" i="8"/>
  <c r="AE203" i="8" s="1"/>
  <c r="W203" i="8"/>
  <c r="AH203" i="8" s="1"/>
  <c r="U203" i="8"/>
  <c r="AF203" i="8" s="1"/>
  <c r="R203" i="8"/>
  <c r="AC203" i="8" s="1"/>
  <c r="U241" i="8"/>
  <c r="AF241" i="8" s="1"/>
  <c r="U251" i="8"/>
  <c r="AF251" i="8" s="1"/>
  <c r="W251" i="8"/>
  <c r="AH251" i="8" s="1"/>
  <c r="V251" i="8"/>
  <c r="AG251" i="8" s="1"/>
  <c r="R251" i="8"/>
  <c r="AC251" i="8" s="1"/>
  <c r="T251" i="8"/>
  <c r="AE251" i="8" s="1"/>
  <c r="S251" i="8"/>
  <c r="U170" i="8"/>
  <c r="AF170" i="8" s="1"/>
  <c r="S170" i="8"/>
  <c r="R170" i="8"/>
  <c r="AC170" i="8" s="1"/>
  <c r="X170" i="8"/>
  <c r="AI170" i="8" s="1"/>
  <c r="T170" i="8"/>
  <c r="AE170" i="8" s="1"/>
  <c r="V183" i="8"/>
  <c r="AG183" i="8" s="1"/>
  <c r="S183" i="8"/>
  <c r="R183" i="8"/>
  <c r="AC183" i="8" s="1"/>
  <c r="R188" i="8"/>
  <c r="AC188" i="8" s="1"/>
  <c r="T188" i="8"/>
  <c r="AE188" i="8" s="1"/>
  <c r="X188" i="8"/>
  <c r="AI188" i="8" s="1"/>
  <c r="V188" i="8"/>
  <c r="AG188" i="8" s="1"/>
  <c r="U188" i="8"/>
  <c r="AF188" i="8" s="1"/>
  <c r="AO226" i="8"/>
  <c r="X237" i="8"/>
  <c r="AI237" i="8" s="1"/>
  <c r="R237" i="8"/>
  <c r="AC237" i="8" s="1"/>
  <c r="W237" i="8"/>
  <c r="AH237" i="8" s="1"/>
  <c r="U237" i="8"/>
  <c r="AF237" i="8" s="1"/>
  <c r="V237" i="8"/>
  <c r="AG237" i="8" s="1"/>
  <c r="T237" i="8"/>
  <c r="AE237" i="8" s="1"/>
  <c r="S237" i="8"/>
  <c r="AN238" i="8"/>
  <c r="AP128" i="8"/>
  <c r="T138" i="8"/>
  <c r="AE138" i="8" s="1"/>
  <c r="AP142" i="8"/>
  <c r="U150" i="8"/>
  <c r="AF150" i="8" s="1"/>
  <c r="S150" i="8"/>
  <c r="AP155" i="8"/>
  <c r="U157" i="8"/>
  <c r="AF157" i="8" s="1"/>
  <c r="AP157" i="8"/>
  <c r="W159" i="8"/>
  <c r="AH159" i="8" s="1"/>
  <c r="S160" i="8"/>
  <c r="V163" i="8"/>
  <c r="AG163" i="8" s="1"/>
  <c r="AO164" i="8"/>
  <c r="U165" i="8"/>
  <c r="AF165" i="8" s="1"/>
  <c r="S165" i="8"/>
  <c r="V165" i="8"/>
  <c r="AG165" i="8" s="1"/>
  <c r="AR165" i="8"/>
  <c r="AS165" i="8"/>
  <c r="AO165" i="8"/>
  <c r="T168" i="8"/>
  <c r="AE168" i="8" s="1"/>
  <c r="AP168" i="8"/>
  <c r="R169" i="8"/>
  <c r="AC169" i="8" s="1"/>
  <c r="W169" i="8"/>
  <c r="AH169" i="8" s="1"/>
  <c r="AO169" i="8"/>
  <c r="AR170" i="8"/>
  <c r="X171" i="8"/>
  <c r="AI171" i="8" s="1"/>
  <c r="T183" i="8"/>
  <c r="AE183" i="8" s="1"/>
  <c r="AR186" i="8"/>
  <c r="AQ186" i="8"/>
  <c r="AS186" i="8"/>
  <c r="AO186" i="8"/>
  <c r="AN186" i="8"/>
  <c r="AT186" i="8"/>
  <c r="AP186" i="8"/>
  <c r="T192" i="8"/>
  <c r="AE192" i="8" s="1"/>
  <c r="X203" i="8"/>
  <c r="AI203" i="8" s="1"/>
  <c r="AN234" i="8"/>
  <c r="AT234" i="8"/>
  <c r="AS234" i="8"/>
  <c r="AR234" i="8"/>
  <c r="AQ234" i="8"/>
  <c r="AP234" i="8"/>
  <c r="AO234" i="8"/>
  <c r="X154" i="8"/>
  <c r="AI154" i="8" s="1"/>
  <c r="AQ155" i="8"/>
  <c r="V157" i="8"/>
  <c r="AG157" i="8" s="1"/>
  <c r="AQ157" i="8"/>
  <c r="X159" i="8"/>
  <c r="AI159" i="8" s="1"/>
  <c r="W163" i="8"/>
  <c r="AH163" i="8" s="1"/>
  <c r="AP164" i="8"/>
  <c r="AP169" i="8"/>
  <c r="V170" i="8"/>
  <c r="AG170" i="8" s="1"/>
  <c r="U183" i="8"/>
  <c r="AF183" i="8" s="1"/>
  <c r="S188" i="8"/>
  <c r="U192" i="8"/>
  <c r="AF192" i="8" s="1"/>
  <c r="R196" i="8"/>
  <c r="AC196" i="8" s="1"/>
  <c r="W196" i="8"/>
  <c r="AH196" i="8" s="1"/>
  <c r="X196" i="8"/>
  <c r="AI196" i="8" s="1"/>
  <c r="V196" i="8"/>
  <c r="AG196" i="8" s="1"/>
  <c r="T196" i="8"/>
  <c r="AE196" i="8" s="1"/>
  <c r="S196" i="8"/>
  <c r="AT213" i="8"/>
  <c r="AQ169" i="8"/>
  <c r="W170" i="8"/>
  <c r="AH170" i="8" s="1"/>
  <c r="AS180" i="8"/>
  <c r="AR180" i="8"/>
  <c r="AQ180" i="8"/>
  <c r="AQ181" i="8"/>
  <c r="AR181" i="8"/>
  <c r="AS181" i="8"/>
  <c r="AP181" i="8"/>
  <c r="R182" i="8"/>
  <c r="AC182" i="8" s="1"/>
  <c r="W182" i="8"/>
  <c r="AH182" i="8" s="1"/>
  <c r="U182" i="8"/>
  <c r="AF182" i="8" s="1"/>
  <c r="T182" i="8"/>
  <c r="AE182" i="8" s="1"/>
  <c r="V182" i="8"/>
  <c r="AG182" i="8" s="1"/>
  <c r="S182" i="8"/>
  <c r="W183" i="8"/>
  <c r="AH183" i="8" s="1"/>
  <c r="W188" i="8"/>
  <c r="AH188" i="8" s="1"/>
  <c r="T200" i="8"/>
  <c r="AE200" i="8" s="1"/>
  <c r="U204" i="8"/>
  <c r="AF204" i="8" s="1"/>
  <c r="AO213" i="8"/>
  <c r="S236" i="8"/>
  <c r="AT229" i="8"/>
  <c r="AT169" i="8"/>
  <c r="AP177" i="8"/>
  <c r="AR177" i="8"/>
  <c r="AS178" i="8"/>
  <c r="W179" i="8"/>
  <c r="AH179" i="8" s="1"/>
  <c r="V179" i="8"/>
  <c r="AG179" i="8" s="1"/>
  <c r="R179" i="8"/>
  <c r="AC179" i="8" s="1"/>
  <c r="X180" i="8"/>
  <c r="AI180" i="8" s="1"/>
  <c r="W180" i="8"/>
  <c r="AH180" i="8" s="1"/>
  <c r="AN180" i="8"/>
  <c r="AN181" i="8"/>
  <c r="X182" i="8"/>
  <c r="AI182" i="8" s="1"/>
  <c r="AQ185" i="8"/>
  <c r="AP185" i="8"/>
  <c r="W193" i="8"/>
  <c r="AH193" i="8" s="1"/>
  <c r="U193" i="8"/>
  <c r="AF193" i="8" s="1"/>
  <c r="S193" i="8"/>
  <c r="V193" i="8"/>
  <c r="AG193" i="8" s="1"/>
  <c r="R193" i="8"/>
  <c r="AC193" i="8" s="1"/>
  <c r="W204" i="8"/>
  <c r="AH204" i="8" s="1"/>
  <c r="T208" i="8"/>
  <c r="AE208" i="8" s="1"/>
  <c r="S227" i="8"/>
  <c r="W227" i="8"/>
  <c r="AH227" i="8" s="1"/>
  <c r="X227" i="8"/>
  <c r="AI227" i="8" s="1"/>
  <c r="R227" i="8"/>
  <c r="AC227" i="8" s="1"/>
  <c r="X239" i="8"/>
  <c r="AI239" i="8" s="1"/>
  <c r="S205" i="8"/>
  <c r="W209" i="8"/>
  <c r="AH209" i="8" s="1"/>
  <c r="AQ253" i="8"/>
  <c r="AR210" i="8"/>
  <c r="AN210" i="8"/>
  <c r="AQ210" i="8"/>
  <c r="AT210" i="8"/>
  <c r="AP210" i="8"/>
  <c r="T218" i="8"/>
  <c r="AE218" i="8" s="1"/>
  <c r="S218" i="8"/>
  <c r="R218" i="8"/>
  <c r="AC218" i="8" s="1"/>
  <c r="U218" i="8"/>
  <c r="AF218" i="8" s="1"/>
  <c r="W218" i="8"/>
  <c r="AH218" i="8" s="1"/>
  <c r="X222" i="8"/>
  <c r="AI222" i="8" s="1"/>
  <c r="S222" i="8"/>
  <c r="V222" i="8"/>
  <c r="AG222" i="8" s="1"/>
  <c r="T222" i="8"/>
  <c r="AE222" i="8" s="1"/>
  <c r="W222" i="8"/>
  <c r="AH222" i="8" s="1"/>
  <c r="R222" i="8"/>
  <c r="AC222" i="8" s="1"/>
  <c r="AP239" i="8"/>
  <c r="AS351" i="8"/>
  <c r="AN351" i="8"/>
  <c r="AP351" i="8"/>
  <c r="AO351" i="8"/>
  <c r="AR351" i="8"/>
  <c r="AQ351" i="8"/>
  <c r="AT351" i="8"/>
  <c r="W207" i="8"/>
  <c r="AH207" i="8" s="1"/>
  <c r="U207" i="8"/>
  <c r="AF207" i="8" s="1"/>
  <c r="X207" i="8"/>
  <c r="AI207" i="8" s="1"/>
  <c r="T207" i="8"/>
  <c r="AE207" i="8" s="1"/>
  <c r="S207" i="8"/>
  <c r="AS210" i="8"/>
  <c r="X213" i="8"/>
  <c r="AI213" i="8" s="1"/>
  <c r="R213" i="8"/>
  <c r="AC213" i="8" s="1"/>
  <c r="V213" i="8"/>
  <c r="AG213" i="8" s="1"/>
  <c r="T213" i="8"/>
  <c r="AE213" i="8" s="1"/>
  <c r="S213" i="8"/>
  <c r="AT226" i="8"/>
  <c r="AS226" i="8"/>
  <c r="AR226" i="8"/>
  <c r="AN226" i="8"/>
  <c r="AQ226" i="8"/>
  <c r="AP226" i="8"/>
  <c r="V231" i="8"/>
  <c r="AG231" i="8" s="1"/>
  <c r="T231" i="8"/>
  <c r="AE231" i="8" s="1"/>
  <c r="AO240" i="8"/>
  <c r="AP240" i="8"/>
  <c r="AQ240" i="8"/>
  <c r="AR240" i="8"/>
  <c r="AS244" i="8"/>
  <c r="AR244" i="8"/>
  <c r="AO244" i="8"/>
  <c r="AN244" i="8"/>
  <c r="AT244" i="8"/>
  <c r="AP244" i="8"/>
  <c r="AQ244" i="8"/>
  <c r="AR246" i="8"/>
  <c r="AT246" i="8"/>
  <c r="AN246" i="8"/>
  <c r="AO246" i="8"/>
  <c r="AS246" i="8"/>
  <c r="AQ246" i="8"/>
  <c r="T197" i="8"/>
  <c r="AE197" i="8" s="1"/>
  <c r="W197" i="8"/>
  <c r="AH197" i="8" s="1"/>
  <c r="U197" i="8"/>
  <c r="AF197" i="8" s="1"/>
  <c r="S197" i="8"/>
  <c r="W198" i="8"/>
  <c r="AH198" i="8" s="1"/>
  <c r="R198" i="8"/>
  <c r="AC198" i="8" s="1"/>
  <c r="X199" i="8"/>
  <c r="AI199" i="8" s="1"/>
  <c r="W199" i="8"/>
  <c r="AH199" i="8" s="1"/>
  <c r="U199" i="8"/>
  <c r="AF199" i="8" s="1"/>
  <c r="T199" i="8"/>
  <c r="AE199" i="8" s="1"/>
  <c r="R201" i="8"/>
  <c r="AC201" i="8" s="1"/>
  <c r="U201" i="8"/>
  <c r="AF201" i="8" s="1"/>
  <c r="W201" i="8"/>
  <c r="AH201" i="8" s="1"/>
  <c r="V201" i="8"/>
  <c r="AG201" i="8" s="1"/>
  <c r="X223" i="8"/>
  <c r="AI223" i="8" s="1"/>
  <c r="W223" i="8"/>
  <c r="AH223" i="8" s="1"/>
  <c r="T223" i="8"/>
  <c r="AE223" i="8" s="1"/>
  <c r="V223" i="8"/>
  <c r="AG223" i="8" s="1"/>
  <c r="V228" i="8"/>
  <c r="AG228" i="8" s="1"/>
  <c r="R239" i="8"/>
  <c r="AC239" i="8" s="1"/>
  <c r="AN240" i="8"/>
  <c r="AP246" i="8"/>
  <c r="AN200" i="8"/>
  <c r="V206" i="8"/>
  <c r="AG206" i="8" s="1"/>
  <c r="U206" i="8"/>
  <c r="AF206" i="8" s="1"/>
  <c r="W206" i="8"/>
  <c r="AH206" i="8" s="1"/>
  <c r="R206" i="8"/>
  <c r="AC206" i="8" s="1"/>
  <c r="R207" i="8"/>
  <c r="AC207" i="8" s="1"/>
  <c r="AS212" i="8"/>
  <c r="AR212" i="8"/>
  <c r="AT230" i="8"/>
  <c r="V232" i="8"/>
  <c r="AG232" i="8" s="1"/>
  <c r="AQ237" i="8"/>
  <c r="AP237" i="8"/>
  <c r="AS237" i="8"/>
  <c r="AR237" i="8"/>
  <c r="AO237" i="8"/>
  <c r="AN237" i="8"/>
  <c r="W249" i="8"/>
  <c r="AH249" i="8" s="1"/>
  <c r="V249" i="8"/>
  <c r="AG249" i="8" s="1"/>
  <c r="S249" i="8"/>
  <c r="X249" i="8"/>
  <c r="AI249" i="8" s="1"/>
  <c r="R249" i="8"/>
  <c r="AC249" i="8" s="1"/>
  <c r="U249" i="8"/>
  <c r="AF249" i="8" s="1"/>
  <c r="T249" i="8"/>
  <c r="AE249" i="8" s="1"/>
  <c r="R197" i="8"/>
  <c r="AC197" i="8" s="1"/>
  <c r="S198" i="8"/>
  <c r="R199" i="8"/>
  <c r="AC199" i="8" s="1"/>
  <c r="AO200" i="8"/>
  <c r="S201" i="8"/>
  <c r="AR215" i="8"/>
  <c r="U219" i="8"/>
  <c r="AF219" i="8" s="1"/>
  <c r="W219" i="8"/>
  <c r="AH219" i="8" s="1"/>
  <c r="R219" i="8"/>
  <c r="AC219" i="8" s="1"/>
  <c r="X219" i="8"/>
  <c r="AI219" i="8" s="1"/>
  <c r="V219" i="8"/>
  <c r="AG219" i="8" s="1"/>
  <c r="S219" i="8"/>
  <c r="R223" i="8"/>
  <c r="AC223" i="8" s="1"/>
  <c r="R232" i="8"/>
  <c r="AC232" i="8" s="1"/>
  <c r="V239" i="8"/>
  <c r="AG239" i="8" s="1"/>
  <c r="AS242" i="8"/>
  <c r="AN242" i="8"/>
  <c r="AQ242" i="8"/>
  <c r="AT242" i="8"/>
  <c r="AR242" i="8"/>
  <c r="AP242" i="8"/>
  <c r="AO242" i="8"/>
  <c r="AQ243" i="8"/>
  <c r="AN243" i="8"/>
  <c r="AR243" i="8"/>
  <c r="AP243" i="8"/>
  <c r="AT243" i="8"/>
  <c r="AS243" i="8"/>
  <c r="AO243" i="8"/>
  <c r="AR209" i="8"/>
  <c r="AO209" i="8"/>
  <c r="S223" i="8"/>
  <c r="AS224" i="8"/>
  <c r="AT237" i="8"/>
  <c r="AT251" i="8"/>
  <c r="T149" i="8"/>
  <c r="AE149" i="8" s="1"/>
  <c r="AR153" i="8"/>
  <c r="AP153" i="8"/>
  <c r="W166" i="8"/>
  <c r="AH166" i="8" s="1"/>
  <c r="U166" i="8"/>
  <c r="AF166" i="8" s="1"/>
  <c r="AT168" i="8"/>
  <c r="AS168" i="8"/>
  <c r="AN175" i="8"/>
  <c r="AR175" i="8"/>
  <c r="AP175" i="8"/>
  <c r="AO175" i="8"/>
  <c r="AR178" i="8"/>
  <c r="T181" i="8"/>
  <c r="AE181" i="8" s="1"/>
  <c r="X186" i="8"/>
  <c r="AI186" i="8" s="1"/>
  <c r="W186" i="8"/>
  <c r="AH186" i="8" s="1"/>
  <c r="U186" i="8"/>
  <c r="AF186" i="8" s="1"/>
  <c r="T186" i="8"/>
  <c r="AE186" i="8" s="1"/>
  <c r="X197" i="8"/>
  <c r="AI197" i="8" s="1"/>
  <c r="U198" i="8"/>
  <c r="AF198" i="8" s="1"/>
  <c r="V199" i="8"/>
  <c r="AG199" i="8" s="1"/>
  <c r="S200" i="8"/>
  <c r="AQ200" i="8"/>
  <c r="X201" i="8"/>
  <c r="AI201" i="8" s="1"/>
  <c r="AS203" i="8"/>
  <c r="AR203" i="8"/>
  <c r="AP203" i="8"/>
  <c r="AO203" i="8"/>
  <c r="AR204" i="8"/>
  <c r="AQ204" i="8"/>
  <c r="AN204" i="8"/>
  <c r="T206" i="8"/>
  <c r="AE206" i="8" s="1"/>
  <c r="AN209" i="8"/>
  <c r="W212" i="8"/>
  <c r="AH212" i="8" s="1"/>
  <c r="V212" i="8"/>
  <c r="AG212" i="8" s="1"/>
  <c r="U212" i="8"/>
  <c r="AF212" i="8" s="1"/>
  <c r="AP212" i="8"/>
  <c r="AQ215" i="8"/>
  <c r="T219" i="8"/>
  <c r="AE219" i="8" s="1"/>
  <c r="U223" i="8"/>
  <c r="AF223" i="8" s="1"/>
  <c r="AR238" i="8"/>
  <c r="AQ238" i="8"/>
  <c r="AP238" i="8"/>
  <c r="AT238" i="8"/>
  <c r="AS238" i="8"/>
  <c r="AO238" i="8"/>
  <c r="S172" i="8"/>
  <c r="AT172" i="8"/>
  <c r="AS172" i="8"/>
  <c r="AR179" i="8"/>
  <c r="AQ179" i="8"/>
  <c r="AO179" i="8"/>
  <c r="AN179" i="8"/>
  <c r="S189" i="8"/>
  <c r="V189" i="8"/>
  <c r="AG189" i="8" s="1"/>
  <c r="T190" i="8"/>
  <c r="AE190" i="8" s="1"/>
  <c r="R190" i="8"/>
  <c r="AC190" i="8" s="1"/>
  <c r="V198" i="8"/>
  <c r="AG198" i="8" s="1"/>
  <c r="AR200" i="8"/>
  <c r="X206" i="8"/>
  <c r="AI206" i="8" s="1"/>
  <c r="AP209" i="8"/>
  <c r="AO222" i="8"/>
  <c r="AN222" i="8"/>
  <c r="AS222" i="8"/>
  <c r="AT222" i="8"/>
  <c r="AS209" i="8"/>
  <c r="AN211" i="8"/>
  <c r="AO211" i="8"/>
  <c r="AS213" i="8"/>
  <c r="AN213" i="8"/>
  <c r="AR213" i="8"/>
  <c r="AQ213" i="8"/>
  <c r="AQ222" i="8"/>
  <c r="T234" i="8"/>
  <c r="AE234" i="8" s="1"/>
  <c r="S234" i="8"/>
  <c r="AS262" i="8"/>
  <c r="AP262" i="8"/>
  <c r="AN262" i="8"/>
  <c r="AO262" i="8"/>
  <c r="AT262" i="8"/>
  <c r="AR262" i="8"/>
  <c r="V209" i="8"/>
  <c r="AG209" i="8" s="1"/>
  <c r="T209" i="8"/>
  <c r="AE209" i="8" s="1"/>
  <c r="V215" i="8"/>
  <c r="AG215" i="8" s="1"/>
  <c r="U215" i="8"/>
  <c r="AF215" i="8" s="1"/>
  <c r="R215" i="8"/>
  <c r="AC215" i="8" s="1"/>
  <c r="W215" i="8"/>
  <c r="AH215" i="8" s="1"/>
  <c r="T215" i="8"/>
  <c r="AE215" i="8" s="1"/>
  <c r="S215" i="8"/>
  <c r="W226" i="8"/>
  <c r="AH226" i="8" s="1"/>
  <c r="X241" i="8"/>
  <c r="AI241" i="8" s="1"/>
  <c r="R246" i="8"/>
  <c r="AC246" i="8" s="1"/>
  <c r="V246" i="8"/>
  <c r="AG246" i="8" s="1"/>
  <c r="U246" i="8"/>
  <c r="AF246" i="8" s="1"/>
  <c r="W246" i="8"/>
  <c r="AH246" i="8" s="1"/>
  <c r="V226" i="8"/>
  <c r="AG226" i="8" s="1"/>
  <c r="U227" i="8"/>
  <c r="AF227" i="8" s="1"/>
  <c r="AR232" i="8"/>
  <c r="AS232" i="8"/>
  <c r="AT232" i="8"/>
  <c r="AO232" i="8"/>
  <c r="AP232" i="8"/>
  <c r="AN232" i="8"/>
  <c r="AQ232" i="8"/>
  <c r="X236" i="8"/>
  <c r="AI236" i="8" s="1"/>
  <c r="W236" i="8"/>
  <c r="AH236" i="8" s="1"/>
  <c r="R236" i="8"/>
  <c r="AC236" i="8" s="1"/>
  <c r="V236" i="8"/>
  <c r="AG236" i="8" s="1"/>
  <c r="T241" i="8"/>
  <c r="AE241" i="8" s="1"/>
  <c r="X246" i="8"/>
  <c r="AI246" i="8" s="1"/>
  <c r="W255" i="8"/>
  <c r="AH255" i="8" s="1"/>
  <c r="S255" i="8"/>
  <c r="T255" i="8"/>
  <c r="AE255" i="8" s="1"/>
  <c r="R255" i="8"/>
  <c r="AC255" i="8" s="1"/>
  <c r="U191" i="8"/>
  <c r="AF191" i="8" s="1"/>
  <c r="W191" i="8"/>
  <c r="AH191" i="8" s="1"/>
  <c r="AO193" i="8"/>
  <c r="AN193" i="8"/>
  <c r="V220" i="8"/>
  <c r="AG220" i="8" s="1"/>
  <c r="S220" i="8"/>
  <c r="U220" i="8"/>
  <c r="AF220" i="8" s="1"/>
  <c r="W221" i="8"/>
  <c r="AH221" i="8" s="1"/>
  <c r="U221" i="8"/>
  <c r="AF221" i="8" s="1"/>
  <c r="AR221" i="8"/>
  <c r="AN228" i="8"/>
  <c r="AO228" i="8"/>
  <c r="AP228" i="8"/>
  <c r="AS228" i="8"/>
  <c r="AT228" i="8"/>
  <c r="W235" i="8"/>
  <c r="AH235" i="8" s="1"/>
  <c r="V235" i="8"/>
  <c r="AG235" i="8" s="1"/>
  <c r="R235" i="8"/>
  <c r="AC235" i="8" s="1"/>
  <c r="S235" i="8"/>
  <c r="X235" i="8"/>
  <c r="AI235" i="8" s="1"/>
  <c r="AR245" i="8"/>
  <c r="AT245" i="8"/>
  <c r="AN245" i="8"/>
  <c r="AO245" i="8"/>
  <c r="AS245" i="8"/>
  <c r="AP250" i="8"/>
  <c r="AO250" i="8"/>
  <c r="AQ250" i="8"/>
  <c r="AT250" i="8"/>
  <c r="AS250" i="8"/>
  <c r="AR250" i="8"/>
  <c r="AN250" i="8"/>
  <c r="T173" i="8"/>
  <c r="AE173" i="8" s="1"/>
  <c r="X177" i="8"/>
  <c r="AI177" i="8" s="1"/>
  <c r="AQ178" i="8"/>
  <c r="AP191" i="8"/>
  <c r="T204" i="8"/>
  <c r="AE204" i="8" s="1"/>
  <c r="R204" i="8"/>
  <c r="AC204" i="8" s="1"/>
  <c r="X204" i="8"/>
  <c r="AI204" i="8" s="1"/>
  <c r="AT220" i="8"/>
  <c r="AO220" i="8"/>
  <c r="AP236" i="8"/>
  <c r="AO236" i="8"/>
  <c r="AN236" i="8"/>
  <c r="AT236" i="8"/>
  <c r="AR236" i="8"/>
  <c r="R244" i="8"/>
  <c r="AC244" i="8" s="1"/>
  <c r="W244" i="8"/>
  <c r="AH244" i="8" s="1"/>
  <c r="T244" i="8"/>
  <c r="AE244" i="8" s="1"/>
  <c r="X244" i="8"/>
  <c r="AI244" i="8" s="1"/>
  <c r="S244" i="8"/>
  <c r="U244" i="8"/>
  <c r="AF244" i="8" s="1"/>
  <c r="AO256" i="8"/>
  <c r="AR256" i="8"/>
  <c r="AQ256" i="8"/>
  <c r="AS267" i="8"/>
  <c r="AT267" i="8"/>
  <c r="AR267" i="8"/>
  <c r="AQ267" i="8"/>
  <c r="AP267" i="8"/>
  <c r="AO267" i="8"/>
  <c r="S270" i="8"/>
  <c r="R270" i="8"/>
  <c r="AC270" i="8" s="1"/>
  <c r="V270" i="8"/>
  <c r="AG270" i="8" s="1"/>
  <c r="U270" i="8"/>
  <c r="AF270" i="8" s="1"/>
  <c r="T270" i="8"/>
  <c r="AE270" i="8" s="1"/>
  <c r="X270" i="8"/>
  <c r="AI270" i="8" s="1"/>
  <c r="W270" i="8"/>
  <c r="AH270" i="8" s="1"/>
  <c r="V274" i="8"/>
  <c r="AG274" i="8" s="1"/>
  <c r="U274" i="8"/>
  <c r="AF274" i="8" s="1"/>
  <c r="S304" i="8"/>
  <c r="T304" i="8"/>
  <c r="AE304" i="8" s="1"/>
  <c r="W304" i="8"/>
  <c r="AH304" i="8" s="1"/>
  <c r="V304" i="8"/>
  <c r="AG304" i="8" s="1"/>
  <c r="U304" i="8"/>
  <c r="AF304" i="8" s="1"/>
  <c r="X304" i="8"/>
  <c r="AI304" i="8" s="1"/>
  <c r="R304" i="8"/>
  <c r="AC304" i="8" s="1"/>
  <c r="S264" i="8"/>
  <c r="R173" i="8"/>
  <c r="AC173" i="8" s="1"/>
  <c r="R177" i="8"/>
  <c r="AC177" i="8" s="1"/>
  <c r="AN178" i="8"/>
  <c r="S191" i="8"/>
  <c r="AN191" i="8"/>
  <c r="AQ193" i="8"/>
  <c r="S204" i="8"/>
  <c r="S209" i="8"/>
  <c r="AQ209" i="8"/>
  <c r="AT209" i="8"/>
  <c r="T220" i="8"/>
  <c r="AE220" i="8" s="1"/>
  <c r="AQ220" i="8"/>
  <c r="S221" i="8"/>
  <c r="AQ221" i="8"/>
  <c r="X226" i="8"/>
  <c r="AI226" i="8" s="1"/>
  <c r="S226" i="8"/>
  <c r="U226" i="8"/>
  <c r="AF226" i="8" s="1"/>
  <c r="T226" i="8"/>
  <c r="AE226" i="8" s="1"/>
  <c r="R226" i="8"/>
  <c r="AC226" i="8" s="1"/>
  <c r="AR228" i="8"/>
  <c r="U235" i="8"/>
  <c r="AF235" i="8" s="1"/>
  <c r="AQ236" i="8"/>
  <c r="X238" i="8"/>
  <c r="AI238" i="8" s="1"/>
  <c r="V238" i="8"/>
  <c r="AG238" i="8" s="1"/>
  <c r="T238" i="8"/>
  <c r="AE238" i="8" s="1"/>
  <c r="S238" i="8"/>
  <c r="V244" i="8"/>
  <c r="AG244" i="8" s="1"/>
  <c r="AS275" i="8"/>
  <c r="AO275" i="8"/>
  <c r="AT275" i="8"/>
  <c r="AN275" i="8"/>
  <c r="AN295" i="8"/>
  <c r="AO295" i="8"/>
  <c r="AP295" i="8"/>
  <c r="AS295" i="8"/>
  <c r="AT295" i="8"/>
  <c r="AQ295" i="8"/>
  <c r="AR295" i="8"/>
  <c r="X269" i="8"/>
  <c r="AI269" i="8" s="1"/>
  <c r="V210" i="8"/>
  <c r="AG210" i="8" s="1"/>
  <c r="U210" i="8"/>
  <c r="AF210" i="8" s="1"/>
  <c r="W210" i="8"/>
  <c r="AH210" i="8" s="1"/>
  <c r="AP217" i="8"/>
  <c r="AT217" i="8"/>
  <c r="AQ217" i="8"/>
  <c r="AS217" i="8"/>
  <c r="AT227" i="8"/>
  <c r="AP227" i="8"/>
  <c r="AQ227" i="8"/>
  <c r="AN227" i="8"/>
  <c r="AS230" i="8"/>
  <c r="AS315" i="8"/>
  <c r="AO315" i="8"/>
  <c r="AT315" i="8"/>
  <c r="AR315" i="8"/>
  <c r="AN315" i="8"/>
  <c r="AQ315" i="8"/>
  <c r="AP315" i="8"/>
  <c r="AN206" i="8"/>
  <c r="AO206" i="8"/>
  <c r="AQ206" i="8"/>
  <c r="R210" i="8"/>
  <c r="AC210" i="8" s="1"/>
  <c r="S211" i="8"/>
  <c r="AR216" i="8"/>
  <c r="AT216" i="8"/>
  <c r="S217" i="8"/>
  <c r="V217" i="8"/>
  <c r="AG217" i="8" s="1"/>
  <c r="U217" i="8"/>
  <c r="AF217" i="8" s="1"/>
  <c r="W217" i="8"/>
  <c r="AH217" i="8" s="1"/>
  <c r="AN217" i="8"/>
  <c r="AO223" i="8"/>
  <c r="AO227" i="8"/>
  <c r="AR230" i="8"/>
  <c r="R252" i="8"/>
  <c r="AC252" i="8" s="1"/>
  <c r="U205" i="8"/>
  <c r="AF205" i="8" s="1"/>
  <c r="R205" i="8"/>
  <c r="AC205" i="8" s="1"/>
  <c r="AT205" i="8"/>
  <c r="X208" i="8"/>
  <c r="AI208" i="8" s="1"/>
  <c r="S208" i="8"/>
  <c r="U208" i="8"/>
  <c r="AF208" i="8" s="1"/>
  <c r="AP208" i="8"/>
  <c r="AO208" i="8"/>
  <c r="AT241" i="8"/>
  <c r="AQ241" i="8"/>
  <c r="AR241" i="8"/>
  <c r="AP241" i="8"/>
  <c r="U247" i="8"/>
  <c r="AF247" i="8" s="1"/>
  <c r="T247" i="8"/>
  <c r="AE247" i="8" s="1"/>
  <c r="V247" i="8"/>
  <c r="AG247" i="8" s="1"/>
  <c r="W247" i="8"/>
  <c r="AH247" i="8" s="1"/>
  <c r="AS231" i="8"/>
  <c r="AQ251" i="8"/>
  <c r="AP251" i="8"/>
  <c r="AS251" i="8"/>
  <c r="AR251" i="8"/>
  <c r="AN251" i="8"/>
  <c r="V253" i="8"/>
  <c r="AG253" i="8" s="1"/>
  <c r="W253" i="8"/>
  <c r="AH253" i="8" s="1"/>
  <c r="T253" i="8"/>
  <c r="AE253" i="8" s="1"/>
  <c r="U253" i="8"/>
  <c r="AF253" i="8" s="1"/>
  <c r="R253" i="8"/>
  <c r="AC253" i="8" s="1"/>
  <c r="AO263" i="8"/>
  <c r="AT263" i="8"/>
  <c r="AR261" i="8"/>
  <c r="AQ261" i="8"/>
  <c r="AO261" i="8"/>
  <c r="AT277" i="8"/>
  <c r="AS239" i="8"/>
  <c r="AR239" i="8"/>
  <c r="AQ239" i="8"/>
  <c r="AO239" i="8"/>
  <c r="AT239" i="8"/>
  <c r="R240" i="8"/>
  <c r="AC240" i="8" s="1"/>
  <c r="T240" i="8"/>
  <c r="AE240" i="8" s="1"/>
  <c r="V240" i="8"/>
  <c r="AG240" i="8" s="1"/>
  <c r="AS277" i="8"/>
  <c r="W239" i="8"/>
  <c r="AH239" i="8" s="1"/>
  <c r="T239" i="8"/>
  <c r="AE239" i="8" s="1"/>
  <c r="U239" i="8"/>
  <c r="AF239" i="8" s="1"/>
  <c r="AN239" i="8"/>
  <c r="S240" i="8"/>
  <c r="R248" i="8"/>
  <c r="AC248" i="8" s="1"/>
  <c r="S248" i="8"/>
  <c r="AP276" i="8"/>
  <c r="AT276" i="8"/>
  <c r="AO215" i="8"/>
  <c r="AS215" i="8"/>
  <c r="AT215" i="8"/>
  <c r="U224" i="8"/>
  <c r="AF224" i="8" s="1"/>
  <c r="X224" i="8"/>
  <c r="AI224" i="8" s="1"/>
  <c r="AR224" i="8"/>
  <c r="AQ224" i="8"/>
  <c r="AN224" i="8"/>
  <c r="AT224" i="8"/>
  <c r="AP229" i="8"/>
  <c r="AP230" i="8"/>
  <c r="S231" i="8"/>
  <c r="R231" i="8"/>
  <c r="AC231" i="8" s="1"/>
  <c r="X231" i="8"/>
  <c r="AI231" i="8" s="1"/>
  <c r="AO231" i="8"/>
  <c r="T232" i="8"/>
  <c r="AE232" i="8" s="1"/>
  <c r="S232" i="8"/>
  <c r="X232" i="8"/>
  <c r="AI232" i="8" s="1"/>
  <c r="W232" i="8"/>
  <c r="AH232" i="8" s="1"/>
  <c r="S241" i="8"/>
  <c r="W242" i="8"/>
  <c r="AH242" i="8" s="1"/>
  <c r="R242" i="8"/>
  <c r="AC242" i="8" s="1"/>
  <c r="U294" i="8"/>
  <c r="AF294" i="8" s="1"/>
  <c r="X294" i="8"/>
  <c r="AI294" i="8" s="1"/>
  <c r="R320" i="8"/>
  <c r="AC320" i="8" s="1"/>
  <c r="X320" i="8"/>
  <c r="AI320" i="8" s="1"/>
  <c r="W320" i="8"/>
  <c r="AH320" i="8" s="1"/>
  <c r="V320" i="8"/>
  <c r="AG320" i="8" s="1"/>
  <c r="S320" i="8"/>
  <c r="U320" i="8"/>
  <c r="AF320" i="8" s="1"/>
  <c r="T320" i="8"/>
  <c r="AE320" i="8" s="1"/>
  <c r="AO185" i="8"/>
  <c r="AT198" i="8"/>
  <c r="AP198" i="8"/>
  <c r="R202" i="8"/>
  <c r="AC202" i="8" s="1"/>
  <c r="V202" i="8"/>
  <c r="AG202" i="8" s="1"/>
  <c r="AO202" i="8"/>
  <c r="X211" i="8"/>
  <c r="AI211" i="8" s="1"/>
  <c r="R211" i="8"/>
  <c r="AC211" i="8" s="1"/>
  <c r="AP215" i="8"/>
  <c r="AO221" i="8"/>
  <c r="T224" i="8"/>
  <c r="AE224" i="8" s="1"/>
  <c r="AP224" i="8"/>
  <c r="T225" i="8"/>
  <c r="AE225" i="8" s="1"/>
  <c r="U231" i="8"/>
  <c r="AF231" i="8" s="1"/>
  <c r="U232" i="8"/>
  <c r="AF232" i="8" s="1"/>
  <c r="V234" i="8"/>
  <c r="AG234" i="8" s="1"/>
  <c r="U234" i="8"/>
  <c r="AF234" i="8" s="1"/>
  <c r="R234" i="8"/>
  <c r="AC234" i="8" s="1"/>
  <c r="U242" i="8"/>
  <c r="AF242" i="8" s="1"/>
  <c r="AO249" i="8"/>
  <c r="AN249" i="8"/>
  <c r="AP249" i="8"/>
  <c r="AQ249" i="8"/>
  <c r="AN280" i="8"/>
  <c r="AR252" i="8"/>
  <c r="AQ252" i="8"/>
  <c r="AN252" i="8"/>
  <c r="AP252" i="8"/>
  <c r="V259" i="8"/>
  <c r="AG259" i="8" s="1"/>
  <c r="U259" i="8"/>
  <c r="AF259" i="8" s="1"/>
  <c r="T259" i="8"/>
  <c r="AE259" i="8" s="1"/>
  <c r="R259" i="8"/>
  <c r="AC259" i="8" s="1"/>
  <c r="W259" i="8"/>
  <c r="AH259" i="8" s="1"/>
  <c r="X259" i="8"/>
  <c r="AI259" i="8" s="1"/>
  <c r="S259" i="8"/>
  <c r="X293" i="8"/>
  <c r="AI293" i="8" s="1"/>
  <c r="T293" i="8"/>
  <c r="AE293" i="8" s="1"/>
  <c r="U293" i="8"/>
  <c r="AF293" i="8" s="1"/>
  <c r="R293" i="8"/>
  <c r="AC293" i="8" s="1"/>
  <c r="W293" i="8"/>
  <c r="AH293" i="8" s="1"/>
  <c r="V293" i="8"/>
  <c r="AG293" i="8" s="1"/>
  <c r="S293" i="8"/>
  <c r="U298" i="8"/>
  <c r="AF298" i="8" s="1"/>
  <c r="R298" i="8"/>
  <c r="AC298" i="8" s="1"/>
  <c r="AT310" i="8"/>
  <c r="U332" i="8"/>
  <c r="AF332" i="8" s="1"/>
  <c r="S332" i="8"/>
  <c r="W332" i="8"/>
  <c r="AH332" i="8" s="1"/>
  <c r="V332" i="8"/>
  <c r="AG332" i="8" s="1"/>
  <c r="X332" i="8"/>
  <c r="AI332" i="8" s="1"/>
  <c r="T332" i="8"/>
  <c r="AE332" i="8" s="1"/>
  <c r="S256" i="8"/>
  <c r="V256" i="8"/>
  <c r="AG256" i="8" s="1"/>
  <c r="T256" i="8"/>
  <c r="AE256" i="8" s="1"/>
  <c r="X256" i="8"/>
  <c r="AI256" i="8" s="1"/>
  <c r="W256" i="8"/>
  <c r="AH256" i="8" s="1"/>
  <c r="AS281" i="8"/>
  <c r="AQ281" i="8"/>
  <c r="AP281" i="8"/>
  <c r="AO281" i="8"/>
  <c r="AN281" i="8"/>
  <c r="V296" i="8"/>
  <c r="AG296" i="8" s="1"/>
  <c r="U296" i="8"/>
  <c r="AF296" i="8" s="1"/>
  <c r="W296" i="8"/>
  <c r="AH296" i="8" s="1"/>
  <c r="S296" i="8"/>
  <c r="R296" i="8"/>
  <c r="AC296" i="8" s="1"/>
  <c r="X296" i="8"/>
  <c r="AI296" i="8" s="1"/>
  <c r="T296" i="8"/>
  <c r="AE296" i="8" s="1"/>
  <c r="AT265" i="8"/>
  <c r="AN265" i="8"/>
  <c r="AR265" i="8"/>
  <c r="AP265" i="8"/>
  <c r="AS265" i="8"/>
  <c r="AQ265" i="8"/>
  <c r="S267" i="8"/>
  <c r="X267" i="8"/>
  <c r="AI267" i="8" s="1"/>
  <c r="W267" i="8"/>
  <c r="AH267" i="8" s="1"/>
  <c r="V267" i="8"/>
  <c r="AG267" i="8" s="1"/>
  <c r="U267" i="8"/>
  <c r="AF267" i="8" s="1"/>
  <c r="AP282" i="8"/>
  <c r="AO282" i="8"/>
  <c r="AT282" i="8"/>
  <c r="AR282" i="8"/>
  <c r="AS282" i="8"/>
  <c r="AN282" i="8"/>
  <c r="U292" i="8"/>
  <c r="AF292" i="8" s="1"/>
  <c r="W292" i="8"/>
  <c r="AH292" i="8" s="1"/>
  <c r="T292" i="8"/>
  <c r="AE292" i="8" s="1"/>
  <c r="S292" i="8"/>
  <c r="V292" i="8"/>
  <c r="AG292" i="8" s="1"/>
  <c r="X292" i="8"/>
  <c r="AI292" i="8" s="1"/>
  <c r="R292" i="8"/>
  <c r="AC292" i="8" s="1"/>
  <c r="AQ258" i="8"/>
  <c r="AP258" i="8"/>
  <c r="AT258" i="8"/>
  <c r="AR258" i="8"/>
  <c r="AO258" i="8"/>
  <c r="R267" i="8"/>
  <c r="AC267" i="8" s="1"/>
  <c r="T271" i="8"/>
  <c r="AE271" i="8" s="1"/>
  <c r="S271" i="8"/>
  <c r="W271" i="8"/>
  <c r="AH271" i="8" s="1"/>
  <c r="U271" i="8"/>
  <c r="AF271" i="8" s="1"/>
  <c r="V271" i="8"/>
  <c r="AG271" i="8" s="1"/>
  <c r="AS293" i="8"/>
  <c r="AQ293" i="8"/>
  <c r="AO293" i="8"/>
  <c r="AT293" i="8"/>
  <c r="AR293" i="8"/>
  <c r="AN293" i="8"/>
  <c r="AP293" i="8"/>
  <c r="X261" i="8"/>
  <c r="AI261" i="8" s="1"/>
  <c r="R261" i="8"/>
  <c r="AC261" i="8" s="1"/>
  <c r="U261" i="8"/>
  <c r="AF261" i="8" s="1"/>
  <c r="T261" i="8"/>
  <c r="AE261" i="8" s="1"/>
  <c r="S261" i="8"/>
  <c r="AN266" i="8"/>
  <c r="AT266" i="8"/>
  <c r="AS269" i="8"/>
  <c r="AT269" i="8"/>
  <c r="AP269" i="8"/>
  <c r="AO269" i="8"/>
  <c r="AN269" i="8"/>
  <c r="T277" i="8"/>
  <c r="AE277" i="8" s="1"/>
  <c r="S277" i="8"/>
  <c r="R277" i="8"/>
  <c r="AC277" i="8" s="1"/>
  <c r="V277" i="8"/>
  <c r="AG277" i="8" s="1"/>
  <c r="U277" i="8"/>
  <c r="AF277" i="8" s="1"/>
  <c r="W311" i="8"/>
  <c r="AH311" i="8" s="1"/>
  <c r="T311" i="8"/>
  <c r="AE311" i="8" s="1"/>
  <c r="R311" i="8"/>
  <c r="AC311" i="8" s="1"/>
  <c r="U311" i="8"/>
  <c r="AF311" i="8" s="1"/>
  <c r="S311" i="8"/>
  <c r="X311" i="8"/>
  <c r="AI311" i="8" s="1"/>
  <c r="V311" i="8"/>
  <c r="AG311" i="8" s="1"/>
  <c r="AQ223" i="8"/>
  <c r="AP223" i="8"/>
  <c r="AS223" i="8"/>
  <c r="T228" i="8"/>
  <c r="AE228" i="8" s="1"/>
  <c r="S228" i="8"/>
  <c r="AS229" i="8"/>
  <c r="AO229" i="8"/>
  <c r="AO230" i="8"/>
  <c r="AQ230" i="8"/>
  <c r="AR231" i="8"/>
  <c r="W241" i="8"/>
  <c r="AH241" i="8" s="1"/>
  <c r="V241" i="8"/>
  <c r="AG241" i="8" s="1"/>
  <c r="AN253" i="8"/>
  <c r="AR253" i="8"/>
  <c r="AP253" i="8"/>
  <c r="AT253" i="8"/>
  <c r="AS253" i="8"/>
  <c r="AO253" i="8"/>
  <c r="AS258" i="8"/>
  <c r="X264" i="8"/>
  <c r="AI264" i="8" s="1"/>
  <c r="T264" i="8"/>
  <c r="AE264" i="8" s="1"/>
  <c r="W264" i="8"/>
  <c r="AH264" i="8" s="1"/>
  <c r="V264" i="8"/>
  <c r="AG264" i="8" s="1"/>
  <c r="U264" i="8"/>
  <c r="AF264" i="8" s="1"/>
  <c r="AO266" i="8"/>
  <c r="V268" i="8"/>
  <c r="AG268" i="8" s="1"/>
  <c r="U268" i="8"/>
  <c r="AF268" i="8" s="1"/>
  <c r="T268" i="8"/>
  <c r="AE268" i="8" s="1"/>
  <c r="W268" i="8"/>
  <c r="AH268" i="8" s="1"/>
  <c r="R268" i="8"/>
  <c r="AC268" i="8" s="1"/>
  <c r="X268" i="8"/>
  <c r="AI268" i="8" s="1"/>
  <c r="X271" i="8"/>
  <c r="AI271" i="8" s="1"/>
  <c r="W277" i="8"/>
  <c r="AH277" i="8" s="1"/>
  <c r="AR312" i="8"/>
  <c r="AQ312" i="8"/>
  <c r="AT312" i="8"/>
  <c r="AN312" i="8"/>
  <c r="AS312" i="8"/>
  <c r="AS264" i="8"/>
  <c r="AQ264" i="8"/>
  <c r="AR264" i="8"/>
  <c r="U272" i="8"/>
  <c r="AF272" i="8" s="1"/>
  <c r="W272" i="8"/>
  <c r="AH272" i="8" s="1"/>
  <c r="V272" i="8"/>
  <c r="AG272" i="8" s="1"/>
  <c r="R272" i="8"/>
  <c r="AC272" i="8" s="1"/>
  <c r="AO274" i="8"/>
  <c r="AT274" i="8"/>
  <c r="AP274" i="8"/>
  <c r="AN274" i="8"/>
  <c r="W303" i="8"/>
  <c r="AH303" i="8" s="1"/>
  <c r="AN248" i="8"/>
  <c r="AO248" i="8"/>
  <c r="AS257" i="8"/>
  <c r="U258" i="8"/>
  <c r="AF258" i="8" s="1"/>
  <c r="R258" i="8"/>
  <c r="AC258" i="8" s="1"/>
  <c r="X258" i="8"/>
  <c r="AI258" i="8" s="1"/>
  <c r="W258" i="8"/>
  <c r="AH258" i="8" s="1"/>
  <c r="V258" i="8"/>
  <c r="AG258" i="8" s="1"/>
  <c r="T265" i="8"/>
  <c r="AE265" i="8" s="1"/>
  <c r="S265" i="8"/>
  <c r="W265" i="8"/>
  <c r="AH265" i="8" s="1"/>
  <c r="U265" i="8"/>
  <c r="AF265" i="8" s="1"/>
  <c r="R265" i="8"/>
  <c r="AC265" i="8" s="1"/>
  <c r="AO285" i="8"/>
  <c r="AT298" i="8"/>
  <c r="AQ298" i="8"/>
  <c r="AS305" i="8"/>
  <c r="AP305" i="8"/>
  <c r="AN305" i="8"/>
  <c r="AT305" i="8"/>
  <c r="AR305" i="8"/>
  <c r="AQ305" i="8"/>
  <c r="S272" i="8"/>
  <c r="AQ274" i="8"/>
  <c r="AQ278" i="8"/>
  <c r="AT278" i="8"/>
  <c r="AO278" i="8"/>
  <c r="AN278" i="8"/>
  <c r="AS278" i="8"/>
  <c r="AP285" i="8"/>
  <c r="S307" i="8"/>
  <c r="X307" i="8"/>
  <c r="AI307" i="8" s="1"/>
  <c r="V307" i="8"/>
  <c r="AG307" i="8" s="1"/>
  <c r="U307" i="8"/>
  <c r="AF307" i="8" s="1"/>
  <c r="T307" i="8"/>
  <c r="AE307" i="8" s="1"/>
  <c r="R307" i="8"/>
  <c r="AC307" i="8" s="1"/>
  <c r="W307" i="8"/>
  <c r="AH307" i="8" s="1"/>
  <c r="AP326" i="8"/>
  <c r="AR326" i="8"/>
  <c r="AN326" i="8"/>
  <c r="AQ326" i="8"/>
  <c r="AT326" i="8"/>
  <c r="AS326" i="8"/>
  <c r="AO326" i="8"/>
  <c r="X245" i="8"/>
  <c r="AI245" i="8" s="1"/>
  <c r="AQ248" i="8"/>
  <c r="X250" i="8"/>
  <c r="AI250" i="8" s="1"/>
  <c r="W250" i="8"/>
  <c r="AH250" i="8" s="1"/>
  <c r="S250" i="8"/>
  <c r="U250" i="8"/>
  <c r="AF250" i="8" s="1"/>
  <c r="AP254" i="8"/>
  <c r="AP257" i="8"/>
  <c r="T258" i="8"/>
  <c r="AE258" i="8" s="1"/>
  <c r="AP261" i="8"/>
  <c r="AT261" i="8"/>
  <c r="AN261" i="8"/>
  <c r="AP264" i="8"/>
  <c r="X265" i="8"/>
  <c r="AI265" i="8" s="1"/>
  <c r="X272" i="8"/>
  <c r="AI272" i="8" s="1"/>
  <c r="W274" i="8"/>
  <c r="AH274" i="8" s="1"/>
  <c r="T274" i="8"/>
  <c r="AE274" i="8" s="1"/>
  <c r="S274" i="8"/>
  <c r="R274" i="8"/>
  <c r="AC274" i="8" s="1"/>
  <c r="X274" i="8"/>
  <c r="AI274" i="8" s="1"/>
  <c r="AS274" i="8"/>
  <c r="AP278" i="8"/>
  <c r="V289" i="8"/>
  <c r="AG289" i="8" s="1"/>
  <c r="X289" i="8"/>
  <c r="AI289" i="8" s="1"/>
  <c r="R289" i="8"/>
  <c r="AC289" i="8" s="1"/>
  <c r="W289" i="8"/>
  <c r="AH289" i="8" s="1"/>
  <c r="U289" i="8"/>
  <c r="AF289" i="8" s="1"/>
  <c r="T289" i="8"/>
  <c r="AE289" i="8" s="1"/>
  <c r="S289" i="8"/>
  <c r="T252" i="8"/>
  <c r="AE252" i="8" s="1"/>
  <c r="AT257" i="8"/>
  <c r="W260" i="8"/>
  <c r="AH260" i="8" s="1"/>
  <c r="U260" i="8"/>
  <c r="AF260" i="8" s="1"/>
  <c r="T260" i="8"/>
  <c r="AE260" i="8" s="1"/>
  <c r="V260" i="8"/>
  <c r="AG260" i="8" s="1"/>
  <c r="V273" i="8"/>
  <c r="AG273" i="8" s="1"/>
  <c r="U273" i="8"/>
  <c r="AF273" i="8" s="1"/>
  <c r="T273" i="8"/>
  <c r="AE273" i="8" s="1"/>
  <c r="W276" i="8"/>
  <c r="AH276" i="8" s="1"/>
  <c r="X276" i="8"/>
  <c r="AI276" i="8" s="1"/>
  <c r="R276" i="8"/>
  <c r="AC276" i="8" s="1"/>
  <c r="T276" i="8"/>
  <c r="AE276" i="8" s="1"/>
  <c r="R285" i="8"/>
  <c r="AC285" i="8" s="1"/>
  <c r="X285" i="8"/>
  <c r="AI285" i="8" s="1"/>
  <c r="W285" i="8"/>
  <c r="AH285" i="8" s="1"/>
  <c r="T285" i="8"/>
  <c r="AE285" i="8" s="1"/>
  <c r="V285" i="8"/>
  <c r="AG285" i="8" s="1"/>
  <c r="S285" i="8"/>
  <c r="X300" i="8"/>
  <c r="AI300" i="8" s="1"/>
  <c r="AN259" i="8"/>
  <c r="AO259" i="8"/>
  <c r="AR259" i="8"/>
  <c r="AP259" i="8"/>
  <c r="AO268" i="8"/>
  <c r="AP268" i="8"/>
  <c r="AN268" i="8"/>
  <c r="AS268" i="8"/>
  <c r="AQ268" i="8"/>
  <c r="R269" i="8"/>
  <c r="AC269" i="8" s="1"/>
  <c r="W269" i="8"/>
  <c r="AH269" i="8" s="1"/>
  <c r="AO272" i="8"/>
  <c r="AR272" i="8"/>
  <c r="AT272" i="8"/>
  <c r="R300" i="8"/>
  <c r="AC300" i="8" s="1"/>
  <c r="T300" i="8"/>
  <c r="AE300" i="8" s="1"/>
  <c r="AT184" i="8"/>
  <c r="AT212" i="8"/>
  <c r="AQ212" i="8"/>
  <c r="S214" i="8"/>
  <c r="T214" i="8"/>
  <c r="AE214" i="8" s="1"/>
  <c r="AS216" i="8"/>
  <c r="AN220" i="8"/>
  <c r="AS220" i="8"/>
  <c r="AR220" i="8"/>
  <c r="AS225" i="8"/>
  <c r="AR225" i="8"/>
  <c r="U252" i="8"/>
  <c r="AF252" i="8" s="1"/>
  <c r="AT254" i="8"/>
  <c r="R260" i="8"/>
  <c r="AC260" i="8" s="1"/>
  <c r="AS261" i="8"/>
  <c r="R273" i="8"/>
  <c r="AC273" i="8" s="1"/>
  <c r="S276" i="8"/>
  <c r="U285" i="8"/>
  <c r="AF285" i="8" s="1"/>
  <c r="U309" i="8"/>
  <c r="AF309" i="8" s="1"/>
  <c r="W309" i="8"/>
  <c r="AH309" i="8" s="1"/>
  <c r="S309" i="8"/>
  <c r="V309" i="8"/>
  <c r="AG309" i="8" s="1"/>
  <c r="T309" i="8"/>
  <c r="AE309" i="8" s="1"/>
  <c r="R309" i="8"/>
  <c r="AC309" i="8" s="1"/>
  <c r="X309" i="8"/>
  <c r="AI309" i="8" s="1"/>
  <c r="V312" i="8"/>
  <c r="AG312" i="8" s="1"/>
  <c r="X339" i="8"/>
  <c r="AI339" i="8" s="1"/>
  <c r="U339" i="8"/>
  <c r="AF339" i="8" s="1"/>
  <c r="R339" i="8"/>
  <c r="AC339" i="8" s="1"/>
  <c r="W339" i="8"/>
  <c r="AH339" i="8" s="1"/>
  <c r="V339" i="8"/>
  <c r="AG339" i="8" s="1"/>
  <c r="T339" i="8"/>
  <c r="AE339" i="8" s="1"/>
  <c r="S339" i="8"/>
  <c r="AP277" i="8"/>
  <c r="AR277" i="8"/>
  <c r="AQ277" i="8"/>
  <c r="AO277" i="8"/>
  <c r="R306" i="8"/>
  <c r="AC306" i="8" s="1"/>
  <c r="T306" i="8"/>
  <c r="AE306" i="8" s="1"/>
  <c r="S306" i="8"/>
  <c r="W306" i="8"/>
  <c r="AH306" i="8" s="1"/>
  <c r="U306" i="8"/>
  <c r="AF306" i="8" s="1"/>
  <c r="S262" i="8"/>
  <c r="R262" i="8"/>
  <c r="AC262" i="8" s="1"/>
  <c r="X262" i="8"/>
  <c r="AI262" i="8" s="1"/>
  <c r="V262" i="8"/>
  <c r="AG262" i="8" s="1"/>
  <c r="AN277" i="8"/>
  <c r="AS300" i="8"/>
  <c r="AS307" i="8"/>
  <c r="AR307" i="8"/>
  <c r="AQ307" i="8"/>
  <c r="AP307" i="8"/>
  <c r="AN307" i="8"/>
  <c r="AT307" i="8"/>
  <c r="AO307" i="8"/>
  <c r="S317" i="8"/>
  <c r="X326" i="8"/>
  <c r="AI326" i="8" s="1"/>
  <c r="U326" i="8"/>
  <c r="AF326" i="8" s="1"/>
  <c r="V326" i="8"/>
  <c r="AG326" i="8" s="1"/>
  <c r="T326" i="8"/>
  <c r="AE326" i="8" s="1"/>
  <c r="W326" i="8"/>
  <c r="AH326" i="8" s="1"/>
  <c r="S326" i="8"/>
  <c r="R326" i="8"/>
  <c r="AC326" i="8" s="1"/>
  <c r="AO297" i="8"/>
  <c r="AS297" i="8"/>
  <c r="AT297" i="8"/>
  <c r="AQ297" i="8"/>
  <c r="AS211" i="8"/>
  <c r="AQ211" i="8"/>
  <c r="R216" i="8"/>
  <c r="AC216" i="8" s="1"/>
  <c r="AO219" i="8"/>
  <c r="U233" i="8"/>
  <c r="AF233" i="8" s="1"/>
  <c r="T233" i="8"/>
  <c r="AE233" i="8" s="1"/>
  <c r="W233" i="8"/>
  <c r="AH233" i="8" s="1"/>
  <c r="T246" i="8"/>
  <c r="AE246" i="8" s="1"/>
  <c r="S246" i="8"/>
  <c r="V248" i="8"/>
  <c r="AG248" i="8" s="1"/>
  <c r="U248" i="8"/>
  <c r="AF248" i="8" s="1"/>
  <c r="T248" i="8"/>
  <c r="AE248" i="8" s="1"/>
  <c r="X251" i="8"/>
  <c r="AI251" i="8" s="1"/>
  <c r="X255" i="8"/>
  <c r="AI255" i="8" s="1"/>
  <c r="V255" i="8"/>
  <c r="AG255" i="8" s="1"/>
  <c r="U255" i="8"/>
  <c r="AF255" i="8" s="1"/>
  <c r="AP255" i="8"/>
  <c r="AO255" i="8"/>
  <c r="AN255" i="8"/>
  <c r="AS256" i="8"/>
  <c r="AT256" i="8"/>
  <c r="AP256" i="8"/>
  <c r="AN256" i="8"/>
  <c r="X275" i="8"/>
  <c r="AI275" i="8" s="1"/>
  <c r="S275" i="8"/>
  <c r="R275" i="8"/>
  <c r="AC275" i="8" s="1"/>
  <c r="AQ285" i="8"/>
  <c r="AT285" i="8"/>
  <c r="AS285" i="8"/>
  <c r="AR285" i="8"/>
  <c r="AN285" i="8"/>
  <c r="X290" i="8"/>
  <c r="AI290" i="8" s="1"/>
  <c r="T290" i="8"/>
  <c r="AE290" i="8" s="1"/>
  <c r="AN294" i="8"/>
  <c r="AR294" i="8"/>
  <c r="AQ294" i="8"/>
  <c r="AO294" i="8"/>
  <c r="AT294" i="8"/>
  <c r="AS306" i="8"/>
  <c r="AR306" i="8"/>
  <c r="AO306" i="8"/>
  <c r="AN306" i="8"/>
  <c r="AT306" i="8"/>
  <c r="AQ306" i="8"/>
  <c r="AP306" i="8"/>
  <c r="AQ317" i="8"/>
  <c r="AT317" i="8"/>
  <c r="AP317" i="8"/>
  <c r="AO317" i="8"/>
  <c r="AN317" i="8"/>
  <c r="AR317" i="8"/>
  <c r="AS317" i="8"/>
  <c r="AN273" i="8"/>
  <c r="AS273" i="8"/>
  <c r="AO273" i="8"/>
  <c r="AQ276" i="8"/>
  <c r="AO276" i="8"/>
  <c r="AS276" i="8"/>
  <c r="AR276" i="8"/>
  <c r="AS289" i="8"/>
  <c r="AQ292" i="8"/>
  <c r="AO292" i="8"/>
  <c r="AN292" i="8"/>
  <c r="AT292" i="8"/>
  <c r="AS332" i="8"/>
  <c r="X335" i="8"/>
  <c r="AI335" i="8" s="1"/>
  <c r="T335" i="8"/>
  <c r="AE335" i="8" s="1"/>
  <c r="W335" i="8"/>
  <c r="AH335" i="8" s="1"/>
  <c r="S335" i="8"/>
  <c r="R335" i="8"/>
  <c r="AC335" i="8" s="1"/>
  <c r="V335" i="8"/>
  <c r="AG335" i="8" s="1"/>
  <c r="U335" i="8"/>
  <c r="AF335" i="8" s="1"/>
  <c r="AS328" i="8"/>
  <c r="AT331" i="8"/>
  <c r="AS331" i="8"/>
  <c r="AQ331" i="8"/>
  <c r="AP331" i="8"/>
  <c r="AN331" i="8"/>
  <c r="V263" i="8"/>
  <c r="AG263" i="8" s="1"/>
  <c r="X263" i="8"/>
  <c r="AI263" i="8" s="1"/>
  <c r="AR271" i="8"/>
  <c r="AQ271" i="8"/>
  <c r="AT273" i="8"/>
  <c r="AP291" i="8"/>
  <c r="AS291" i="8"/>
  <c r="AR291" i="8"/>
  <c r="V356" i="8"/>
  <c r="AG356" i="8" s="1"/>
  <c r="T279" i="8"/>
  <c r="AE279" i="8" s="1"/>
  <c r="X279" i="8"/>
  <c r="AI279" i="8" s="1"/>
  <c r="U279" i="8"/>
  <c r="AF279" i="8" s="1"/>
  <c r="S279" i="8"/>
  <c r="AP279" i="8"/>
  <c r="AT279" i="8"/>
  <c r="AO279" i="8"/>
  <c r="AN279" i="8"/>
  <c r="S281" i="8"/>
  <c r="U288" i="8"/>
  <c r="AF288" i="8" s="1"/>
  <c r="T288" i="8"/>
  <c r="AE288" i="8" s="1"/>
  <c r="R288" i="8"/>
  <c r="AC288" i="8" s="1"/>
  <c r="AT296" i="8"/>
  <c r="AT301" i="8"/>
  <c r="AR301" i="8"/>
  <c r="AP301" i="8"/>
  <c r="AO301" i="8"/>
  <c r="U323" i="8"/>
  <c r="AF323" i="8" s="1"/>
  <c r="R323" i="8"/>
  <c r="AC323" i="8" s="1"/>
  <c r="X323" i="8"/>
  <c r="AI323" i="8" s="1"/>
  <c r="S323" i="8"/>
  <c r="W323" i="8"/>
  <c r="AH323" i="8" s="1"/>
  <c r="AP222" i="8"/>
  <c r="R230" i="8"/>
  <c r="AC230" i="8" s="1"/>
  <c r="AO235" i="8"/>
  <c r="AN235" i="8"/>
  <c r="AT240" i="8"/>
  <c r="AS240" i="8"/>
  <c r="S245" i="8"/>
  <c r="R245" i="8"/>
  <c r="AC245" i="8" s="1"/>
  <c r="W254" i="8"/>
  <c r="AH254" i="8" s="1"/>
  <c r="R254" i="8"/>
  <c r="AC254" i="8" s="1"/>
  <c r="AO254" i="8"/>
  <c r="AO260" i="8"/>
  <c r="AS260" i="8"/>
  <c r="AN260" i="8"/>
  <c r="R263" i="8"/>
  <c r="AC263" i="8" s="1"/>
  <c r="AR263" i="8"/>
  <c r="AN263" i="8"/>
  <c r="AS263" i="8"/>
  <c r="AQ263" i="8"/>
  <c r="X266" i="8"/>
  <c r="AI266" i="8" s="1"/>
  <c r="AS266" i="8"/>
  <c r="AR266" i="8"/>
  <c r="AO271" i="8"/>
  <c r="AQ279" i="8"/>
  <c r="AN291" i="8"/>
  <c r="T294" i="8"/>
  <c r="AE294" i="8" s="1"/>
  <c r="S294" i="8"/>
  <c r="W294" i="8"/>
  <c r="AH294" i="8" s="1"/>
  <c r="V294" i="8"/>
  <c r="AG294" i="8" s="1"/>
  <c r="R294" i="8"/>
  <c r="AC294" i="8" s="1"/>
  <c r="X298" i="8"/>
  <c r="AI298" i="8" s="1"/>
  <c r="W298" i="8"/>
  <c r="AH298" i="8" s="1"/>
  <c r="V298" i="8"/>
  <c r="AG298" i="8" s="1"/>
  <c r="S298" i="8"/>
  <c r="AN301" i="8"/>
  <c r="T314" i="8"/>
  <c r="AE314" i="8" s="1"/>
  <c r="W314" i="8"/>
  <c r="AH314" i="8" s="1"/>
  <c r="V314" i="8"/>
  <c r="AG314" i="8" s="1"/>
  <c r="R333" i="8"/>
  <c r="AC333" i="8" s="1"/>
  <c r="U333" i="8"/>
  <c r="AF333" i="8" s="1"/>
  <c r="T333" i="8"/>
  <c r="AE333" i="8" s="1"/>
  <c r="X333" i="8"/>
  <c r="AI333" i="8" s="1"/>
  <c r="W333" i="8"/>
  <c r="AH333" i="8" s="1"/>
  <c r="S333" i="8"/>
  <c r="V297" i="8"/>
  <c r="AG297" i="8" s="1"/>
  <c r="AP303" i="8"/>
  <c r="AN303" i="8"/>
  <c r="AT303" i="8"/>
  <c r="AR303" i="8"/>
  <c r="AS342" i="8"/>
  <c r="AP342" i="8"/>
  <c r="AO342" i="8"/>
  <c r="AN342" i="8"/>
  <c r="AT342" i="8"/>
  <c r="AQ342" i="8"/>
  <c r="AR342" i="8"/>
  <c r="AQ320" i="8"/>
  <c r="AO320" i="8"/>
  <c r="T322" i="8"/>
  <c r="AE322" i="8" s="1"/>
  <c r="X322" i="8"/>
  <c r="AI322" i="8" s="1"/>
  <c r="W322" i="8"/>
  <c r="AH322" i="8" s="1"/>
  <c r="R322" i="8"/>
  <c r="AC322" i="8" s="1"/>
  <c r="S322" i="8"/>
  <c r="AS324" i="8"/>
  <c r="AR324" i="8"/>
  <c r="S327" i="8"/>
  <c r="T257" i="8"/>
  <c r="AE257" i="8" s="1"/>
  <c r="AS283" i="8"/>
  <c r="AR283" i="8"/>
  <c r="U297" i="8"/>
  <c r="AF297" i="8" s="1"/>
  <c r="AQ303" i="8"/>
  <c r="V310" i="8"/>
  <c r="AG310" i="8" s="1"/>
  <c r="T310" i="8"/>
  <c r="AE310" i="8" s="1"/>
  <c r="U310" i="8"/>
  <c r="AF310" i="8" s="1"/>
  <c r="X310" i="8"/>
  <c r="AI310" i="8" s="1"/>
  <c r="AT311" i="8"/>
  <c r="AS311" i="8"/>
  <c r="AQ311" i="8"/>
  <c r="X313" i="8"/>
  <c r="AI313" i="8" s="1"/>
  <c r="V313" i="8"/>
  <c r="AG313" i="8" s="1"/>
  <c r="AO314" i="8"/>
  <c r="AN320" i="8"/>
  <c r="AP324" i="8"/>
  <c r="R327" i="8"/>
  <c r="AC327" i="8" s="1"/>
  <c r="T349" i="8"/>
  <c r="AE349" i="8" s="1"/>
  <c r="V349" i="8"/>
  <c r="AG349" i="8" s="1"/>
  <c r="R349" i="8"/>
  <c r="AC349" i="8" s="1"/>
  <c r="W349" i="8"/>
  <c r="AH349" i="8" s="1"/>
  <c r="S349" i="8"/>
  <c r="X349" i="8"/>
  <c r="AI349" i="8" s="1"/>
  <c r="U349" i="8"/>
  <c r="AF349" i="8" s="1"/>
  <c r="AQ262" i="8"/>
  <c r="X277" i="8"/>
  <c r="AI277" i="8" s="1"/>
  <c r="T287" i="8"/>
  <c r="AE287" i="8" s="1"/>
  <c r="W287" i="8"/>
  <c r="AH287" i="8" s="1"/>
  <c r="X287" i="8"/>
  <c r="AI287" i="8" s="1"/>
  <c r="AP287" i="8"/>
  <c r="AT287" i="8"/>
  <c r="AR287" i="8"/>
  <c r="X297" i="8"/>
  <c r="AI297" i="8" s="1"/>
  <c r="AP298" i="8"/>
  <c r="AR298" i="8"/>
  <c r="AS298" i="8"/>
  <c r="AO298" i="8"/>
  <c r="X299" i="8"/>
  <c r="AI299" i="8" s="1"/>
  <c r="V299" i="8"/>
  <c r="AG299" i="8" s="1"/>
  <c r="AS303" i="8"/>
  <c r="AP311" i="8"/>
  <c r="S313" i="8"/>
  <c r="R316" i="8"/>
  <c r="AC316" i="8" s="1"/>
  <c r="X316" i="8"/>
  <c r="AI316" i="8" s="1"/>
  <c r="U316" i="8"/>
  <c r="AF316" i="8" s="1"/>
  <c r="V316" i="8"/>
  <c r="AG316" i="8" s="1"/>
  <c r="T316" i="8"/>
  <c r="AE316" i="8" s="1"/>
  <c r="S316" i="8"/>
  <c r="W316" i="8"/>
  <c r="AH316" i="8" s="1"/>
  <c r="AP320" i="8"/>
  <c r="U322" i="8"/>
  <c r="AF322" i="8" s="1"/>
  <c r="AQ324" i="8"/>
  <c r="U327" i="8"/>
  <c r="AF327" i="8" s="1"/>
  <c r="AR316" i="8"/>
  <c r="AP316" i="8"/>
  <c r="AS316" i="8"/>
  <c r="AQ316" i="8"/>
  <c r="S324" i="8"/>
  <c r="X324" i="8"/>
  <c r="AI324" i="8" s="1"/>
  <c r="U324" i="8"/>
  <c r="AF324" i="8" s="1"/>
  <c r="W324" i="8"/>
  <c r="AH324" i="8" s="1"/>
  <c r="R324" i="8"/>
  <c r="AC324" i="8" s="1"/>
  <c r="AT362" i="8"/>
  <c r="AS362" i="8"/>
  <c r="AQ362" i="8"/>
  <c r="AO362" i="8"/>
  <c r="AN362" i="8"/>
  <c r="AN310" i="8"/>
  <c r="AS310" i="8"/>
  <c r="AO310" i="8"/>
  <c r="AQ310" i="8"/>
  <c r="AP310" i="8"/>
  <c r="AR328" i="8"/>
  <c r="AO328" i="8"/>
  <c r="AN328" i="8"/>
  <c r="AQ328" i="8"/>
  <c r="AR332" i="8"/>
  <c r="AO332" i="8"/>
  <c r="AP332" i="8"/>
  <c r="AT332" i="8"/>
  <c r="AN332" i="8"/>
  <c r="W370" i="8"/>
  <c r="AH370" i="8" s="1"/>
  <c r="V370" i="8"/>
  <c r="AG370" i="8" s="1"/>
  <c r="S370" i="8"/>
  <c r="W290" i="8"/>
  <c r="AH290" i="8" s="1"/>
  <c r="S300" i="8"/>
  <c r="T303" i="8"/>
  <c r="AE303" i="8" s="1"/>
  <c r="X314" i="8"/>
  <c r="AI314" i="8" s="1"/>
  <c r="S314" i="8"/>
  <c r="S315" i="8"/>
  <c r="W315" i="8"/>
  <c r="AH315" i="8" s="1"/>
  <c r="V315" i="8"/>
  <c r="AG315" i="8" s="1"/>
  <c r="U315" i="8"/>
  <c r="AF315" i="8" s="1"/>
  <c r="AT323" i="8"/>
  <c r="AQ323" i="8"/>
  <c r="AN323" i="8"/>
  <c r="AQ327" i="8"/>
  <c r="AR327" i="8"/>
  <c r="AT327" i="8"/>
  <c r="AS327" i="8"/>
  <c r="AP327" i="8"/>
  <c r="X334" i="8"/>
  <c r="AI334" i="8" s="1"/>
  <c r="U334" i="8"/>
  <c r="AF334" i="8" s="1"/>
  <c r="T334" i="8"/>
  <c r="AE334" i="8" s="1"/>
  <c r="S334" i="8"/>
  <c r="R334" i="8"/>
  <c r="AC334" i="8" s="1"/>
  <c r="V334" i="8"/>
  <c r="AG334" i="8" s="1"/>
  <c r="AO339" i="8"/>
  <c r="AN339" i="8"/>
  <c r="AR339" i="8"/>
  <c r="AQ339" i="8"/>
  <c r="R278" i="8"/>
  <c r="AC278" i="8" s="1"/>
  <c r="V280" i="8"/>
  <c r="AG280" i="8" s="1"/>
  <c r="W282" i="8"/>
  <c r="AH282" i="8" s="1"/>
  <c r="T284" i="8"/>
  <c r="AE284" i="8" s="1"/>
  <c r="S284" i="8"/>
  <c r="R290" i="8"/>
  <c r="AC290" i="8" s="1"/>
  <c r="AO290" i="8"/>
  <c r="AS290" i="8"/>
  <c r="U295" i="8"/>
  <c r="AF295" i="8" s="1"/>
  <c r="R295" i="8"/>
  <c r="AC295" i="8" s="1"/>
  <c r="T295" i="8"/>
  <c r="AE295" i="8" s="1"/>
  <c r="W300" i="8"/>
  <c r="AH300" i="8" s="1"/>
  <c r="AT313" i="8"/>
  <c r="R314" i="8"/>
  <c r="AC314" i="8" s="1"/>
  <c r="T315" i="8"/>
  <c r="AE315" i="8" s="1"/>
  <c r="AO323" i="8"/>
  <c r="AO325" i="8"/>
  <c r="AN325" i="8"/>
  <c r="AT325" i="8"/>
  <c r="AR325" i="8"/>
  <c r="AQ325" i="8"/>
  <c r="AP325" i="8"/>
  <c r="AN327" i="8"/>
  <c r="W334" i="8"/>
  <c r="AH334" i="8" s="1"/>
  <c r="R337" i="8"/>
  <c r="AC337" i="8" s="1"/>
  <c r="V337" i="8"/>
  <c r="AG337" i="8" s="1"/>
  <c r="W337" i="8"/>
  <c r="AH337" i="8" s="1"/>
  <c r="U337" i="8"/>
  <c r="AF337" i="8" s="1"/>
  <c r="AS280" i="8"/>
  <c r="AO280" i="8"/>
  <c r="AQ282" i="8"/>
  <c r="S290" i="8"/>
  <c r="AN296" i="8"/>
  <c r="AO296" i="8"/>
  <c r="AR296" i="8"/>
  <c r="AP296" i="8"/>
  <c r="AP323" i="8"/>
  <c r="X327" i="8"/>
  <c r="AI327" i="8" s="1"/>
  <c r="V327" i="8"/>
  <c r="AG327" i="8" s="1"/>
  <c r="T327" i="8"/>
  <c r="AE327" i="8" s="1"/>
  <c r="AO327" i="8"/>
  <c r="W338" i="8"/>
  <c r="AH338" i="8" s="1"/>
  <c r="S338" i="8"/>
  <c r="R338" i="8"/>
  <c r="AC338" i="8" s="1"/>
  <c r="X338" i="8"/>
  <c r="AI338" i="8" s="1"/>
  <c r="U338" i="8"/>
  <c r="AF338" i="8" s="1"/>
  <c r="T338" i="8"/>
  <c r="AE338" i="8" s="1"/>
  <c r="AQ322" i="8"/>
  <c r="AP322" i="8"/>
  <c r="AR322" i="8"/>
  <c r="AN322" i="8"/>
  <c r="W329" i="8"/>
  <c r="AH329" i="8" s="1"/>
  <c r="AR333" i="8"/>
  <c r="AQ333" i="8"/>
  <c r="AN333" i="8"/>
  <c r="AP333" i="8"/>
  <c r="V338" i="8"/>
  <c r="AG338" i="8" s="1"/>
  <c r="S343" i="8"/>
  <c r="R343" i="8"/>
  <c r="AC343" i="8" s="1"/>
  <c r="U343" i="8"/>
  <c r="AF343" i="8" s="1"/>
  <c r="X343" i="8"/>
  <c r="AI343" i="8" s="1"/>
  <c r="T343" i="8"/>
  <c r="AE343" i="8" s="1"/>
  <c r="W343" i="8"/>
  <c r="AH343" i="8" s="1"/>
  <c r="V343" i="8"/>
  <c r="AG343" i="8" s="1"/>
  <c r="AR300" i="8"/>
  <c r="AN300" i="8"/>
  <c r="AO300" i="8"/>
  <c r="X301" i="8"/>
  <c r="AI301" i="8" s="1"/>
  <c r="R301" i="8"/>
  <c r="AC301" i="8" s="1"/>
  <c r="W301" i="8"/>
  <c r="AH301" i="8" s="1"/>
  <c r="V301" i="8"/>
  <c r="AG301" i="8" s="1"/>
  <c r="U301" i="8"/>
  <c r="AF301" i="8" s="1"/>
  <c r="X312" i="8"/>
  <c r="AI312" i="8" s="1"/>
  <c r="S312" i="8"/>
  <c r="W312" i="8"/>
  <c r="AH312" i="8" s="1"/>
  <c r="U312" i="8"/>
  <c r="AF312" i="8" s="1"/>
  <c r="V329" i="8"/>
  <c r="AG329" i="8" s="1"/>
  <c r="X369" i="8"/>
  <c r="AI369" i="8" s="1"/>
  <c r="W369" i="8"/>
  <c r="AH369" i="8" s="1"/>
  <c r="T369" i="8"/>
  <c r="AE369" i="8" s="1"/>
  <c r="S369" i="8"/>
  <c r="R369" i="8"/>
  <c r="AC369" i="8" s="1"/>
  <c r="V369" i="8"/>
  <c r="AG369" i="8" s="1"/>
  <c r="U369" i="8"/>
  <c r="AF369" i="8" s="1"/>
  <c r="V300" i="8"/>
  <c r="AG300" i="8" s="1"/>
  <c r="U300" i="8"/>
  <c r="AF300" i="8" s="1"/>
  <c r="V303" i="8"/>
  <c r="AG303" i="8" s="1"/>
  <c r="AO311" i="8"/>
  <c r="AN311" i="8"/>
  <c r="U328" i="8"/>
  <c r="AF328" i="8" s="1"/>
  <c r="R328" i="8"/>
  <c r="AC328" i="8" s="1"/>
  <c r="S328" i="8"/>
  <c r="T328" i="8"/>
  <c r="AE328" i="8" s="1"/>
  <c r="X329" i="8"/>
  <c r="AI329" i="8" s="1"/>
  <c r="X354" i="8"/>
  <c r="AI354" i="8" s="1"/>
  <c r="T354" i="8"/>
  <c r="AE354" i="8" s="1"/>
  <c r="U354" i="8"/>
  <c r="AF354" i="8" s="1"/>
  <c r="W354" i="8"/>
  <c r="AH354" i="8" s="1"/>
  <c r="V354" i="8"/>
  <c r="AG354" i="8" s="1"/>
  <c r="R354" i="8"/>
  <c r="AC354" i="8" s="1"/>
  <c r="X347" i="8"/>
  <c r="AI347" i="8" s="1"/>
  <c r="AQ349" i="8"/>
  <c r="U347" i="8"/>
  <c r="AF347" i="8" s="1"/>
  <c r="AS356" i="8"/>
  <c r="AO356" i="8"/>
  <c r="AN356" i="8"/>
  <c r="AR356" i="8"/>
  <c r="AT356" i="8"/>
  <c r="AQ356" i="8"/>
  <c r="AP356" i="8"/>
  <c r="W363" i="8"/>
  <c r="AH363" i="8" s="1"/>
  <c r="X363" i="8"/>
  <c r="AI363" i="8" s="1"/>
  <c r="V363" i="8"/>
  <c r="AG363" i="8" s="1"/>
  <c r="R363" i="8"/>
  <c r="AC363" i="8" s="1"/>
  <c r="S299" i="8"/>
  <c r="T308" i="8"/>
  <c r="AE308" i="8" s="1"/>
  <c r="S308" i="8"/>
  <c r="W308" i="8"/>
  <c r="AH308" i="8" s="1"/>
  <c r="AP318" i="8"/>
  <c r="AS318" i="8"/>
  <c r="AN318" i="8"/>
  <c r="AQ340" i="8"/>
  <c r="AN340" i="8"/>
  <c r="AT340" i="8"/>
  <c r="AS340" i="8"/>
  <c r="AR340" i="8"/>
  <c r="AP340" i="8"/>
  <c r="T344" i="8"/>
  <c r="AE344" i="8" s="1"/>
  <c r="X344" i="8"/>
  <c r="AI344" i="8" s="1"/>
  <c r="S344" i="8"/>
  <c r="W344" i="8"/>
  <c r="AH344" i="8" s="1"/>
  <c r="V344" i="8"/>
  <c r="AG344" i="8" s="1"/>
  <c r="U344" i="8"/>
  <c r="AF344" i="8" s="1"/>
  <c r="R344" i="8"/>
  <c r="AC344" i="8" s="1"/>
  <c r="X351" i="8"/>
  <c r="AI351" i="8" s="1"/>
  <c r="W351" i="8"/>
  <c r="AH351" i="8" s="1"/>
  <c r="R351" i="8"/>
  <c r="AC351" i="8" s="1"/>
  <c r="AQ354" i="8"/>
  <c r="AS354" i="8"/>
  <c r="AR354" i="8"/>
  <c r="AO354" i="8"/>
  <c r="AN354" i="8"/>
  <c r="AT354" i="8"/>
  <c r="AP354" i="8"/>
  <c r="T358" i="8"/>
  <c r="AE358" i="8" s="1"/>
  <c r="R358" i="8"/>
  <c r="AC358" i="8" s="1"/>
  <c r="X358" i="8"/>
  <c r="AI358" i="8" s="1"/>
  <c r="S358" i="8"/>
  <c r="V358" i="8"/>
  <c r="AG358" i="8" s="1"/>
  <c r="W358" i="8"/>
  <c r="AH358" i="8" s="1"/>
  <c r="U358" i="8"/>
  <c r="AF358" i="8" s="1"/>
  <c r="AR364" i="8"/>
  <c r="AS364" i="8"/>
  <c r="AQ364" i="8"/>
  <c r="AN364" i="8"/>
  <c r="AT364" i="8"/>
  <c r="AO364" i="8"/>
  <c r="AP364" i="8"/>
  <c r="AQ299" i="8"/>
  <c r="W302" i="8"/>
  <c r="AH302" i="8" s="1"/>
  <c r="AT302" i="8"/>
  <c r="AQ302" i="8"/>
  <c r="AO308" i="8"/>
  <c r="R317" i="8"/>
  <c r="AC317" i="8" s="1"/>
  <c r="AS319" i="8"/>
  <c r="AO319" i="8"/>
  <c r="X331" i="8"/>
  <c r="AI331" i="8" s="1"/>
  <c r="S351" i="8"/>
  <c r="AP355" i="8"/>
  <c r="AQ355" i="8"/>
  <c r="AO355" i="8"/>
  <c r="AN355" i="8"/>
  <c r="AP275" i="8"/>
  <c r="AT281" i="8"/>
  <c r="AR281" i="8"/>
  <c r="S286" i="8"/>
  <c r="AN289" i="8"/>
  <c r="AQ289" i="8"/>
  <c r="X291" i="8"/>
  <c r="AI291" i="8" s="1"/>
  <c r="W297" i="8"/>
  <c r="AH297" i="8" s="1"/>
  <c r="R297" i="8"/>
  <c r="AC297" i="8" s="1"/>
  <c r="R299" i="8"/>
  <c r="AC299" i="8" s="1"/>
  <c r="V305" i="8"/>
  <c r="AG305" i="8" s="1"/>
  <c r="R305" i="8"/>
  <c r="AC305" i="8" s="1"/>
  <c r="R308" i="8"/>
  <c r="AC308" i="8" s="1"/>
  <c r="AN308" i="8"/>
  <c r="AO309" i="8"/>
  <c r="AR309" i="8"/>
  <c r="AN309" i="8"/>
  <c r="W318" i="8"/>
  <c r="AH318" i="8" s="1"/>
  <c r="X318" i="8"/>
  <c r="AI318" i="8" s="1"/>
  <c r="R318" i="8"/>
  <c r="AC318" i="8" s="1"/>
  <c r="AO318" i="8"/>
  <c r="T319" i="8"/>
  <c r="AE319" i="8" s="1"/>
  <c r="U319" i="8"/>
  <c r="AF319" i="8" s="1"/>
  <c r="AS320" i="8"/>
  <c r="AR320" i="8"/>
  <c r="AT320" i="8"/>
  <c r="AN324" i="8"/>
  <c r="AO324" i="8"/>
  <c r="AT324" i="8"/>
  <c r="W325" i="8"/>
  <c r="AH325" i="8" s="1"/>
  <c r="T325" i="8"/>
  <c r="AE325" i="8" s="1"/>
  <c r="R325" i="8"/>
  <c r="AC325" i="8" s="1"/>
  <c r="V325" i="8"/>
  <c r="AG325" i="8" s="1"/>
  <c r="AN329" i="8"/>
  <c r="V330" i="8"/>
  <c r="AG330" i="8" s="1"/>
  <c r="S330" i="8"/>
  <c r="U330" i="8"/>
  <c r="AF330" i="8" s="1"/>
  <c r="X330" i="8"/>
  <c r="AI330" i="8" s="1"/>
  <c r="AS337" i="8"/>
  <c r="AN337" i="8"/>
  <c r="AQ337" i="8"/>
  <c r="AO340" i="8"/>
  <c r="AT341" i="8"/>
  <c r="AQ341" i="8"/>
  <c r="S357" i="8"/>
  <c r="V357" i="8"/>
  <c r="AG357" i="8" s="1"/>
  <c r="W357" i="8"/>
  <c r="AH357" i="8" s="1"/>
  <c r="U357" i="8"/>
  <c r="AF357" i="8" s="1"/>
  <c r="R357" i="8"/>
  <c r="AC357" i="8" s="1"/>
  <c r="X357" i="8"/>
  <c r="AI357" i="8" s="1"/>
  <c r="T357" i="8"/>
  <c r="AE357" i="8" s="1"/>
  <c r="AR279" i="8"/>
  <c r="AO305" i="8"/>
  <c r="AQ313" i="8"/>
  <c r="AO313" i="8"/>
  <c r="S329" i="8"/>
  <c r="AP330" i="8"/>
  <c r="AS330" i="8"/>
  <c r="AQ335" i="8"/>
  <c r="AR335" i="8"/>
  <c r="AP335" i="8"/>
  <c r="AT335" i="8"/>
  <c r="AO335" i="8"/>
  <c r="AN335" i="8"/>
  <c r="V361" i="8"/>
  <c r="AG361" i="8" s="1"/>
  <c r="S361" i="8"/>
  <c r="X361" i="8"/>
  <c r="AI361" i="8" s="1"/>
  <c r="AP334" i="8"/>
  <c r="AN334" i="8"/>
  <c r="AS334" i="8"/>
  <c r="AR334" i="8"/>
  <c r="AQ334" i="8"/>
  <c r="AS301" i="8"/>
  <c r="AQ301" i="8"/>
  <c r="AR314" i="8"/>
  <c r="AS314" i="8"/>
  <c r="AP314" i="8"/>
  <c r="AR344" i="8"/>
  <c r="W313" i="8"/>
  <c r="AH313" i="8" s="1"/>
  <c r="R313" i="8"/>
  <c r="AC313" i="8" s="1"/>
  <c r="T317" i="8"/>
  <c r="AE317" i="8" s="1"/>
  <c r="X317" i="8"/>
  <c r="AI317" i="8" s="1"/>
  <c r="X348" i="8"/>
  <c r="AI348" i="8" s="1"/>
  <c r="S348" i="8"/>
  <c r="T348" i="8"/>
  <c r="AE348" i="8" s="1"/>
  <c r="R348" i="8"/>
  <c r="AC348" i="8" s="1"/>
  <c r="U348" i="8"/>
  <c r="AF348" i="8" s="1"/>
  <c r="W348" i="8"/>
  <c r="AH348" i="8" s="1"/>
  <c r="V348" i="8"/>
  <c r="AG348" i="8" s="1"/>
  <c r="X365" i="8"/>
  <c r="AI365" i="8" s="1"/>
  <c r="W365" i="8"/>
  <c r="AH365" i="8" s="1"/>
  <c r="S365" i="8"/>
  <c r="R365" i="8"/>
  <c r="AC365" i="8" s="1"/>
  <c r="V331" i="8"/>
  <c r="AG331" i="8" s="1"/>
  <c r="V341" i="8"/>
  <c r="AG341" i="8" s="1"/>
  <c r="U341" i="8"/>
  <c r="AF341" i="8" s="1"/>
  <c r="W341" i="8"/>
  <c r="AH341" i="8" s="1"/>
  <c r="X341" i="8"/>
  <c r="AI341" i="8" s="1"/>
  <c r="X367" i="8"/>
  <c r="AI367" i="8" s="1"/>
  <c r="W367" i="8"/>
  <c r="AH367" i="8" s="1"/>
  <c r="V367" i="8"/>
  <c r="AG367" i="8" s="1"/>
  <c r="U367" i="8"/>
  <c r="AF367" i="8" s="1"/>
  <c r="R367" i="8"/>
  <c r="AC367" i="8" s="1"/>
  <c r="T367" i="8"/>
  <c r="AE367" i="8" s="1"/>
  <c r="X353" i="8"/>
  <c r="AI353" i="8" s="1"/>
  <c r="S353" i="8"/>
  <c r="R353" i="8"/>
  <c r="AC353" i="8" s="1"/>
  <c r="T353" i="8"/>
  <c r="AE353" i="8" s="1"/>
  <c r="W353" i="8"/>
  <c r="AH353" i="8" s="1"/>
  <c r="AS370" i="8"/>
  <c r="AT370" i="8"/>
  <c r="AR370" i="8"/>
  <c r="AP370" i="8"/>
  <c r="AN370" i="8"/>
  <c r="AQ370" i="8"/>
  <c r="W336" i="8"/>
  <c r="AH336" i="8" s="1"/>
  <c r="R336" i="8"/>
  <c r="AC336" i="8" s="1"/>
  <c r="AR336" i="8"/>
  <c r="AT336" i="8"/>
  <c r="AQ336" i="8"/>
  <c r="R342" i="8"/>
  <c r="AC342" i="8" s="1"/>
  <c r="U342" i="8"/>
  <c r="AF342" i="8" s="1"/>
  <c r="X342" i="8"/>
  <c r="AI342" i="8" s="1"/>
  <c r="AR345" i="8"/>
  <c r="AP345" i="8"/>
  <c r="AT352" i="8"/>
  <c r="AO352" i="8"/>
  <c r="AQ352" i="8"/>
  <c r="AS352" i="8"/>
  <c r="AR352" i="8"/>
  <c r="AN352" i="8"/>
  <c r="AT357" i="8"/>
  <c r="AP357" i="8"/>
  <c r="AS357" i="8"/>
  <c r="AR357" i="8"/>
  <c r="AO357" i="8"/>
  <c r="AQ357" i="8"/>
  <c r="AT316" i="8"/>
  <c r="S321" i="8"/>
  <c r="T321" i="8"/>
  <c r="AE321" i="8" s="1"/>
  <c r="AR331" i="8"/>
  <c r="AO331" i="8"/>
  <c r="AR341" i="8"/>
  <c r="AO341" i="8"/>
  <c r="AN341" i="8"/>
  <c r="AS341" i="8"/>
  <c r="AO370" i="8"/>
  <c r="W352" i="8"/>
  <c r="AH352" i="8" s="1"/>
  <c r="V352" i="8"/>
  <c r="AG352" i="8" s="1"/>
  <c r="T352" i="8"/>
  <c r="AE352" i="8" s="1"/>
  <c r="S352" i="8"/>
  <c r="U359" i="8"/>
  <c r="AF359" i="8" s="1"/>
  <c r="X362" i="8"/>
  <c r="AI362" i="8" s="1"/>
  <c r="S362" i="8"/>
  <c r="W362" i="8"/>
  <c r="AH362" i="8" s="1"/>
  <c r="V362" i="8"/>
  <c r="AG362" i="8" s="1"/>
  <c r="AR366" i="8"/>
  <c r="AQ366" i="8"/>
  <c r="AT368" i="8"/>
  <c r="AS358" i="8"/>
  <c r="AO358" i="8"/>
  <c r="AN358" i="8"/>
  <c r="X359" i="8"/>
  <c r="AI359" i="8" s="1"/>
  <c r="W359" i="8"/>
  <c r="AH359" i="8" s="1"/>
  <c r="R359" i="8"/>
  <c r="AC359" i="8" s="1"/>
  <c r="T359" i="8"/>
  <c r="AE359" i="8" s="1"/>
  <c r="U364" i="8"/>
  <c r="AF364" i="8" s="1"/>
  <c r="V364" i="8"/>
  <c r="AG364" i="8" s="1"/>
  <c r="T364" i="8"/>
  <c r="AE364" i="8" s="1"/>
  <c r="X364" i="8"/>
  <c r="AI364" i="8" s="1"/>
  <c r="S364" i="8"/>
  <c r="AP312" i="8"/>
  <c r="U352" i="8"/>
  <c r="AF352" i="8" s="1"/>
  <c r="AR355" i="8"/>
  <c r="AS355" i="8"/>
  <c r="AT355" i="8"/>
  <c r="R356" i="8"/>
  <c r="AC356" i="8" s="1"/>
  <c r="U356" i="8"/>
  <c r="AF356" i="8" s="1"/>
  <c r="T356" i="8"/>
  <c r="AE356" i="8" s="1"/>
  <c r="X356" i="8"/>
  <c r="AI356" i="8" s="1"/>
  <c r="W356" i="8"/>
  <c r="AH356" i="8" s="1"/>
  <c r="S356" i="8"/>
  <c r="AP358" i="8"/>
  <c r="S359" i="8"/>
  <c r="R362" i="8"/>
  <c r="AC362" i="8" s="1"/>
  <c r="AN346" i="8"/>
  <c r="AO346" i="8"/>
  <c r="AS346" i="8"/>
  <c r="W347" i="8"/>
  <c r="AH347" i="8" s="1"/>
  <c r="R347" i="8"/>
  <c r="AC347" i="8" s="1"/>
  <c r="V347" i="8"/>
  <c r="AG347" i="8" s="1"/>
  <c r="T347" i="8"/>
  <c r="AE347" i="8" s="1"/>
  <c r="AR350" i="8"/>
  <c r="AT350" i="8"/>
  <c r="AS350" i="8"/>
  <c r="W361" i="8"/>
  <c r="AH361" i="8" s="1"/>
  <c r="R361" i="8"/>
  <c r="AC361" i="8" s="1"/>
  <c r="U361" i="8"/>
  <c r="AF361" i="8" s="1"/>
  <c r="T361" i="8"/>
  <c r="AE361" i="8" s="1"/>
  <c r="AP365" i="8"/>
  <c r="AO365" i="8"/>
  <c r="AP367" i="8"/>
  <c r="AR367" i="8"/>
  <c r="AQ367" i="8"/>
  <c r="AS367" i="8"/>
  <c r="AO367" i="8"/>
  <c r="AT330" i="8"/>
  <c r="AP339" i="8"/>
  <c r="AT339" i="8"/>
  <c r="AS339" i="8"/>
  <c r="U345" i="8"/>
  <c r="AF345" i="8" s="1"/>
  <c r="V365" i="8"/>
  <c r="AG365" i="8" s="1"/>
  <c r="AS365" i="8"/>
  <c r="AN365" i="8"/>
  <c r="AT365" i="8"/>
  <c r="AT366" i="8"/>
  <c r="AO366" i="8"/>
  <c r="AP366" i="8"/>
  <c r="AN366" i="8"/>
  <c r="AO347" i="8"/>
  <c r="AQ347" i="8"/>
  <c r="S368" i="8"/>
  <c r="R368" i="8"/>
  <c r="AC368" i="8" s="1"/>
  <c r="V324" i="8"/>
  <c r="AG324" i="8" s="1"/>
  <c r="AS329" i="8"/>
  <c r="AO330" i="8"/>
  <c r="AO333" i="8"/>
  <c r="V346" i="8"/>
  <c r="AG346" i="8" s="1"/>
  <c r="T346" i="8"/>
  <c r="AE346" i="8" s="1"/>
  <c r="S346" i="8"/>
  <c r="AP348" i="8"/>
  <c r="AN348" i="8"/>
  <c r="AQ359" i="8"/>
  <c r="T368" i="8"/>
  <c r="AE368" i="8" s="1"/>
  <c r="R370" i="8"/>
  <c r="AC370" i="8" s="1"/>
  <c r="X370" i="8"/>
  <c r="AI370" i="8" s="1"/>
  <c r="AN360" i="8"/>
  <c r="AR360" i="8"/>
  <c r="W368" i="8"/>
  <c r="AH368" i="8" s="1"/>
  <c r="T370" i="8"/>
  <c r="AE370" i="8" s="1"/>
  <c r="W346" i="8"/>
  <c r="AH346" i="8" s="1"/>
  <c r="AS347" i="8"/>
  <c r="AR348" i="8"/>
  <c r="AT349" i="8"/>
  <c r="AS349" i="8"/>
  <c r="AN349" i="8"/>
  <c r="V360" i="8"/>
  <c r="AG360" i="8" s="1"/>
  <c r="X360" i="8"/>
  <c r="AI360" i="8" s="1"/>
  <c r="AO361" i="8"/>
  <c r="AP361" i="8"/>
  <c r="AN361" i="8"/>
  <c r="AP362" i="8"/>
  <c r="AR362" i="8"/>
  <c r="X368" i="8"/>
  <c r="AI368" i="8" s="1"/>
  <c r="U370" i="8"/>
  <c r="AF370" i="8" s="1"/>
  <c r="V351" i="8"/>
  <c r="AG351" i="8" s="1"/>
  <c r="W366" i="8"/>
  <c r="AH366" i="8" s="1"/>
  <c r="AR369" i="8"/>
  <c r="T363" i="8"/>
  <c r="AE363" i="8" s="1"/>
  <c r="AT338" i="8"/>
  <c r="AO338" i="8"/>
  <c r="AT343" i="8"/>
  <c r="AQ344" i="8"/>
  <c r="U350" i="8"/>
  <c r="AF350" i="8" s="1"/>
  <c r="T351" i="8"/>
  <c r="AE351" i="8" s="1"/>
  <c r="AP353" i="8"/>
  <c r="AP359" i="8"/>
  <c r="S363" i="8"/>
  <c r="AQ363" i="8"/>
  <c r="T366" i="8"/>
  <c r="AE366" i="8" s="1"/>
  <c r="AP369" i="8"/>
  <c r="U351" i="8"/>
  <c r="AF351" i="8" s="1"/>
  <c r="U363" i="8"/>
  <c r="AF363" i="8" s="1"/>
  <c r="U366" i="8"/>
  <c r="AF366" i="8" s="1"/>
  <c r="AQ368" i="8"/>
  <c r="AQ369" i="8"/>
  <c r="AY310" i="8" l="1"/>
  <c r="BF9" i="8"/>
  <c r="AD316" i="8"/>
  <c r="BC316" i="8" s="1"/>
  <c r="AW316" i="8"/>
  <c r="AX316" i="8" s="1"/>
  <c r="AW346" i="8"/>
  <c r="AX346" i="8" s="1"/>
  <c r="AD346" i="8"/>
  <c r="BC346" i="8" s="1"/>
  <c r="AY298" i="8"/>
  <c r="BJ298" i="8" s="1"/>
  <c r="BG298" i="8"/>
  <c r="BF298" i="8"/>
  <c r="AW317" i="8"/>
  <c r="AX317" i="8" s="1"/>
  <c r="AD317" i="8"/>
  <c r="BC317" i="8" s="1"/>
  <c r="BF259" i="8"/>
  <c r="AY259" i="8"/>
  <c r="BJ259" i="8" s="1"/>
  <c r="BG259" i="8"/>
  <c r="AD244" i="8"/>
  <c r="BC244" i="8" s="1"/>
  <c r="AW244" i="8"/>
  <c r="AX244" i="8" s="1"/>
  <c r="AW173" i="8"/>
  <c r="AX173" i="8" s="1"/>
  <c r="AD173" i="8"/>
  <c r="BC173" i="8" s="1"/>
  <c r="AW59" i="8"/>
  <c r="AX59" i="8" s="1"/>
  <c r="AD59" i="8"/>
  <c r="BC59" i="8" s="1"/>
  <c r="BG113" i="8"/>
  <c r="BF113" i="8"/>
  <c r="AY113" i="8"/>
  <c r="BJ113" i="8" s="1"/>
  <c r="AD108" i="8"/>
  <c r="BC108" i="8" s="1"/>
  <c r="AW108" i="8"/>
  <c r="AX108" i="8" s="1"/>
  <c r="BF61" i="8"/>
  <c r="AY61" i="8"/>
  <c r="BJ61" i="8" s="1"/>
  <c r="BG61" i="8"/>
  <c r="AD87" i="8"/>
  <c r="BC87" i="8" s="1"/>
  <c r="AW87" i="8"/>
  <c r="AX87" i="8" s="1"/>
  <c r="AY43" i="8"/>
  <c r="BJ43" i="8" s="1"/>
  <c r="BG43" i="8"/>
  <c r="BF43" i="8"/>
  <c r="AD56" i="8"/>
  <c r="BC56" i="8" s="1"/>
  <c r="AW56" i="8"/>
  <c r="AX56" i="8" s="1"/>
  <c r="AD68" i="8"/>
  <c r="BC68" i="8" s="1"/>
  <c r="AW68" i="8"/>
  <c r="AX68" i="8" s="1"/>
  <c r="AW10" i="8"/>
  <c r="AX10" i="8" s="1"/>
  <c r="AD10" i="8"/>
  <c r="BC10" i="8" s="1"/>
  <c r="BG55" i="8"/>
  <c r="BF55" i="8"/>
  <c r="AY55" i="8"/>
  <c r="BJ55" i="8" s="1"/>
  <c r="BF365" i="8"/>
  <c r="AY365" i="8"/>
  <c r="BJ365" i="8" s="1"/>
  <c r="BG365" i="8"/>
  <c r="AD349" i="8"/>
  <c r="BC349" i="8" s="1"/>
  <c r="AW349" i="8"/>
  <c r="AX349" i="8" s="1"/>
  <c r="AY307" i="8"/>
  <c r="BJ307" i="8" s="1"/>
  <c r="BF307" i="8"/>
  <c r="BG307" i="8"/>
  <c r="AD265" i="8"/>
  <c r="BC265" i="8" s="1"/>
  <c r="AW265" i="8"/>
  <c r="AX265" i="8" s="1"/>
  <c r="BF253" i="8"/>
  <c r="BG253" i="8"/>
  <c r="AY253" i="8"/>
  <c r="BJ253" i="8" s="1"/>
  <c r="AW277" i="8"/>
  <c r="AX277" i="8" s="1"/>
  <c r="AD277" i="8"/>
  <c r="BC277" i="8" s="1"/>
  <c r="AD320" i="8"/>
  <c r="BC320" i="8" s="1"/>
  <c r="AW320" i="8"/>
  <c r="AX320" i="8" s="1"/>
  <c r="AY231" i="8"/>
  <c r="BJ231" i="8" s="1"/>
  <c r="BG231" i="8"/>
  <c r="BF231" i="8"/>
  <c r="BG179" i="8"/>
  <c r="BF179" i="8"/>
  <c r="AY179" i="8"/>
  <c r="BJ179" i="8" s="1"/>
  <c r="AY341" i="8"/>
  <c r="BJ341" i="8" s="1"/>
  <c r="BG341" i="8"/>
  <c r="BF341" i="8"/>
  <c r="AW286" i="8"/>
  <c r="AX286" i="8" s="1"/>
  <c r="AD286" i="8"/>
  <c r="BC286" i="8" s="1"/>
  <c r="AW358" i="8"/>
  <c r="AX358" i="8" s="1"/>
  <c r="AD358" i="8"/>
  <c r="BC358" i="8" s="1"/>
  <c r="AW328" i="8"/>
  <c r="AX328" i="8" s="1"/>
  <c r="AD328" i="8"/>
  <c r="BC328" i="8" s="1"/>
  <c r="AD334" i="8"/>
  <c r="BC334" i="8" s="1"/>
  <c r="AW334" i="8"/>
  <c r="AX334" i="8" s="1"/>
  <c r="BG276" i="8"/>
  <c r="AY276" i="8"/>
  <c r="BJ276" i="8" s="1"/>
  <c r="BF276" i="8"/>
  <c r="AW306" i="8"/>
  <c r="AX306" i="8" s="1"/>
  <c r="AD306" i="8"/>
  <c r="BC306" i="8" s="1"/>
  <c r="AD272" i="8"/>
  <c r="BC272" i="8" s="1"/>
  <c r="AW272" i="8"/>
  <c r="AX272" i="8" s="1"/>
  <c r="BG282" i="8"/>
  <c r="BF282" i="8"/>
  <c r="AY282" i="8"/>
  <c r="BJ282" i="8" s="1"/>
  <c r="AY239" i="8"/>
  <c r="BJ239" i="8" s="1"/>
  <c r="BF239" i="8"/>
  <c r="BG239" i="8"/>
  <c r="AW221" i="8"/>
  <c r="AX221" i="8" s="1"/>
  <c r="AD221" i="8"/>
  <c r="BC221" i="8" s="1"/>
  <c r="BF262" i="8"/>
  <c r="AY262" i="8"/>
  <c r="BJ262" i="8" s="1"/>
  <c r="BG262" i="8"/>
  <c r="AY243" i="8"/>
  <c r="BJ243" i="8" s="1"/>
  <c r="BG243" i="8"/>
  <c r="BF243" i="8"/>
  <c r="AW197" i="8"/>
  <c r="AX197" i="8" s="1"/>
  <c r="AD197" i="8"/>
  <c r="BC197" i="8" s="1"/>
  <c r="AY244" i="8"/>
  <c r="BJ244" i="8" s="1"/>
  <c r="BF244" i="8"/>
  <c r="BG244" i="8"/>
  <c r="AW170" i="8"/>
  <c r="AX170" i="8" s="1"/>
  <c r="AD170" i="8"/>
  <c r="BC170" i="8" s="1"/>
  <c r="AW162" i="8"/>
  <c r="AX162" i="8" s="1"/>
  <c r="AD162" i="8"/>
  <c r="BC162" i="8" s="1"/>
  <c r="AY177" i="8"/>
  <c r="BJ177" i="8" s="1"/>
  <c r="BG177" i="8"/>
  <c r="BF177" i="8"/>
  <c r="AY196" i="8"/>
  <c r="BJ196" i="8" s="1"/>
  <c r="BG196" i="8"/>
  <c r="BF196" i="8"/>
  <c r="BF151" i="8"/>
  <c r="AY151" i="8"/>
  <c r="BJ151" i="8" s="1"/>
  <c r="BG151" i="8"/>
  <c r="AD161" i="8"/>
  <c r="BC161" i="8" s="1"/>
  <c r="AW161" i="8"/>
  <c r="AX161" i="8" s="1"/>
  <c r="BG132" i="8"/>
  <c r="BF132" i="8"/>
  <c r="AY132" i="8"/>
  <c r="BJ132" i="8" s="1"/>
  <c r="AY103" i="8"/>
  <c r="BJ103" i="8" s="1"/>
  <c r="BG103" i="8"/>
  <c r="BF103" i="8"/>
  <c r="AW124" i="8"/>
  <c r="AX124" i="8" s="1"/>
  <c r="AD124" i="8"/>
  <c r="BC124" i="8" s="1"/>
  <c r="AY53" i="8"/>
  <c r="BJ53" i="8" s="1"/>
  <c r="BF53" i="8"/>
  <c r="BG53" i="8"/>
  <c r="BG83" i="8"/>
  <c r="BF83" i="8"/>
  <c r="AY83" i="8"/>
  <c r="BJ83" i="8" s="1"/>
  <c r="BG122" i="8"/>
  <c r="BF122" i="8"/>
  <c r="AY122" i="8"/>
  <c r="BJ122" i="8" s="1"/>
  <c r="AW58" i="8"/>
  <c r="AX58" i="8" s="1"/>
  <c r="AD58" i="8"/>
  <c r="BC58" i="8" s="1"/>
  <c r="AW35" i="8"/>
  <c r="AX35" i="8" s="1"/>
  <c r="AD35" i="8"/>
  <c r="BC35" i="8" s="1"/>
  <c r="AD22" i="8"/>
  <c r="BC22" i="8" s="1"/>
  <c r="AW22" i="8"/>
  <c r="AX22" i="8" s="1"/>
  <c r="AW21" i="8"/>
  <c r="AX21" i="8" s="1"/>
  <c r="AD21" i="8"/>
  <c r="BC21" i="8" s="1"/>
  <c r="AW38" i="8"/>
  <c r="AX38" i="8" s="1"/>
  <c r="AD38" i="8"/>
  <c r="BC38" i="8" s="1"/>
  <c r="AW40" i="8"/>
  <c r="AX40" i="8" s="1"/>
  <c r="AD40" i="8"/>
  <c r="BC40" i="8" s="1"/>
  <c r="AD143" i="8"/>
  <c r="BC143" i="8" s="1"/>
  <c r="AW143" i="8"/>
  <c r="AX143" i="8" s="1"/>
  <c r="BG32" i="8"/>
  <c r="BF32" i="8"/>
  <c r="BH32" i="8" s="1"/>
  <c r="AY32" i="8"/>
  <c r="BJ32" i="8" s="1"/>
  <c r="BG17" i="8"/>
  <c r="BF17" i="8"/>
  <c r="AY17" i="8"/>
  <c r="BJ17" i="8" s="1"/>
  <c r="AW121" i="8"/>
  <c r="AX121" i="8" s="1"/>
  <c r="AD121" i="8"/>
  <c r="BC121" i="8" s="1"/>
  <c r="BG85" i="8"/>
  <c r="BF85" i="8"/>
  <c r="AY85" i="8"/>
  <c r="BJ85" i="8" s="1"/>
  <c r="BF125" i="8"/>
  <c r="BG125" i="8"/>
  <c r="AY125" i="8"/>
  <c r="BJ125" i="8" s="1"/>
  <c r="AY168" i="8"/>
  <c r="BJ168" i="8" s="1"/>
  <c r="BF168" i="8"/>
  <c r="BG168" i="8"/>
  <c r="BF224" i="8"/>
  <c r="BG224" i="8"/>
  <c r="AY224" i="8"/>
  <c r="BJ224" i="8" s="1"/>
  <c r="AW295" i="8"/>
  <c r="AX295" i="8" s="1"/>
  <c r="AD295" i="8"/>
  <c r="BC295" i="8" s="1"/>
  <c r="BG299" i="8"/>
  <c r="BF299" i="8"/>
  <c r="AY299" i="8"/>
  <c r="BJ299" i="8" s="1"/>
  <c r="BG286" i="8"/>
  <c r="AY286" i="8"/>
  <c r="BJ286" i="8" s="1"/>
  <c r="BF286" i="8"/>
  <c r="AW331" i="8"/>
  <c r="AX331" i="8" s="1"/>
  <c r="AD331" i="8"/>
  <c r="BC331" i="8" s="1"/>
  <c r="BG344" i="8"/>
  <c r="BF344" i="8"/>
  <c r="AY344" i="8"/>
  <c r="BJ344" i="8" s="1"/>
  <c r="AD340" i="8"/>
  <c r="BC340" i="8" s="1"/>
  <c r="AW340" i="8"/>
  <c r="AX340" i="8" s="1"/>
  <c r="AW285" i="8"/>
  <c r="AX285" i="8" s="1"/>
  <c r="AD285" i="8"/>
  <c r="BC285" i="8" s="1"/>
  <c r="AY208" i="8"/>
  <c r="BJ208" i="8" s="1"/>
  <c r="BG208" i="8"/>
  <c r="BF208" i="8"/>
  <c r="AW104" i="8"/>
  <c r="AX104" i="8" s="1"/>
  <c r="AD104" i="8"/>
  <c r="BC104" i="8" s="1"/>
  <c r="BG80" i="8"/>
  <c r="AY80" i="8"/>
  <c r="BJ80" i="8" s="1"/>
  <c r="BF80" i="8"/>
  <c r="AW113" i="8"/>
  <c r="AX113" i="8" s="1"/>
  <c r="AD113" i="8"/>
  <c r="BC113" i="8" s="1"/>
  <c r="AD131" i="8"/>
  <c r="BC131" i="8" s="1"/>
  <c r="AW131" i="8"/>
  <c r="AX131" i="8" s="1"/>
  <c r="BG343" i="8"/>
  <c r="BF343" i="8"/>
  <c r="AY343" i="8"/>
  <c r="BJ343" i="8" s="1"/>
  <c r="AW359" i="8"/>
  <c r="AX359" i="8" s="1"/>
  <c r="AD359" i="8"/>
  <c r="BC359" i="8" s="1"/>
  <c r="AW296" i="8"/>
  <c r="AX296" i="8" s="1"/>
  <c r="AD296" i="8"/>
  <c r="BC296" i="8" s="1"/>
  <c r="AW235" i="8"/>
  <c r="AX235" i="8" s="1"/>
  <c r="AD235" i="8"/>
  <c r="BC235" i="8" s="1"/>
  <c r="AW50" i="8"/>
  <c r="AX50" i="8" s="1"/>
  <c r="AD50" i="8"/>
  <c r="BC50" i="8" s="1"/>
  <c r="AW44" i="8"/>
  <c r="AX44" i="8" s="1"/>
  <c r="AD44" i="8"/>
  <c r="BG51" i="8"/>
  <c r="AY51" i="8"/>
  <c r="BJ51" i="8" s="1"/>
  <c r="BF51" i="8"/>
  <c r="BG68" i="8"/>
  <c r="BF68" i="8"/>
  <c r="AY68" i="8"/>
  <c r="BJ68" i="8" s="1"/>
  <c r="BG133" i="8"/>
  <c r="AY133" i="8"/>
  <c r="BJ133" i="8" s="1"/>
  <c r="BF133" i="8"/>
  <c r="AD252" i="8"/>
  <c r="BC252" i="8" s="1"/>
  <c r="AW252" i="8"/>
  <c r="AX252" i="8" s="1"/>
  <c r="BF321" i="8"/>
  <c r="BG321" i="8"/>
  <c r="AY321" i="8"/>
  <c r="BJ321" i="8" s="1"/>
  <c r="AD302" i="8"/>
  <c r="BC302" i="8" s="1"/>
  <c r="AW302" i="8"/>
  <c r="AX302" i="8" s="1"/>
  <c r="BG352" i="8"/>
  <c r="AY352" i="8"/>
  <c r="BJ352" i="8" s="1"/>
  <c r="BF352" i="8"/>
  <c r="AY309" i="8"/>
  <c r="BJ309" i="8" s="1"/>
  <c r="BF309" i="8"/>
  <c r="BG309" i="8"/>
  <c r="AY328" i="8"/>
  <c r="BJ328" i="8" s="1"/>
  <c r="BF328" i="8"/>
  <c r="BG328" i="8"/>
  <c r="BF277" i="8"/>
  <c r="BG277" i="8"/>
  <c r="AY277" i="8"/>
  <c r="BJ277" i="8" s="1"/>
  <c r="AY293" i="8"/>
  <c r="BJ293" i="8" s="1"/>
  <c r="BG293" i="8"/>
  <c r="BF293" i="8"/>
  <c r="AW217" i="8"/>
  <c r="AX217" i="8" s="1"/>
  <c r="AD217" i="8"/>
  <c r="BC217" i="8" s="1"/>
  <c r="BG222" i="8"/>
  <c r="AY222" i="8"/>
  <c r="BJ222" i="8" s="1"/>
  <c r="BF222" i="8"/>
  <c r="AW219" i="8"/>
  <c r="AX219" i="8" s="1"/>
  <c r="AD219" i="8"/>
  <c r="BC219" i="8" s="1"/>
  <c r="AD150" i="8"/>
  <c r="BC150" i="8" s="1"/>
  <c r="AW150" i="8"/>
  <c r="AX150" i="8" s="1"/>
  <c r="BF198" i="8"/>
  <c r="AY198" i="8"/>
  <c r="BJ198" i="8" s="1"/>
  <c r="BG198" i="8"/>
  <c r="BG176" i="8"/>
  <c r="BF176" i="8"/>
  <c r="AY176" i="8"/>
  <c r="BJ176" i="8" s="1"/>
  <c r="AY201" i="8"/>
  <c r="BJ201" i="8" s="1"/>
  <c r="BG201" i="8"/>
  <c r="BF201" i="8"/>
  <c r="AW185" i="8"/>
  <c r="AX185" i="8" s="1"/>
  <c r="AD185" i="8"/>
  <c r="BC185" i="8" s="1"/>
  <c r="BG171" i="8"/>
  <c r="BF171" i="8"/>
  <c r="AY171" i="8"/>
  <c r="BJ171" i="8" s="1"/>
  <c r="AD195" i="8"/>
  <c r="BC195" i="8" s="1"/>
  <c r="AW195" i="8"/>
  <c r="AX195" i="8" s="1"/>
  <c r="BG166" i="8"/>
  <c r="BF166" i="8"/>
  <c r="AY166" i="8"/>
  <c r="BJ166" i="8" s="1"/>
  <c r="AW141" i="8"/>
  <c r="AX141" i="8" s="1"/>
  <c r="AD141" i="8"/>
  <c r="BC141" i="8" s="1"/>
  <c r="BG131" i="8"/>
  <c r="AY131" i="8"/>
  <c r="BJ131" i="8" s="1"/>
  <c r="BF131" i="8"/>
  <c r="BG141" i="8"/>
  <c r="AY141" i="8"/>
  <c r="BJ141" i="8" s="1"/>
  <c r="BF141" i="8"/>
  <c r="AW101" i="8"/>
  <c r="AX101" i="8" s="1"/>
  <c r="AD101" i="8"/>
  <c r="BC101" i="8" s="1"/>
  <c r="BG82" i="8"/>
  <c r="BF82" i="8"/>
  <c r="AY82" i="8"/>
  <c r="BJ82" i="8" s="1"/>
  <c r="BG94" i="8"/>
  <c r="BF94" i="8"/>
  <c r="AY94" i="8"/>
  <c r="BJ94" i="8" s="1"/>
  <c r="AZ68" i="8"/>
  <c r="AW74" i="8"/>
  <c r="AX74" i="8" s="1"/>
  <c r="AD74" i="8"/>
  <c r="BC74" i="8" s="1"/>
  <c r="BF129" i="8"/>
  <c r="AY129" i="8"/>
  <c r="BJ129" i="8" s="1"/>
  <c r="BG129" i="8"/>
  <c r="AW12" i="8"/>
  <c r="AX12" i="8" s="1"/>
  <c r="AD12" i="8"/>
  <c r="BC12" i="8" s="1"/>
  <c r="BG99" i="8"/>
  <c r="AY99" i="8"/>
  <c r="BJ99" i="8" s="1"/>
  <c r="BF99" i="8"/>
  <c r="AY36" i="8"/>
  <c r="BJ36" i="8" s="1"/>
  <c r="BG36" i="8"/>
  <c r="BF36" i="8"/>
  <c r="BG96" i="8"/>
  <c r="BF96" i="8"/>
  <c r="AY96" i="8"/>
  <c r="BJ96" i="8" s="1"/>
  <c r="AD86" i="8"/>
  <c r="BC86" i="8" s="1"/>
  <c r="AW86" i="8"/>
  <c r="AX86" i="8" s="1"/>
  <c r="BG57" i="8"/>
  <c r="AY57" i="8"/>
  <c r="BJ57" i="8" s="1"/>
  <c r="BF57" i="8"/>
  <c r="AW16" i="8"/>
  <c r="AX16" i="8" s="1"/>
  <c r="AD16" i="8"/>
  <c r="BC16" i="8" s="1"/>
  <c r="AW25" i="8"/>
  <c r="AX25" i="8" s="1"/>
  <c r="AD25" i="8"/>
  <c r="BC25" i="8" s="1"/>
  <c r="AW77" i="8"/>
  <c r="AX77" i="8" s="1"/>
  <c r="AD77" i="8"/>
  <c r="BC77" i="8" s="1"/>
  <c r="BF64" i="8"/>
  <c r="AY64" i="8"/>
  <c r="BJ64" i="8" s="1"/>
  <c r="BG64" i="8"/>
  <c r="AW107" i="8"/>
  <c r="AX107" i="8" s="1"/>
  <c r="AD107" i="8"/>
  <c r="BC107" i="8" s="1"/>
  <c r="AD90" i="8"/>
  <c r="BC90" i="8" s="1"/>
  <c r="AW90" i="8"/>
  <c r="AX90" i="8" s="1"/>
  <c r="AW158" i="8"/>
  <c r="AX158" i="8" s="1"/>
  <c r="AD158" i="8"/>
  <c r="BC158" i="8" s="1"/>
  <c r="AW134" i="8"/>
  <c r="AX134" i="8" s="1"/>
  <c r="AD134" i="8"/>
  <c r="BC134" i="8" s="1"/>
  <c r="BG178" i="8"/>
  <c r="BF178" i="8"/>
  <c r="AY178" i="8"/>
  <c r="BJ178" i="8" s="1"/>
  <c r="AY160" i="8"/>
  <c r="BJ160" i="8" s="1"/>
  <c r="BG160" i="8"/>
  <c r="BF160" i="8"/>
  <c r="AW142" i="8"/>
  <c r="AX142" i="8" s="1"/>
  <c r="AD142" i="8"/>
  <c r="BC142" i="8" s="1"/>
  <c r="AW159" i="8"/>
  <c r="AX159" i="8" s="1"/>
  <c r="AD159" i="8"/>
  <c r="BC159" i="8" s="1"/>
  <c r="AD192" i="8"/>
  <c r="BC192" i="8" s="1"/>
  <c r="AW192" i="8"/>
  <c r="AX192" i="8" s="1"/>
  <c r="BF252" i="8"/>
  <c r="BG252" i="8"/>
  <c r="AY252" i="8"/>
  <c r="BJ252" i="8" s="1"/>
  <c r="BF205" i="8"/>
  <c r="AY205" i="8"/>
  <c r="BJ205" i="8" s="1"/>
  <c r="BG205" i="8"/>
  <c r="AD319" i="8"/>
  <c r="BC319" i="8" s="1"/>
  <c r="AW319" i="8"/>
  <c r="AX319" i="8" s="1"/>
  <c r="AW297" i="8"/>
  <c r="AX297" i="8" s="1"/>
  <c r="AD297" i="8"/>
  <c r="BC297" i="8" s="1"/>
  <c r="BG334" i="8"/>
  <c r="BF334" i="8"/>
  <c r="AY334" i="8"/>
  <c r="BJ334" i="8" s="1"/>
  <c r="BG76" i="8"/>
  <c r="BF76" i="8"/>
  <c r="AY76" i="8"/>
  <c r="BJ76" i="8" s="1"/>
  <c r="AD220" i="8"/>
  <c r="BC220" i="8" s="1"/>
  <c r="AW220" i="8"/>
  <c r="AX220" i="8" s="1"/>
  <c r="AD171" i="8"/>
  <c r="BC171" i="8" s="1"/>
  <c r="AW171" i="8"/>
  <c r="AX171" i="8" s="1"/>
  <c r="AY136" i="8"/>
  <c r="BJ136" i="8" s="1"/>
  <c r="BF136" i="8"/>
  <c r="BG136" i="8"/>
  <c r="AD15" i="8"/>
  <c r="BC15" i="8" s="1"/>
  <c r="AW15" i="8"/>
  <c r="AX15" i="8" s="1"/>
  <c r="AD110" i="8"/>
  <c r="BC110" i="8" s="1"/>
  <c r="AW110" i="8"/>
  <c r="AX110" i="8" s="1"/>
  <c r="BF288" i="8"/>
  <c r="BG288" i="8"/>
  <c r="AY288" i="8"/>
  <c r="BJ288" i="8" s="1"/>
  <c r="AY320" i="8"/>
  <c r="BJ320" i="8" s="1"/>
  <c r="BF320" i="8"/>
  <c r="BG320" i="8"/>
  <c r="BF306" i="8"/>
  <c r="AY306" i="8"/>
  <c r="BJ306" i="8" s="1"/>
  <c r="BG306" i="8"/>
  <c r="BG156" i="8"/>
  <c r="BF156" i="8"/>
  <c r="AY156" i="8"/>
  <c r="BJ156" i="8" s="1"/>
  <c r="AY29" i="8"/>
  <c r="BJ29" i="8" s="1"/>
  <c r="BG29" i="8"/>
  <c r="BF29" i="8"/>
  <c r="BG45" i="8"/>
  <c r="AY45" i="8"/>
  <c r="BJ45" i="8" s="1"/>
  <c r="BF45" i="8"/>
  <c r="AW118" i="8"/>
  <c r="AX118" i="8" s="1"/>
  <c r="AD118" i="8"/>
  <c r="BC118" i="8" s="1"/>
  <c r="BG114" i="8"/>
  <c r="BF114" i="8"/>
  <c r="AY114" i="8"/>
  <c r="BJ114" i="8" s="1"/>
  <c r="AW112" i="8"/>
  <c r="AX112" i="8" s="1"/>
  <c r="AD112" i="8"/>
  <c r="BC112" i="8" s="1"/>
  <c r="AD84" i="8"/>
  <c r="BC84" i="8" s="1"/>
  <c r="AW84" i="8"/>
  <c r="AX84" i="8" s="1"/>
  <c r="BF81" i="8"/>
  <c r="BG81" i="8"/>
  <c r="AY81" i="8"/>
  <c r="BJ81" i="8" s="1"/>
  <c r="BF101" i="8"/>
  <c r="BG101" i="8"/>
  <c r="AY101" i="8"/>
  <c r="BJ101" i="8" s="1"/>
  <c r="AD147" i="8"/>
  <c r="BC147" i="8" s="1"/>
  <c r="AW147" i="8"/>
  <c r="AX147" i="8" s="1"/>
  <c r="AD239" i="8"/>
  <c r="BC239" i="8" s="1"/>
  <c r="AW239" i="8"/>
  <c r="AX239" i="8" s="1"/>
  <c r="AW367" i="8"/>
  <c r="AX367" i="8" s="1"/>
  <c r="AD367" i="8"/>
  <c r="BC367" i="8" s="1"/>
  <c r="AW308" i="8"/>
  <c r="AX308" i="8" s="1"/>
  <c r="AD308" i="8"/>
  <c r="BC308" i="8" s="1"/>
  <c r="AD284" i="8"/>
  <c r="BC284" i="8" s="1"/>
  <c r="AW284" i="8"/>
  <c r="AX284" i="8" s="1"/>
  <c r="AD281" i="8"/>
  <c r="BC281" i="8" s="1"/>
  <c r="AW281" i="8"/>
  <c r="AX281" i="8" s="1"/>
  <c r="AW356" i="8"/>
  <c r="AX356" i="8" s="1"/>
  <c r="AD356" i="8"/>
  <c r="BC356" i="8" s="1"/>
  <c r="AD362" i="8"/>
  <c r="BC362" i="8" s="1"/>
  <c r="AW362" i="8"/>
  <c r="AX362" i="8" s="1"/>
  <c r="AD348" i="8"/>
  <c r="BC348" i="8" s="1"/>
  <c r="AW348" i="8"/>
  <c r="AX348" i="8" s="1"/>
  <c r="AD329" i="8"/>
  <c r="BC329" i="8" s="1"/>
  <c r="AW329" i="8"/>
  <c r="AX329" i="8" s="1"/>
  <c r="BF340" i="8"/>
  <c r="AY340" i="8"/>
  <c r="BJ340" i="8" s="1"/>
  <c r="BG340" i="8"/>
  <c r="BF324" i="8"/>
  <c r="BG324" i="8"/>
  <c r="AY324" i="8"/>
  <c r="BJ324" i="8" s="1"/>
  <c r="AW344" i="8"/>
  <c r="AX344" i="8" s="1"/>
  <c r="AD344" i="8"/>
  <c r="BC344" i="8" s="1"/>
  <c r="BG311" i="8"/>
  <c r="AY311" i="8"/>
  <c r="BJ311" i="8" s="1"/>
  <c r="BF311" i="8"/>
  <c r="AW312" i="8"/>
  <c r="AX312" i="8" s="1"/>
  <c r="AD312" i="8"/>
  <c r="BC312" i="8" s="1"/>
  <c r="AW290" i="8"/>
  <c r="AX290" i="8" s="1"/>
  <c r="AD290" i="8"/>
  <c r="BC290" i="8" s="1"/>
  <c r="AD275" i="8"/>
  <c r="BC275" i="8" s="1"/>
  <c r="AW275" i="8"/>
  <c r="AX275" i="8" s="1"/>
  <c r="BG297" i="8"/>
  <c r="BF297" i="8"/>
  <c r="AY297" i="8"/>
  <c r="BJ297" i="8" s="1"/>
  <c r="AW259" i="8"/>
  <c r="AX259" i="8" s="1"/>
  <c r="AD259" i="8"/>
  <c r="BC259" i="8" s="1"/>
  <c r="AD240" i="8"/>
  <c r="BC240" i="8" s="1"/>
  <c r="AW240" i="8"/>
  <c r="AX240" i="8" s="1"/>
  <c r="AD208" i="8"/>
  <c r="BC208" i="8" s="1"/>
  <c r="AW208" i="8"/>
  <c r="AX208" i="8" s="1"/>
  <c r="BG193" i="8"/>
  <c r="BF193" i="8"/>
  <c r="AY193" i="8"/>
  <c r="BJ193" i="8" s="1"/>
  <c r="AW215" i="8"/>
  <c r="AX215" i="8" s="1"/>
  <c r="AD215" i="8"/>
  <c r="BC215" i="8" s="1"/>
  <c r="AW234" i="8"/>
  <c r="AX234" i="8" s="1"/>
  <c r="AD234" i="8"/>
  <c r="BC234" i="8" s="1"/>
  <c r="AD172" i="8"/>
  <c r="BC172" i="8" s="1"/>
  <c r="AW172" i="8"/>
  <c r="AX172" i="8" s="1"/>
  <c r="AD196" i="8"/>
  <c r="BC196" i="8" s="1"/>
  <c r="AW196" i="8"/>
  <c r="AX196" i="8" s="1"/>
  <c r="BF165" i="8"/>
  <c r="AY165" i="8"/>
  <c r="BJ165" i="8" s="1"/>
  <c r="BG165" i="8"/>
  <c r="AD174" i="8"/>
  <c r="BC174" i="8" s="1"/>
  <c r="AW174" i="8"/>
  <c r="AX174" i="8" s="1"/>
  <c r="AY199" i="8"/>
  <c r="BJ199" i="8" s="1"/>
  <c r="BG199" i="8"/>
  <c r="BF199" i="8"/>
  <c r="BG190" i="8"/>
  <c r="BF190" i="8"/>
  <c r="AY190" i="8"/>
  <c r="BJ190" i="8" s="1"/>
  <c r="AY146" i="8"/>
  <c r="BJ146" i="8" s="1"/>
  <c r="BG146" i="8"/>
  <c r="BF146" i="8"/>
  <c r="BG109" i="8"/>
  <c r="BF109" i="8"/>
  <c r="AY109" i="8"/>
  <c r="BJ109" i="8" s="1"/>
  <c r="AD123" i="8"/>
  <c r="BC123" i="8" s="1"/>
  <c r="AW123" i="8"/>
  <c r="AX123" i="8" s="1"/>
  <c r="BF89" i="8"/>
  <c r="BG89" i="8"/>
  <c r="AY89" i="8"/>
  <c r="BJ89" i="8" s="1"/>
  <c r="AY77" i="8"/>
  <c r="BJ77" i="8" s="1"/>
  <c r="BF77" i="8"/>
  <c r="BG77" i="8"/>
  <c r="AY47" i="8"/>
  <c r="BJ47" i="8" s="1"/>
  <c r="BG47" i="8"/>
  <c r="BF47" i="8"/>
  <c r="BG73" i="8"/>
  <c r="BF73" i="8"/>
  <c r="AY73" i="8"/>
  <c r="BJ73" i="8" s="1"/>
  <c r="BF11" i="8"/>
  <c r="AY11" i="8"/>
  <c r="BJ11" i="8" s="1"/>
  <c r="BG11" i="8"/>
  <c r="AY121" i="8"/>
  <c r="BJ121" i="8" s="1"/>
  <c r="BG121" i="8"/>
  <c r="BF121" i="8"/>
  <c r="AY67" i="8"/>
  <c r="BJ67" i="8" s="1"/>
  <c r="BG67" i="8"/>
  <c r="BF67" i="8"/>
  <c r="BF70" i="8"/>
  <c r="AY70" i="8"/>
  <c r="BJ70" i="8" s="1"/>
  <c r="BG70" i="8"/>
  <c r="AY72" i="8"/>
  <c r="BJ72" i="8" s="1"/>
  <c r="BG72" i="8"/>
  <c r="BF72" i="8"/>
  <c r="BG12" i="8"/>
  <c r="BF12" i="8"/>
  <c r="AY12" i="8"/>
  <c r="BJ12" i="8" s="1"/>
  <c r="AY22" i="8"/>
  <c r="BJ22" i="8" s="1"/>
  <c r="BG22" i="8"/>
  <c r="BF22" i="8"/>
  <c r="AW37" i="8"/>
  <c r="AX37" i="8" s="1"/>
  <c r="AD37" i="8"/>
  <c r="BC37" i="8" s="1"/>
  <c r="BG119" i="8"/>
  <c r="AY119" i="8"/>
  <c r="BJ119" i="8" s="1"/>
  <c r="BF119" i="8"/>
  <c r="AW27" i="8"/>
  <c r="AX27" i="8" s="1"/>
  <c r="AD27" i="8"/>
  <c r="BC27" i="8" s="1"/>
  <c r="AY135" i="8"/>
  <c r="BJ135" i="8" s="1"/>
  <c r="BF135" i="8"/>
  <c r="BG135" i="8"/>
  <c r="AD139" i="8"/>
  <c r="BC139" i="8" s="1"/>
  <c r="AW139" i="8"/>
  <c r="AX139" i="8" s="1"/>
  <c r="BG128" i="8"/>
  <c r="AY128" i="8"/>
  <c r="BJ128" i="8" s="1"/>
  <c r="BF128" i="8"/>
  <c r="BG143" i="8"/>
  <c r="AY143" i="8"/>
  <c r="BJ143" i="8" s="1"/>
  <c r="BF143" i="8"/>
  <c r="AD202" i="8"/>
  <c r="BC202" i="8" s="1"/>
  <c r="AW202" i="8"/>
  <c r="AX202" i="8" s="1"/>
  <c r="AD179" i="8"/>
  <c r="BC179" i="8" s="1"/>
  <c r="AW179" i="8"/>
  <c r="AX179" i="8" s="1"/>
  <c r="BG225" i="8"/>
  <c r="AY225" i="8"/>
  <c r="BJ225" i="8" s="1"/>
  <c r="BF225" i="8"/>
  <c r="AD258" i="8"/>
  <c r="BC258" i="8" s="1"/>
  <c r="AW258" i="8"/>
  <c r="AX258" i="8" s="1"/>
  <c r="BF264" i="8"/>
  <c r="AY264" i="8"/>
  <c r="BJ264" i="8" s="1"/>
  <c r="BG264" i="8"/>
  <c r="AW305" i="8"/>
  <c r="AX305" i="8" s="1"/>
  <c r="AD305" i="8"/>
  <c r="BC305" i="8" s="1"/>
  <c r="AD341" i="8"/>
  <c r="BC341" i="8" s="1"/>
  <c r="AW341" i="8"/>
  <c r="AX341" i="8" s="1"/>
  <c r="AD254" i="8"/>
  <c r="BC254" i="8" s="1"/>
  <c r="AW254" i="8"/>
  <c r="AX254" i="8" s="1"/>
  <c r="AD325" i="8"/>
  <c r="BC325" i="8" s="1"/>
  <c r="AW325" i="8"/>
  <c r="AX325" i="8" s="1"/>
  <c r="AY345" i="8"/>
  <c r="BJ345" i="8" s="1"/>
  <c r="BF345" i="8"/>
  <c r="BG345" i="8"/>
  <c r="AD360" i="8"/>
  <c r="BC360" i="8" s="1"/>
  <c r="AW360" i="8"/>
  <c r="AX360" i="8" s="1"/>
  <c r="AD36" i="8"/>
  <c r="BC36" i="8" s="1"/>
  <c r="AW36" i="8"/>
  <c r="AX36" i="8" s="1"/>
  <c r="AD200" i="8"/>
  <c r="BC200" i="8" s="1"/>
  <c r="AW200" i="8"/>
  <c r="AX200" i="8" s="1"/>
  <c r="BF351" i="8"/>
  <c r="BG351" i="8"/>
  <c r="AY351" i="8"/>
  <c r="BJ351" i="8" s="1"/>
  <c r="BF167" i="8"/>
  <c r="AY167" i="8"/>
  <c r="BJ167" i="8" s="1"/>
  <c r="BG167" i="8"/>
  <c r="AY111" i="8"/>
  <c r="BJ111" i="8" s="1"/>
  <c r="BF111" i="8"/>
  <c r="BG111" i="8"/>
  <c r="BG27" i="8"/>
  <c r="BF27" i="8"/>
  <c r="AY27" i="8"/>
  <c r="BJ27" i="8" s="1"/>
  <c r="BG52" i="8"/>
  <c r="BF52" i="8"/>
  <c r="AY52" i="8"/>
  <c r="BJ52" i="8" s="1"/>
  <c r="BG210" i="8"/>
  <c r="BF210" i="8"/>
  <c r="AY210" i="8"/>
  <c r="BJ210" i="8" s="1"/>
  <c r="AW291" i="8"/>
  <c r="AX291" i="8" s="1"/>
  <c r="AD291" i="8"/>
  <c r="BC291" i="8" s="1"/>
  <c r="AD337" i="8"/>
  <c r="BC337" i="8" s="1"/>
  <c r="AW337" i="8"/>
  <c r="AX337" i="8" s="1"/>
  <c r="BG269" i="8"/>
  <c r="BF269" i="8"/>
  <c r="AY269" i="8"/>
  <c r="BJ269" i="8" s="1"/>
  <c r="AW251" i="8"/>
  <c r="AX251" i="8" s="1"/>
  <c r="AD251" i="8"/>
  <c r="BC251" i="8" s="1"/>
  <c r="AY149" i="8"/>
  <c r="BJ149" i="8" s="1"/>
  <c r="BF149" i="8"/>
  <c r="BG149" i="8"/>
  <c r="AY144" i="8"/>
  <c r="BJ144" i="8" s="1"/>
  <c r="BG144" i="8"/>
  <c r="BF144" i="8"/>
  <c r="AD102" i="8"/>
  <c r="BC102" i="8" s="1"/>
  <c r="AW102" i="8"/>
  <c r="AX102" i="8" s="1"/>
  <c r="AD71" i="8"/>
  <c r="BC71" i="8" s="1"/>
  <c r="AW71" i="8"/>
  <c r="AX71" i="8" s="1"/>
  <c r="AW18" i="8"/>
  <c r="AX18" i="8" s="1"/>
  <c r="AD18" i="8"/>
  <c r="BC18" i="8" s="1"/>
  <c r="AD115" i="8"/>
  <c r="BC115" i="8" s="1"/>
  <c r="AW115" i="8"/>
  <c r="AX115" i="8" s="1"/>
  <c r="AD98" i="8"/>
  <c r="BC98" i="8" s="1"/>
  <c r="AW98" i="8"/>
  <c r="AX98" i="8" s="1"/>
  <c r="AD111" i="8"/>
  <c r="BC111" i="8" s="1"/>
  <c r="AW111" i="8"/>
  <c r="AX111" i="8" s="1"/>
  <c r="BF139" i="8"/>
  <c r="AY139" i="8"/>
  <c r="BJ139" i="8" s="1"/>
  <c r="BG139" i="8"/>
  <c r="BG212" i="8"/>
  <c r="BF212" i="8"/>
  <c r="AY212" i="8"/>
  <c r="BJ212" i="8" s="1"/>
  <c r="AW229" i="8"/>
  <c r="AX229" i="8" s="1"/>
  <c r="AD229" i="8"/>
  <c r="BC229" i="8" s="1"/>
  <c r="AW274" i="8"/>
  <c r="AX274" i="8" s="1"/>
  <c r="AD274" i="8"/>
  <c r="BC274" i="8" s="1"/>
  <c r="AD321" i="8"/>
  <c r="BC321" i="8" s="1"/>
  <c r="AW321" i="8"/>
  <c r="AX321" i="8" s="1"/>
  <c r="BF313" i="8"/>
  <c r="BG313" i="8"/>
  <c r="AY313" i="8"/>
  <c r="BJ313" i="8" s="1"/>
  <c r="AZ308" i="8"/>
  <c r="AY355" i="8"/>
  <c r="BJ355" i="8" s="1"/>
  <c r="BG355" i="8"/>
  <c r="BF355" i="8"/>
  <c r="BG364" i="8"/>
  <c r="AY364" i="8"/>
  <c r="BJ364" i="8" s="1"/>
  <c r="BF364" i="8"/>
  <c r="AW299" i="8"/>
  <c r="AX299" i="8" s="1"/>
  <c r="AD299" i="8"/>
  <c r="BC299" i="8" s="1"/>
  <c r="BG325" i="8"/>
  <c r="BF325" i="8"/>
  <c r="AY325" i="8"/>
  <c r="BJ325" i="8" s="1"/>
  <c r="AD300" i="8"/>
  <c r="BC300" i="8" s="1"/>
  <c r="AW300" i="8"/>
  <c r="AX300" i="8" s="1"/>
  <c r="AW324" i="8"/>
  <c r="AX324" i="8" s="1"/>
  <c r="AD324" i="8"/>
  <c r="BC324" i="8" s="1"/>
  <c r="AW294" i="8"/>
  <c r="AX294" i="8" s="1"/>
  <c r="AD294" i="8"/>
  <c r="BC294" i="8" s="1"/>
  <c r="AD323" i="8"/>
  <c r="BC323" i="8" s="1"/>
  <c r="AW323" i="8"/>
  <c r="AX323" i="8" s="1"/>
  <c r="BF279" i="8"/>
  <c r="AY279" i="8"/>
  <c r="BJ279" i="8" s="1"/>
  <c r="BG279" i="8"/>
  <c r="AW309" i="8"/>
  <c r="AX309" i="8" s="1"/>
  <c r="AD309" i="8"/>
  <c r="BC309" i="8" s="1"/>
  <c r="AW311" i="8"/>
  <c r="AX311" i="8" s="1"/>
  <c r="AD311" i="8"/>
  <c r="BC311" i="8" s="1"/>
  <c r="BG249" i="8"/>
  <c r="BF249" i="8"/>
  <c r="AY249" i="8"/>
  <c r="BJ249" i="8" s="1"/>
  <c r="BG202" i="8"/>
  <c r="AY202" i="8"/>
  <c r="BJ202" i="8" s="1"/>
  <c r="BF202" i="8"/>
  <c r="AY261" i="8"/>
  <c r="BJ261" i="8" s="1"/>
  <c r="BG261" i="8"/>
  <c r="BF261" i="8"/>
  <c r="AW209" i="8"/>
  <c r="AX209" i="8" s="1"/>
  <c r="AD209" i="8"/>
  <c r="BC209" i="8" s="1"/>
  <c r="BG238" i="8"/>
  <c r="AY238" i="8"/>
  <c r="BJ238" i="8" s="1"/>
  <c r="BF238" i="8"/>
  <c r="AD249" i="8"/>
  <c r="BC249" i="8" s="1"/>
  <c r="AW249" i="8"/>
  <c r="AX249" i="8" s="1"/>
  <c r="AW137" i="8"/>
  <c r="AX137" i="8" s="1"/>
  <c r="AD137" i="8"/>
  <c r="BC137" i="8" s="1"/>
  <c r="BG159" i="8"/>
  <c r="BF159" i="8"/>
  <c r="AY159" i="8"/>
  <c r="BJ159" i="8" s="1"/>
  <c r="AD109" i="8"/>
  <c r="BC109" i="8" s="1"/>
  <c r="AW109" i="8"/>
  <c r="AX109" i="8" s="1"/>
  <c r="BA112" i="8"/>
  <c r="AD175" i="8"/>
  <c r="BC175" i="8" s="1"/>
  <c r="AW175" i="8"/>
  <c r="AX175" i="8" s="1"/>
  <c r="AD82" i="8"/>
  <c r="BC82" i="8" s="1"/>
  <c r="AW82" i="8"/>
  <c r="AX82" i="8" s="1"/>
  <c r="BG95" i="8"/>
  <c r="AY95" i="8"/>
  <c r="BJ95" i="8" s="1"/>
  <c r="BF95" i="8"/>
  <c r="AD114" i="8"/>
  <c r="BC114" i="8" s="1"/>
  <c r="AW114" i="8"/>
  <c r="AX114" i="8" s="1"/>
  <c r="BF108" i="8"/>
  <c r="BH108" i="8" s="1"/>
  <c r="AY108" i="8"/>
  <c r="BJ108" i="8" s="1"/>
  <c r="BG108" i="8"/>
  <c r="AD31" i="8"/>
  <c r="BC31" i="8" s="1"/>
  <c r="AW31" i="8"/>
  <c r="AX31" i="8" s="1"/>
  <c r="BF25" i="8"/>
  <c r="AY25" i="8"/>
  <c r="BJ25" i="8" s="1"/>
  <c r="BG25" i="8"/>
  <c r="AD51" i="8"/>
  <c r="BC51" i="8" s="1"/>
  <c r="AW51" i="8"/>
  <c r="AX51" i="8" s="1"/>
  <c r="AW48" i="8"/>
  <c r="AX48" i="8" s="1"/>
  <c r="AD48" i="8"/>
  <c r="BC48" i="8" s="1"/>
  <c r="AD6" i="8"/>
  <c r="AW6" i="8"/>
  <c r="AX6" i="8" s="1"/>
  <c r="AY74" i="8"/>
  <c r="BJ74" i="8" s="1"/>
  <c r="BF74" i="8"/>
  <c r="BG74" i="8"/>
  <c r="AW88" i="8"/>
  <c r="AX88" i="8" s="1"/>
  <c r="AD88" i="8"/>
  <c r="BC88" i="8" s="1"/>
  <c r="AY104" i="8"/>
  <c r="BJ104" i="8" s="1"/>
  <c r="BG104" i="8"/>
  <c r="BF104" i="8"/>
  <c r="AW168" i="8"/>
  <c r="AX168" i="8" s="1"/>
  <c r="AD168" i="8"/>
  <c r="BC168" i="8" s="1"/>
  <c r="AY170" i="8"/>
  <c r="BJ170" i="8" s="1"/>
  <c r="BG170" i="8"/>
  <c r="BF170" i="8"/>
  <c r="AW199" i="8"/>
  <c r="AX199" i="8" s="1"/>
  <c r="AD199" i="8"/>
  <c r="BC199" i="8" s="1"/>
  <c r="AY181" i="8"/>
  <c r="BJ181" i="8" s="1"/>
  <c r="BG181" i="8"/>
  <c r="BF181" i="8"/>
  <c r="AD212" i="8"/>
  <c r="BC212" i="8" s="1"/>
  <c r="AW212" i="8"/>
  <c r="AX212" i="8" s="1"/>
  <c r="BG216" i="8"/>
  <c r="AY216" i="8"/>
  <c r="BJ216" i="8" s="1"/>
  <c r="BF216" i="8"/>
  <c r="AW225" i="8"/>
  <c r="AX225" i="8" s="1"/>
  <c r="AD225" i="8"/>
  <c r="BC225" i="8" s="1"/>
  <c r="AD233" i="8"/>
  <c r="BC233" i="8" s="1"/>
  <c r="AW233" i="8"/>
  <c r="AX233" i="8" s="1"/>
  <c r="AW266" i="8"/>
  <c r="AX266" i="8" s="1"/>
  <c r="AD266" i="8"/>
  <c r="BC266" i="8" s="1"/>
  <c r="AW282" i="8"/>
  <c r="AX282" i="8" s="1"/>
  <c r="AD282" i="8"/>
  <c r="BC282" i="8" s="1"/>
  <c r="BG322" i="8"/>
  <c r="BF322" i="8"/>
  <c r="AY322" i="8"/>
  <c r="BJ322" i="8" s="1"/>
  <c r="AY337" i="8"/>
  <c r="BJ337" i="8" s="1"/>
  <c r="BF337" i="8"/>
  <c r="BG337" i="8"/>
  <c r="AD342" i="8"/>
  <c r="BC342" i="8" s="1"/>
  <c r="AW342" i="8"/>
  <c r="AX342" i="8" s="1"/>
  <c r="AD350" i="8"/>
  <c r="BC350" i="8" s="1"/>
  <c r="AW350" i="8"/>
  <c r="AX350" i="8" s="1"/>
  <c r="AY9" i="8"/>
  <c r="BJ9" i="8" s="1"/>
  <c r="AW166" i="8"/>
  <c r="AX166" i="8" s="1"/>
  <c r="AD166" i="8"/>
  <c r="BC166" i="8" s="1"/>
  <c r="AD129" i="8"/>
  <c r="BC129" i="8" s="1"/>
  <c r="AW129" i="8"/>
  <c r="AX129" i="8" s="1"/>
  <c r="AD57" i="8"/>
  <c r="BC57" i="8" s="1"/>
  <c r="AW57" i="8"/>
  <c r="AX57" i="8" s="1"/>
  <c r="AD181" i="8"/>
  <c r="BC181" i="8" s="1"/>
  <c r="AW181" i="8"/>
  <c r="AX181" i="8" s="1"/>
  <c r="AD333" i="8"/>
  <c r="BC333" i="8" s="1"/>
  <c r="AW333" i="8"/>
  <c r="AX333" i="8" s="1"/>
  <c r="AD368" i="8"/>
  <c r="BC368" i="8" s="1"/>
  <c r="AW368" i="8"/>
  <c r="AX368" i="8" s="1"/>
  <c r="AD343" i="8"/>
  <c r="BC343" i="8" s="1"/>
  <c r="AW343" i="8"/>
  <c r="AX343" i="8" s="1"/>
  <c r="AY280" i="8"/>
  <c r="BJ280" i="8" s="1"/>
  <c r="BG280" i="8"/>
  <c r="BF280" i="8"/>
  <c r="AY323" i="8"/>
  <c r="BJ323" i="8" s="1"/>
  <c r="BG323" i="8"/>
  <c r="BF323" i="8"/>
  <c r="BG260" i="8"/>
  <c r="BF260" i="8"/>
  <c r="AY260" i="8"/>
  <c r="BJ260" i="8" s="1"/>
  <c r="AY294" i="8"/>
  <c r="BJ294" i="8" s="1"/>
  <c r="BF294" i="8"/>
  <c r="BG294" i="8"/>
  <c r="AD246" i="8"/>
  <c r="BC246" i="8" s="1"/>
  <c r="AW246" i="8"/>
  <c r="AX246" i="8" s="1"/>
  <c r="AW326" i="8"/>
  <c r="AX326" i="8" s="1"/>
  <c r="AD326" i="8"/>
  <c r="BC326" i="8" s="1"/>
  <c r="AD289" i="8"/>
  <c r="BC289" i="8" s="1"/>
  <c r="AW289" i="8"/>
  <c r="AX289" i="8" s="1"/>
  <c r="AW307" i="8"/>
  <c r="AX307" i="8" s="1"/>
  <c r="AD307" i="8"/>
  <c r="BC307" i="8" s="1"/>
  <c r="BF266" i="8"/>
  <c r="AY266" i="8"/>
  <c r="BJ266" i="8" s="1"/>
  <c r="BG266" i="8"/>
  <c r="AW292" i="8"/>
  <c r="AX292" i="8" s="1"/>
  <c r="AD292" i="8"/>
  <c r="BC292" i="8" s="1"/>
  <c r="AW267" i="8"/>
  <c r="AX267" i="8" s="1"/>
  <c r="AD267" i="8"/>
  <c r="BC267" i="8" s="1"/>
  <c r="AW332" i="8"/>
  <c r="AX332" i="8" s="1"/>
  <c r="AD332" i="8"/>
  <c r="BC332" i="8" s="1"/>
  <c r="AW211" i="8"/>
  <c r="AX211" i="8" s="1"/>
  <c r="AD211" i="8"/>
  <c r="BC211" i="8" s="1"/>
  <c r="AD204" i="8"/>
  <c r="BC204" i="8" s="1"/>
  <c r="AW204" i="8"/>
  <c r="AX204" i="8" s="1"/>
  <c r="AW304" i="8"/>
  <c r="AX304" i="8" s="1"/>
  <c r="AD304" i="8"/>
  <c r="BC304" i="8" s="1"/>
  <c r="BG236" i="8"/>
  <c r="AY236" i="8"/>
  <c r="BJ236" i="8" s="1"/>
  <c r="BF236" i="8"/>
  <c r="BF232" i="8"/>
  <c r="BG232" i="8"/>
  <c r="AY232" i="8"/>
  <c r="BJ232" i="8" s="1"/>
  <c r="BF246" i="8"/>
  <c r="BG246" i="8"/>
  <c r="AY246" i="8"/>
  <c r="BJ246" i="8" s="1"/>
  <c r="BF240" i="8"/>
  <c r="BG240" i="8"/>
  <c r="AY240" i="8"/>
  <c r="BJ240" i="8" s="1"/>
  <c r="AW193" i="8"/>
  <c r="AX193" i="8" s="1"/>
  <c r="AD193" i="8"/>
  <c r="BC193" i="8" s="1"/>
  <c r="BG186" i="8"/>
  <c r="BF186" i="8"/>
  <c r="AY186" i="8"/>
  <c r="BJ186" i="8" s="1"/>
  <c r="AD184" i="8"/>
  <c r="BC184" i="8" s="1"/>
  <c r="AW184" i="8"/>
  <c r="AX184" i="8" s="1"/>
  <c r="AD190" i="8"/>
  <c r="BC190" i="8" s="1"/>
  <c r="AW190" i="8"/>
  <c r="AX190" i="8" s="1"/>
  <c r="AD153" i="8"/>
  <c r="BC153" i="8" s="1"/>
  <c r="AW153" i="8"/>
  <c r="AX153" i="8" s="1"/>
  <c r="AY173" i="8"/>
  <c r="BJ173" i="8" s="1"/>
  <c r="BG173" i="8"/>
  <c r="BF173" i="8"/>
  <c r="AD152" i="8"/>
  <c r="BC152" i="8" s="1"/>
  <c r="AW152" i="8"/>
  <c r="AX152" i="8" s="1"/>
  <c r="BG90" i="8"/>
  <c r="BF90" i="8"/>
  <c r="BH90" i="8" s="1"/>
  <c r="AY90" i="8"/>
  <c r="BJ90" i="8" s="1"/>
  <c r="AW72" i="8"/>
  <c r="AX72" i="8" s="1"/>
  <c r="AD72" i="8"/>
  <c r="BC72" i="8" s="1"/>
  <c r="BG60" i="8"/>
  <c r="BF60" i="8"/>
  <c r="AY60" i="8"/>
  <c r="BJ60" i="8" s="1"/>
  <c r="AD136" i="8"/>
  <c r="BC136" i="8" s="1"/>
  <c r="AW136" i="8"/>
  <c r="AX136" i="8" s="1"/>
  <c r="AW46" i="8"/>
  <c r="AX46" i="8" s="1"/>
  <c r="AD46" i="8"/>
  <c r="BC46" i="8" s="1"/>
  <c r="AW73" i="8"/>
  <c r="AX73" i="8" s="1"/>
  <c r="AD73" i="8"/>
  <c r="BC73" i="8" s="1"/>
  <c r="BG92" i="8"/>
  <c r="BF92" i="8"/>
  <c r="BH92" i="8" s="1"/>
  <c r="AY92" i="8"/>
  <c r="BJ92" i="8" s="1"/>
  <c r="AW42" i="8"/>
  <c r="AX42" i="8" s="1"/>
  <c r="AD42" i="8"/>
  <c r="BC42" i="8" s="1"/>
  <c r="BA38" i="8"/>
  <c r="AZ38" i="8"/>
  <c r="BF48" i="8"/>
  <c r="BG48" i="8"/>
  <c r="AY48" i="8"/>
  <c r="BJ48" i="8" s="1"/>
  <c r="AD33" i="8"/>
  <c r="BC33" i="8" s="1"/>
  <c r="AW33" i="8"/>
  <c r="AX33" i="8" s="1"/>
  <c r="BG10" i="8"/>
  <c r="BF10" i="8"/>
  <c r="AY10" i="8"/>
  <c r="BJ10" i="8" s="1"/>
  <c r="AD79" i="8"/>
  <c r="BC79" i="8" s="1"/>
  <c r="AW79" i="8"/>
  <c r="AX79" i="8" s="1"/>
  <c r="AY58" i="8"/>
  <c r="BJ58" i="8" s="1"/>
  <c r="BG58" i="8"/>
  <c r="BF58" i="8"/>
  <c r="BG63" i="8"/>
  <c r="BF63" i="8"/>
  <c r="AY63" i="8"/>
  <c r="BJ63" i="8" s="1"/>
  <c r="BG46" i="8"/>
  <c r="BF46" i="8"/>
  <c r="AY46" i="8"/>
  <c r="BJ46" i="8" s="1"/>
  <c r="AW186" i="8"/>
  <c r="AX186" i="8" s="1"/>
  <c r="AD186" i="8"/>
  <c r="BC186" i="8" s="1"/>
  <c r="BG204" i="8"/>
  <c r="BF204" i="8"/>
  <c r="AY204" i="8"/>
  <c r="BJ204" i="8" s="1"/>
  <c r="BA284" i="8"/>
  <c r="AY270" i="8"/>
  <c r="BJ270" i="8" s="1"/>
  <c r="BG270" i="8"/>
  <c r="BF270" i="8"/>
  <c r="AW303" i="8"/>
  <c r="AX303" i="8" s="1"/>
  <c r="AD303" i="8"/>
  <c r="BC303" i="8" s="1"/>
  <c r="BG304" i="8"/>
  <c r="AY304" i="8"/>
  <c r="BJ304" i="8" s="1"/>
  <c r="BF304" i="8"/>
  <c r="BF368" i="8"/>
  <c r="AY368" i="8"/>
  <c r="BJ368" i="8" s="1"/>
  <c r="BG368" i="8"/>
  <c r="BG9" i="8"/>
  <c r="AD270" i="8"/>
  <c r="BC270" i="8" s="1"/>
  <c r="AW270" i="8"/>
  <c r="AX270" i="8" s="1"/>
  <c r="AW218" i="8"/>
  <c r="AX218" i="8" s="1"/>
  <c r="AD218" i="8"/>
  <c r="BC218" i="8" s="1"/>
  <c r="BG207" i="8"/>
  <c r="AY207" i="8"/>
  <c r="BJ207" i="8" s="1"/>
  <c r="BF207" i="8"/>
  <c r="BA161" i="8"/>
  <c r="AZ161" i="8"/>
  <c r="BG50" i="8"/>
  <c r="BF50" i="8"/>
  <c r="AY50" i="8"/>
  <c r="BJ50" i="8" s="1"/>
  <c r="AD49" i="8"/>
  <c r="BC49" i="8" s="1"/>
  <c r="AW49" i="8"/>
  <c r="AX49" i="8" s="1"/>
  <c r="AY330" i="8"/>
  <c r="BJ330" i="8" s="1"/>
  <c r="BG330" i="8"/>
  <c r="BF330" i="8"/>
  <c r="BF273" i="8"/>
  <c r="BG273" i="8"/>
  <c r="AY273" i="8"/>
  <c r="BJ273" i="8" s="1"/>
  <c r="AY272" i="8"/>
  <c r="BJ272" i="8" s="1"/>
  <c r="BF272" i="8"/>
  <c r="BG272" i="8"/>
  <c r="AW248" i="8"/>
  <c r="AX248" i="8" s="1"/>
  <c r="AD248" i="8"/>
  <c r="BC248" i="8" s="1"/>
  <c r="AY267" i="8"/>
  <c r="BJ267" i="8" s="1"/>
  <c r="BF267" i="8"/>
  <c r="BG267" i="8"/>
  <c r="BG226" i="8"/>
  <c r="BF226" i="8"/>
  <c r="AY226" i="8"/>
  <c r="BJ226" i="8" s="1"/>
  <c r="BG65" i="8"/>
  <c r="AY65" i="8"/>
  <c r="BJ65" i="8" s="1"/>
  <c r="BF65" i="8"/>
  <c r="BG361" i="8"/>
  <c r="BF361" i="8"/>
  <c r="AY361" i="8"/>
  <c r="BJ361" i="8" s="1"/>
  <c r="AD352" i="8"/>
  <c r="BC352" i="8" s="1"/>
  <c r="AW352" i="8"/>
  <c r="AX352" i="8" s="1"/>
  <c r="AY305" i="8"/>
  <c r="BJ305" i="8" s="1"/>
  <c r="BF305" i="8"/>
  <c r="BG305" i="8"/>
  <c r="BG354" i="8"/>
  <c r="BF354" i="8"/>
  <c r="BH354" i="8" s="1"/>
  <c r="AY354" i="8"/>
  <c r="BJ354" i="8" s="1"/>
  <c r="AD338" i="8"/>
  <c r="BC338" i="8" s="1"/>
  <c r="AW338" i="8"/>
  <c r="AX338" i="8" s="1"/>
  <c r="AW370" i="8"/>
  <c r="AX370" i="8" s="1"/>
  <c r="AD370" i="8"/>
  <c r="BC370" i="8" s="1"/>
  <c r="BF310" i="8"/>
  <c r="BG310" i="8"/>
  <c r="BJ310" i="8"/>
  <c r="AD313" i="8"/>
  <c r="BC313" i="8" s="1"/>
  <c r="AW313" i="8"/>
  <c r="AX313" i="8" s="1"/>
  <c r="AY314" i="8"/>
  <c r="BJ314" i="8" s="1"/>
  <c r="BF314" i="8"/>
  <c r="BG314" i="8"/>
  <c r="BG254" i="8"/>
  <c r="BF254" i="8"/>
  <c r="AY254" i="8"/>
  <c r="BJ254" i="8" s="1"/>
  <c r="AW339" i="8"/>
  <c r="AX339" i="8" s="1"/>
  <c r="AD339" i="8"/>
  <c r="BC339" i="8" s="1"/>
  <c r="BG326" i="8"/>
  <c r="AY326" i="8"/>
  <c r="BJ326" i="8" s="1"/>
  <c r="BF326" i="8"/>
  <c r="BF248" i="8"/>
  <c r="BG248" i="8"/>
  <c r="AY248" i="8"/>
  <c r="BJ248" i="8" s="1"/>
  <c r="BF281" i="8"/>
  <c r="AY281" i="8"/>
  <c r="BJ281" i="8" s="1"/>
  <c r="BG281" i="8"/>
  <c r="AZ215" i="8"/>
  <c r="BG242" i="8"/>
  <c r="AY242" i="8"/>
  <c r="BJ242" i="8" s="1"/>
  <c r="BF242" i="8"/>
  <c r="AD207" i="8"/>
  <c r="BC207" i="8" s="1"/>
  <c r="AW207" i="8"/>
  <c r="AX207" i="8" s="1"/>
  <c r="BF161" i="8"/>
  <c r="BG161" i="8"/>
  <c r="AY161" i="8"/>
  <c r="BJ161" i="8" s="1"/>
  <c r="AW144" i="8"/>
  <c r="AX144" i="8" s="1"/>
  <c r="AD144" i="8"/>
  <c r="BC144" i="8" s="1"/>
  <c r="BA154" i="8"/>
  <c r="AY134" i="8"/>
  <c r="BJ134" i="8" s="1"/>
  <c r="BG134" i="8"/>
  <c r="BF134" i="8"/>
  <c r="BG97" i="8"/>
  <c r="BF97" i="8"/>
  <c r="AY97" i="8"/>
  <c r="BJ97" i="8" s="1"/>
  <c r="BF106" i="8"/>
  <c r="AY106" i="8"/>
  <c r="BJ106" i="8" s="1"/>
  <c r="BG106" i="8"/>
  <c r="AW130" i="8"/>
  <c r="AX130" i="8" s="1"/>
  <c r="AD130" i="8"/>
  <c r="BC130" i="8" s="1"/>
  <c r="AD148" i="8"/>
  <c r="BC148" i="8" s="1"/>
  <c r="AW148" i="8"/>
  <c r="AX148" i="8" s="1"/>
  <c r="AD95" i="8"/>
  <c r="BC95" i="8" s="1"/>
  <c r="AW95" i="8"/>
  <c r="AX95" i="8" s="1"/>
  <c r="BF110" i="8"/>
  <c r="AY110" i="8"/>
  <c r="BJ110" i="8" s="1"/>
  <c r="BG110" i="8"/>
  <c r="BF100" i="8"/>
  <c r="AY100" i="8"/>
  <c r="BJ100" i="8" s="1"/>
  <c r="BG100" i="8"/>
  <c r="AD66" i="8"/>
  <c r="BC66" i="8" s="1"/>
  <c r="AW66" i="8"/>
  <c r="AX66" i="8" s="1"/>
  <c r="AW69" i="8"/>
  <c r="AX69" i="8" s="1"/>
  <c r="AD69" i="8"/>
  <c r="BC69" i="8" s="1"/>
  <c r="AD92" i="8"/>
  <c r="BC92" i="8" s="1"/>
  <c r="AW92" i="8"/>
  <c r="AX92" i="8" s="1"/>
  <c r="BG98" i="8"/>
  <c r="BF98" i="8"/>
  <c r="AY98" i="8"/>
  <c r="BJ98" i="8" s="1"/>
  <c r="BG26" i="8"/>
  <c r="BF26" i="8"/>
  <c r="AY26" i="8"/>
  <c r="BJ26" i="8" s="1"/>
  <c r="BG79" i="8"/>
  <c r="BF79" i="8"/>
  <c r="AY79" i="8"/>
  <c r="BJ79" i="8" s="1"/>
  <c r="BG8" i="8"/>
  <c r="BF8" i="8"/>
  <c r="AY8" i="8"/>
  <c r="BJ8" i="8" s="1"/>
  <c r="BF59" i="8"/>
  <c r="BG59" i="8"/>
  <c r="AY59" i="8"/>
  <c r="BJ59" i="8" s="1"/>
  <c r="AY34" i="8"/>
  <c r="BJ34" i="8" s="1"/>
  <c r="BG34" i="8"/>
  <c r="BF34" i="8"/>
  <c r="AW20" i="8"/>
  <c r="AX20" i="8" s="1"/>
  <c r="AD20" i="8"/>
  <c r="BC20" i="8" s="1"/>
  <c r="BG66" i="8"/>
  <c r="BF66" i="8"/>
  <c r="AY66" i="8"/>
  <c r="BJ66" i="8" s="1"/>
  <c r="AW89" i="8"/>
  <c r="AX89" i="8" s="1"/>
  <c r="AD89" i="8"/>
  <c r="BC89" i="8" s="1"/>
  <c r="AY71" i="8"/>
  <c r="BJ71" i="8" s="1"/>
  <c r="BG71" i="8"/>
  <c r="BF71" i="8"/>
  <c r="AW127" i="8"/>
  <c r="AX127" i="8" s="1"/>
  <c r="AD127" i="8"/>
  <c r="BC127" i="8" s="1"/>
  <c r="AD120" i="8"/>
  <c r="BC120" i="8" s="1"/>
  <c r="AW120" i="8"/>
  <c r="AX120" i="8" s="1"/>
  <c r="AW177" i="8"/>
  <c r="AX177" i="8" s="1"/>
  <c r="AD177" i="8"/>
  <c r="BC177" i="8" s="1"/>
  <c r="BF130" i="8"/>
  <c r="BG130" i="8"/>
  <c r="AY130" i="8"/>
  <c r="BJ130" i="8" s="1"/>
  <c r="AW163" i="8"/>
  <c r="AX163" i="8" s="1"/>
  <c r="AD163" i="8"/>
  <c r="BC163" i="8" s="1"/>
  <c r="AD224" i="8"/>
  <c r="BC224" i="8" s="1"/>
  <c r="AW224" i="8"/>
  <c r="AX224" i="8" s="1"/>
  <c r="AD216" i="8"/>
  <c r="BC216" i="8" s="1"/>
  <c r="AW216" i="8"/>
  <c r="AX216" i="8" s="1"/>
  <c r="AY218" i="8"/>
  <c r="BJ218" i="8" s="1"/>
  <c r="BF218" i="8"/>
  <c r="BG218" i="8"/>
  <c r="AY283" i="8"/>
  <c r="BJ283" i="8" s="1"/>
  <c r="BF283" i="8"/>
  <c r="BG283" i="8"/>
  <c r="AY247" i="8"/>
  <c r="BJ247" i="8" s="1"/>
  <c r="BG247" i="8"/>
  <c r="BF247" i="8"/>
  <c r="BH247" i="8" s="1"/>
  <c r="AW287" i="8"/>
  <c r="AX287" i="8" s="1"/>
  <c r="AD287" i="8"/>
  <c r="BC287" i="8" s="1"/>
  <c r="AD310" i="8"/>
  <c r="BC310" i="8" s="1"/>
  <c r="AW310" i="8"/>
  <c r="AX310" i="8" s="1"/>
  <c r="BF233" i="8"/>
  <c r="BG233" i="8"/>
  <c r="AY233" i="8"/>
  <c r="BJ233" i="8" s="1"/>
  <c r="AD318" i="8"/>
  <c r="BC318" i="8" s="1"/>
  <c r="AW318" i="8"/>
  <c r="AX318" i="8" s="1"/>
  <c r="AW32" i="8"/>
  <c r="AX32" i="8" s="1"/>
  <c r="AD32" i="8"/>
  <c r="BC32" i="8" s="1"/>
  <c r="AD364" i="8"/>
  <c r="BC364" i="8" s="1"/>
  <c r="AW364" i="8"/>
  <c r="AX364" i="8" s="1"/>
  <c r="BG290" i="8"/>
  <c r="BF290" i="8"/>
  <c r="AY290" i="8"/>
  <c r="BJ290" i="8" s="1"/>
  <c r="BG235" i="8"/>
  <c r="BF235" i="8"/>
  <c r="AY235" i="8"/>
  <c r="BJ235" i="8" s="1"/>
  <c r="AY78" i="8"/>
  <c r="BJ78" i="8" s="1"/>
  <c r="BG78" i="8"/>
  <c r="BF78" i="8"/>
  <c r="AW26" i="8"/>
  <c r="AX26" i="8" s="1"/>
  <c r="AD26" i="8"/>
  <c r="BC26" i="8" s="1"/>
  <c r="BG142" i="8"/>
  <c r="BF142" i="8"/>
  <c r="AY142" i="8"/>
  <c r="BJ142" i="8" s="1"/>
  <c r="AD210" i="8"/>
  <c r="BC210" i="8" s="1"/>
  <c r="AW210" i="8"/>
  <c r="AX210" i="8" s="1"/>
  <c r="BG331" i="8"/>
  <c r="BF331" i="8"/>
  <c r="AY331" i="8"/>
  <c r="BJ331" i="8" s="1"/>
  <c r="AW335" i="8"/>
  <c r="AX335" i="8" s="1"/>
  <c r="AD335" i="8"/>
  <c r="BC335" i="8" s="1"/>
  <c r="AW250" i="8"/>
  <c r="AX250" i="8" s="1"/>
  <c r="AD250" i="8"/>
  <c r="BC250" i="8" s="1"/>
  <c r="BG69" i="8"/>
  <c r="BF69" i="8"/>
  <c r="AY69" i="8"/>
  <c r="BJ69" i="8" s="1"/>
  <c r="BG347" i="8"/>
  <c r="BF347" i="8"/>
  <c r="AY347" i="8"/>
  <c r="BJ347" i="8" s="1"/>
  <c r="AY367" i="8"/>
  <c r="BJ367" i="8" s="1"/>
  <c r="BG367" i="8"/>
  <c r="BF367" i="8"/>
  <c r="BG357" i="8"/>
  <c r="AY357" i="8"/>
  <c r="BJ357" i="8" s="1"/>
  <c r="BF357" i="8"/>
  <c r="AD361" i="8"/>
  <c r="BC361" i="8" s="1"/>
  <c r="AW361" i="8"/>
  <c r="AX361" i="8" s="1"/>
  <c r="AW351" i="8"/>
  <c r="AX351" i="8" s="1"/>
  <c r="AD351" i="8"/>
  <c r="BC351" i="8" s="1"/>
  <c r="AW327" i="8"/>
  <c r="AX327" i="8" s="1"/>
  <c r="AD327" i="8"/>
  <c r="BC327" i="8" s="1"/>
  <c r="AY342" i="8"/>
  <c r="BJ342" i="8" s="1"/>
  <c r="BG342" i="8"/>
  <c r="BF342" i="8"/>
  <c r="AW279" i="8"/>
  <c r="AX279" i="8" s="1"/>
  <c r="AD279" i="8"/>
  <c r="BC279" i="8" s="1"/>
  <c r="BF317" i="8"/>
  <c r="BG317" i="8"/>
  <c r="AY317" i="8"/>
  <c r="BJ317" i="8" s="1"/>
  <c r="AW214" i="8"/>
  <c r="AX214" i="8" s="1"/>
  <c r="AD214" i="8"/>
  <c r="BC214" i="8" s="1"/>
  <c r="AW261" i="8"/>
  <c r="AX261" i="8" s="1"/>
  <c r="AD261" i="8"/>
  <c r="BC261" i="8" s="1"/>
  <c r="AW241" i="8"/>
  <c r="AX241" i="8" s="1"/>
  <c r="AD241" i="8"/>
  <c r="BC241" i="8" s="1"/>
  <c r="AY295" i="8"/>
  <c r="BJ295" i="8" s="1"/>
  <c r="BG295" i="8"/>
  <c r="BF295" i="8"/>
  <c r="BF220" i="8"/>
  <c r="BG220" i="8"/>
  <c r="AY220" i="8"/>
  <c r="BJ220" i="8" s="1"/>
  <c r="BG250" i="8"/>
  <c r="BF250" i="8"/>
  <c r="AY250" i="8"/>
  <c r="BJ250" i="8" s="1"/>
  <c r="BF234" i="8"/>
  <c r="AY234" i="8"/>
  <c r="BJ234" i="8" s="1"/>
  <c r="BG234" i="8"/>
  <c r="AD165" i="8"/>
  <c r="BC165" i="8" s="1"/>
  <c r="AW165" i="8"/>
  <c r="AX165" i="8" s="1"/>
  <c r="BF189" i="8"/>
  <c r="BG189" i="8"/>
  <c r="AY189" i="8"/>
  <c r="BJ189" i="8" s="1"/>
  <c r="AW194" i="8"/>
  <c r="AX194" i="8" s="1"/>
  <c r="AD194" i="8"/>
  <c r="BC194" i="8" s="1"/>
  <c r="BG126" i="8"/>
  <c r="BF126" i="8"/>
  <c r="AY126" i="8"/>
  <c r="BJ126" i="8" s="1"/>
  <c r="AY115" i="8"/>
  <c r="BJ115" i="8" s="1"/>
  <c r="BF115" i="8"/>
  <c r="BG115" i="8"/>
  <c r="BG42" i="8"/>
  <c r="BF42" i="8"/>
  <c r="AY42" i="8"/>
  <c r="BJ42" i="8" s="1"/>
  <c r="BG88" i="8"/>
  <c r="AY88" i="8"/>
  <c r="BJ88" i="8" s="1"/>
  <c r="BF88" i="8"/>
  <c r="AY21" i="8"/>
  <c r="BJ21" i="8" s="1"/>
  <c r="BF21" i="8"/>
  <c r="BG21" i="8"/>
  <c r="BF16" i="8"/>
  <c r="AY16" i="8"/>
  <c r="BJ16" i="8" s="1"/>
  <c r="BG16" i="8"/>
  <c r="BF41" i="8"/>
  <c r="AY41" i="8"/>
  <c r="BJ41" i="8" s="1"/>
  <c r="BG41" i="8"/>
  <c r="BG24" i="8"/>
  <c r="BF24" i="8"/>
  <c r="AY24" i="8"/>
  <c r="BJ24" i="8" s="1"/>
  <c r="AW93" i="8"/>
  <c r="AX93" i="8" s="1"/>
  <c r="AD93" i="8"/>
  <c r="BC93" i="8" s="1"/>
  <c r="BG31" i="8"/>
  <c r="BF31" i="8"/>
  <c r="AY31" i="8"/>
  <c r="BJ31" i="8" s="1"/>
  <c r="AW52" i="8"/>
  <c r="AX52" i="8" s="1"/>
  <c r="AD52" i="8"/>
  <c r="BC52" i="8" s="1"/>
  <c r="AW94" i="8"/>
  <c r="AX94" i="8" s="1"/>
  <c r="AD94" i="8"/>
  <c r="BC94" i="8" s="1"/>
  <c r="AY123" i="8"/>
  <c r="BJ123" i="8" s="1"/>
  <c r="BG123" i="8"/>
  <c r="BF123" i="8"/>
  <c r="AD100" i="8"/>
  <c r="BC100" i="8" s="1"/>
  <c r="AW100" i="8"/>
  <c r="AX100" i="8" s="1"/>
  <c r="BG172" i="8"/>
  <c r="AY172" i="8"/>
  <c r="BJ172" i="8" s="1"/>
  <c r="BF172" i="8"/>
  <c r="AD149" i="8"/>
  <c r="BC149" i="8" s="1"/>
  <c r="AW149" i="8"/>
  <c r="AX149" i="8" s="1"/>
  <c r="BG157" i="8"/>
  <c r="BF157" i="8"/>
  <c r="AY157" i="8"/>
  <c r="BJ157" i="8" s="1"/>
  <c r="BG174" i="8"/>
  <c r="BF174" i="8"/>
  <c r="AY174" i="8"/>
  <c r="BJ174" i="8" s="1"/>
  <c r="AW242" i="8"/>
  <c r="AX242" i="8" s="1"/>
  <c r="AD242" i="8"/>
  <c r="BC242" i="8" s="1"/>
  <c r="BF241" i="8"/>
  <c r="AY241" i="8"/>
  <c r="BJ241" i="8" s="1"/>
  <c r="BG241" i="8"/>
  <c r="AD260" i="8"/>
  <c r="BC260" i="8" s="1"/>
  <c r="AW260" i="8"/>
  <c r="AX260" i="8" s="1"/>
  <c r="AW243" i="8"/>
  <c r="AX243" i="8" s="1"/>
  <c r="AD243" i="8"/>
  <c r="BC243" i="8" s="1"/>
  <c r="BG302" i="8"/>
  <c r="AY302" i="8"/>
  <c r="BJ302" i="8" s="1"/>
  <c r="BF302" i="8"/>
  <c r="AD355" i="8"/>
  <c r="BC355" i="8" s="1"/>
  <c r="AW355" i="8"/>
  <c r="AX355" i="8" s="1"/>
  <c r="AZ328" i="8"/>
  <c r="BA328" i="8"/>
  <c r="AW238" i="8"/>
  <c r="AX238" i="8" s="1"/>
  <c r="AD238" i="8"/>
  <c r="BC238" i="8" s="1"/>
  <c r="AD83" i="8"/>
  <c r="BC83" i="8" s="1"/>
  <c r="AW83" i="8"/>
  <c r="AX83" i="8" s="1"/>
  <c r="AW67" i="8"/>
  <c r="AX67" i="8" s="1"/>
  <c r="AD67" i="8"/>
  <c r="BC67" i="8" s="1"/>
  <c r="AD80" i="8"/>
  <c r="BC80" i="8" s="1"/>
  <c r="AW80" i="8"/>
  <c r="AX80" i="8" s="1"/>
  <c r="AW314" i="8"/>
  <c r="AX314" i="8" s="1"/>
  <c r="AD314" i="8"/>
  <c r="BC314" i="8" s="1"/>
  <c r="AW182" i="8"/>
  <c r="AX182" i="8" s="1"/>
  <c r="AD182" i="8"/>
  <c r="BC182" i="8" s="1"/>
  <c r="BA159" i="8"/>
  <c r="AW106" i="8"/>
  <c r="AX106" i="8" s="1"/>
  <c r="AD106" i="8"/>
  <c r="BC106" i="8" s="1"/>
  <c r="BG338" i="8"/>
  <c r="BF338" i="8"/>
  <c r="AY338" i="8"/>
  <c r="BJ338" i="8" s="1"/>
  <c r="BA342" i="8"/>
  <c r="BF327" i="8"/>
  <c r="BG327" i="8"/>
  <c r="AY327" i="8"/>
  <c r="BJ327" i="8" s="1"/>
  <c r="BF271" i="8"/>
  <c r="BG271" i="8"/>
  <c r="AY271" i="8"/>
  <c r="BJ271" i="8" s="1"/>
  <c r="BF301" i="8"/>
  <c r="BG301" i="8"/>
  <c r="AY301" i="8"/>
  <c r="BJ301" i="8" s="1"/>
  <c r="BF292" i="8"/>
  <c r="AY292" i="8"/>
  <c r="BJ292" i="8" s="1"/>
  <c r="BG292" i="8"/>
  <c r="AW276" i="8"/>
  <c r="AX276" i="8" s="1"/>
  <c r="AD276" i="8"/>
  <c r="BC276" i="8" s="1"/>
  <c r="AY268" i="8"/>
  <c r="BJ268" i="8" s="1"/>
  <c r="BG268" i="8"/>
  <c r="BF268" i="8"/>
  <c r="BG285" i="8"/>
  <c r="AY285" i="8"/>
  <c r="BJ285" i="8" s="1"/>
  <c r="BF285" i="8"/>
  <c r="AY230" i="8"/>
  <c r="BJ230" i="8" s="1"/>
  <c r="BG230" i="8"/>
  <c r="BF230" i="8"/>
  <c r="AW271" i="8"/>
  <c r="AX271" i="8" s="1"/>
  <c r="AD271" i="8"/>
  <c r="BC271" i="8" s="1"/>
  <c r="BG263" i="8"/>
  <c r="BF263" i="8"/>
  <c r="AY263" i="8"/>
  <c r="BJ263" i="8" s="1"/>
  <c r="BF206" i="8"/>
  <c r="AY206" i="8"/>
  <c r="BJ206" i="8" s="1"/>
  <c r="BG206" i="8"/>
  <c r="AW191" i="8"/>
  <c r="AX191" i="8" s="1"/>
  <c r="AD191" i="8"/>
  <c r="BC191" i="8" s="1"/>
  <c r="BG228" i="8"/>
  <c r="AY228" i="8"/>
  <c r="BJ228" i="8" s="1"/>
  <c r="BF228" i="8"/>
  <c r="AD255" i="8"/>
  <c r="BC255" i="8" s="1"/>
  <c r="AW255" i="8"/>
  <c r="AX255" i="8" s="1"/>
  <c r="BG203" i="8"/>
  <c r="BF203" i="8"/>
  <c r="AY203" i="8"/>
  <c r="BJ203" i="8" s="1"/>
  <c r="BG237" i="8"/>
  <c r="AY237" i="8"/>
  <c r="BJ237" i="8" s="1"/>
  <c r="BF237" i="8"/>
  <c r="AZ196" i="8"/>
  <c r="AD237" i="8"/>
  <c r="BC237" i="8" s="1"/>
  <c r="AW237" i="8"/>
  <c r="AX237" i="8" s="1"/>
  <c r="AD183" i="8"/>
  <c r="BC183" i="8" s="1"/>
  <c r="AW183" i="8"/>
  <c r="AX183" i="8" s="1"/>
  <c r="AD178" i="8"/>
  <c r="BC178" i="8" s="1"/>
  <c r="AW178" i="8"/>
  <c r="AX178" i="8" s="1"/>
  <c r="AD96" i="8"/>
  <c r="BC96" i="8" s="1"/>
  <c r="AW96" i="8"/>
  <c r="AX96" i="8" s="1"/>
  <c r="BG154" i="8"/>
  <c r="BF154" i="8"/>
  <c r="AY154" i="8"/>
  <c r="BJ154" i="8" s="1"/>
  <c r="AD75" i="8"/>
  <c r="BC75" i="8" s="1"/>
  <c r="AW75" i="8"/>
  <c r="AX75" i="8" s="1"/>
  <c r="BG33" i="8"/>
  <c r="BF33" i="8"/>
  <c r="AY33" i="8"/>
  <c r="BJ33" i="8" s="1"/>
  <c r="AD53" i="8"/>
  <c r="BC53" i="8" s="1"/>
  <c r="AW53" i="8"/>
  <c r="AX53" i="8" s="1"/>
  <c r="AY49" i="8"/>
  <c r="BJ49" i="8" s="1"/>
  <c r="BF49" i="8"/>
  <c r="BG49" i="8"/>
  <c r="BF23" i="8"/>
  <c r="BG23" i="8"/>
  <c r="AY23" i="8"/>
  <c r="BJ23" i="8" s="1"/>
  <c r="AW54" i="8"/>
  <c r="AX54" i="8" s="1"/>
  <c r="AD54" i="8"/>
  <c r="BC54" i="8" s="1"/>
  <c r="AD65" i="8"/>
  <c r="BC65" i="8" s="1"/>
  <c r="AW65" i="8"/>
  <c r="AX65" i="8" s="1"/>
  <c r="AW24" i="8"/>
  <c r="AX24" i="8" s="1"/>
  <c r="AD24" i="8"/>
  <c r="AZ20" i="8"/>
  <c r="AD70" i="8"/>
  <c r="BC70" i="8" s="1"/>
  <c r="AW70" i="8"/>
  <c r="AX70" i="8" s="1"/>
  <c r="AW30" i="8"/>
  <c r="AX30" i="8" s="1"/>
  <c r="AD30" i="8"/>
  <c r="BC30" i="8" s="1"/>
  <c r="AD61" i="8"/>
  <c r="BC61" i="8" s="1"/>
  <c r="AW61" i="8"/>
  <c r="AX61" i="8" s="1"/>
  <c r="AW34" i="8"/>
  <c r="AX34" i="8" s="1"/>
  <c r="AD34" i="8"/>
  <c r="BC34" i="8" s="1"/>
  <c r="AD91" i="8"/>
  <c r="BC91" i="8" s="1"/>
  <c r="AW91" i="8"/>
  <c r="AX91" i="8" s="1"/>
  <c r="AW14" i="8"/>
  <c r="AX14" i="8" s="1"/>
  <c r="AD14" i="8"/>
  <c r="BC14" i="8" s="1"/>
  <c r="AY93" i="8"/>
  <c r="BJ93" i="8" s="1"/>
  <c r="BG93" i="8"/>
  <c r="BF93" i="8"/>
  <c r="BF84" i="8"/>
  <c r="BG84" i="8"/>
  <c r="AY84" i="8"/>
  <c r="BJ84" i="8" s="1"/>
  <c r="BG145" i="8"/>
  <c r="AY145" i="8"/>
  <c r="BJ145" i="8" s="1"/>
  <c r="BF145" i="8"/>
  <c r="AD151" i="8"/>
  <c r="BC151" i="8" s="1"/>
  <c r="AW151" i="8"/>
  <c r="AX151" i="8" s="1"/>
  <c r="AD138" i="8"/>
  <c r="BC138" i="8" s="1"/>
  <c r="AW138" i="8"/>
  <c r="AX138" i="8" s="1"/>
  <c r="AZ150" i="8"/>
  <c r="BA192" i="8"/>
  <c r="BG191" i="8"/>
  <c r="BF191" i="8"/>
  <c r="AY191" i="8"/>
  <c r="BJ191" i="8" s="1"/>
  <c r="AD230" i="8"/>
  <c r="BC230" i="8" s="1"/>
  <c r="AW230" i="8"/>
  <c r="AX230" i="8" s="1"/>
  <c r="BG214" i="8"/>
  <c r="BF214" i="8"/>
  <c r="AY214" i="8"/>
  <c r="BJ214" i="8" s="1"/>
  <c r="AW273" i="8"/>
  <c r="AX273" i="8" s="1"/>
  <c r="AD273" i="8"/>
  <c r="BC273" i="8" s="1"/>
  <c r="AD269" i="8"/>
  <c r="BC269" i="8" s="1"/>
  <c r="AW269" i="8"/>
  <c r="AX269" i="8" s="1"/>
  <c r="AD257" i="8"/>
  <c r="BC257" i="8" s="1"/>
  <c r="AW257" i="8"/>
  <c r="AX257" i="8" s="1"/>
  <c r="AD354" i="8"/>
  <c r="BC354" i="8" s="1"/>
  <c r="AW354" i="8"/>
  <c r="AX354" i="8" s="1"/>
  <c r="AW278" i="8"/>
  <c r="AX278" i="8" s="1"/>
  <c r="AD278" i="8"/>
  <c r="BC278" i="8" s="1"/>
  <c r="BG363" i="8"/>
  <c r="BF363" i="8"/>
  <c r="AY363" i="8"/>
  <c r="BJ363" i="8" s="1"/>
  <c r="AY350" i="8"/>
  <c r="BJ350" i="8" s="1"/>
  <c r="BF350" i="8"/>
  <c r="BG350" i="8"/>
  <c r="BG353" i="8"/>
  <c r="BF353" i="8"/>
  <c r="AY353" i="8"/>
  <c r="BJ353" i="8" s="1"/>
  <c r="BG13" i="8"/>
  <c r="AY13" i="8"/>
  <c r="BJ13" i="8" s="1"/>
  <c r="BF13" i="8"/>
  <c r="BF356" i="8"/>
  <c r="AY356" i="8"/>
  <c r="BJ356" i="8" s="1"/>
  <c r="BG356" i="8"/>
  <c r="AZ324" i="8"/>
  <c r="BA307" i="8"/>
  <c r="AZ307" i="8"/>
  <c r="AW256" i="8"/>
  <c r="AX256" i="8" s="1"/>
  <c r="AD256" i="8"/>
  <c r="BC256" i="8" s="1"/>
  <c r="AW213" i="8"/>
  <c r="AX213" i="8" s="1"/>
  <c r="AD213" i="8"/>
  <c r="BC213" i="8" s="1"/>
  <c r="BG117" i="8"/>
  <c r="BF117" i="8"/>
  <c r="AY117" i="8"/>
  <c r="BJ117" i="8" s="1"/>
  <c r="AY315" i="8"/>
  <c r="BJ315" i="8" s="1"/>
  <c r="BF315" i="8"/>
  <c r="BG315" i="8"/>
  <c r="AW128" i="8"/>
  <c r="AX128" i="8" s="1"/>
  <c r="AD128" i="8"/>
  <c r="BC128" i="8" s="1"/>
  <c r="AY35" i="8"/>
  <c r="BJ35" i="8" s="1"/>
  <c r="BF35" i="8"/>
  <c r="BG35" i="8"/>
  <c r="AY6" i="8"/>
  <c r="BJ6" i="8" s="1"/>
  <c r="BG6" i="8"/>
  <c r="BF6" i="8"/>
  <c r="AW353" i="8"/>
  <c r="AX353" i="8" s="1"/>
  <c r="AD353" i="8"/>
  <c r="BC353" i="8" s="1"/>
  <c r="AW365" i="8"/>
  <c r="AX365" i="8" s="1"/>
  <c r="AD365" i="8"/>
  <c r="BC365" i="8" s="1"/>
  <c r="AD330" i="8"/>
  <c r="BC330" i="8" s="1"/>
  <c r="AW330" i="8"/>
  <c r="AX330" i="8" s="1"/>
  <c r="AY319" i="8"/>
  <c r="BJ319" i="8" s="1"/>
  <c r="BG319" i="8"/>
  <c r="BF319" i="8"/>
  <c r="BF278" i="8"/>
  <c r="AY278" i="8"/>
  <c r="BJ278" i="8" s="1"/>
  <c r="BG278" i="8"/>
  <c r="AY229" i="8"/>
  <c r="BJ229" i="8" s="1"/>
  <c r="BG229" i="8"/>
  <c r="BF229" i="8"/>
  <c r="BH229" i="8" s="1"/>
  <c r="BF185" i="8"/>
  <c r="AY185" i="8"/>
  <c r="BJ185" i="8" s="1"/>
  <c r="BG185" i="8"/>
  <c r="AY256" i="8"/>
  <c r="BJ256" i="8" s="1"/>
  <c r="BG256" i="8"/>
  <c r="BF256" i="8"/>
  <c r="AD201" i="8"/>
  <c r="BC201" i="8" s="1"/>
  <c r="AW201" i="8"/>
  <c r="AX201" i="8" s="1"/>
  <c r="AW222" i="8"/>
  <c r="AX222" i="8" s="1"/>
  <c r="AD222" i="8"/>
  <c r="BC222" i="8" s="1"/>
  <c r="AD205" i="8"/>
  <c r="BC205" i="8" s="1"/>
  <c r="AW205" i="8"/>
  <c r="AX205" i="8" s="1"/>
  <c r="AW236" i="8"/>
  <c r="AX236" i="8" s="1"/>
  <c r="AD236" i="8"/>
  <c r="BC236" i="8" s="1"/>
  <c r="AY164" i="8"/>
  <c r="BJ164" i="8" s="1"/>
  <c r="BG164" i="8"/>
  <c r="BF164" i="8"/>
  <c r="AY182" i="8"/>
  <c r="BJ182" i="8" s="1"/>
  <c r="BG182" i="8"/>
  <c r="BF182" i="8"/>
  <c r="BF188" i="8"/>
  <c r="AY188" i="8"/>
  <c r="BJ188" i="8" s="1"/>
  <c r="BG188" i="8"/>
  <c r="AY187" i="8"/>
  <c r="BJ187" i="8" s="1"/>
  <c r="BF187" i="8"/>
  <c r="BG187" i="8"/>
  <c r="AD155" i="8"/>
  <c r="BC155" i="8" s="1"/>
  <c r="AW155" i="8"/>
  <c r="AX155" i="8" s="1"/>
  <c r="BG152" i="8"/>
  <c r="BF152" i="8"/>
  <c r="AY152" i="8"/>
  <c r="BJ152" i="8" s="1"/>
  <c r="AZ172" i="8"/>
  <c r="AW132" i="8"/>
  <c r="AX132" i="8" s="1"/>
  <c r="AD132" i="8"/>
  <c r="BC132" i="8" s="1"/>
  <c r="AD105" i="8"/>
  <c r="BC105" i="8" s="1"/>
  <c r="AW105" i="8"/>
  <c r="AX105" i="8" s="1"/>
  <c r="AD135" i="8"/>
  <c r="BC135" i="8" s="1"/>
  <c r="AW135" i="8"/>
  <c r="AX135" i="8" s="1"/>
  <c r="BG140" i="8"/>
  <c r="BF140" i="8"/>
  <c r="AY140" i="8"/>
  <c r="BJ140" i="8" s="1"/>
  <c r="BG91" i="8"/>
  <c r="BF91" i="8"/>
  <c r="AY91" i="8"/>
  <c r="BJ91" i="8" s="1"/>
  <c r="AW76" i="8"/>
  <c r="AX76" i="8" s="1"/>
  <c r="AD76" i="8"/>
  <c r="BC76" i="8" s="1"/>
  <c r="BA82" i="8"/>
  <c r="AW81" i="8"/>
  <c r="AX81" i="8" s="1"/>
  <c r="AD81" i="8"/>
  <c r="BC81" i="8" s="1"/>
  <c r="AW63" i="8"/>
  <c r="AX63" i="8" s="1"/>
  <c r="AD63" i="8"/>
  <c r="BC63" i="8" s="1"/>
  <c r="AW5" i="8"/>
  <c r="AX5" i="8" s="1"/>
  <c r="AD5" i="8"/>
  <c r="BC5" i="8" s="1"/>
  <c r="AY14" i="8"/>
  <c r="BJ14" i="8" s="1"/>
  <c r="BG14" i="8"/>
  <c r="BF14" i="8"/>
  <c r="AD9" i="8"/>
  <c r="AW9" i="8"/>
  <c r="AX9" i="8" s="1"/>
  <c r="AW85" i="8"/>
  <c r="AX85" i="8" s="1"/>
  <c r="AD85" i="8"/>
  <c r="BC85" i="8" s="1"/>
  <c r="AY15" i="8"/>
  <c r="BJ15" i="8" s="1"/>
  <c r="BG15" i="8"/>
  <c r="BF15" i="8"/>
  <c r="BG38" i="8"/>
  <c r="BF38" i="8"/>
  <c r="AY38" i="8"/>
  <c r="BJ38" i="8" s="1"/>
  <c r="BG18" i="8"/>
  <c r="BF18" i="8"/>
  <c r="AY18" i="8"/>
  <c r="BJ18" i="8" s="1"/>
  <c r="AY75" i="8"/>
  <c r="BJ75" i="8" s="1"/>
  <c r="BG75" i="8"/>
  <c r="BF75" i="8"/>
  <c r="AD103" i="8"/>
  <c r="BC103" i="8" s="1"/>
  <c r="AW103" i="8"/>
  <c r="AX103" i="8" s="1"/>
  <c r="BA131" i="8"/>
  <c r="AZ131" i="8"/>
  <c r="AW187" i="8"/>
  <c r="AX187" i="8" s="1"/>
  <c r="AD187" i="8"/>
  <c r="BC187" i="8" s="1"/>
  <c r="BG138" i="8"/>
  <c r="AY138" i="8"/>
  <c r="BJ138" i="8" s="1"/>
  <c r="BF138" i="8"/>
  <c r="BF150" i="8"/>
  <c r="AY150" i="8"/>
  <c r="BJ150" i="8" s="1"/>
  <c r="BG150" i="8"/>
  <c r="BG265" i="8"/>
  <c r="BF265" i="8"/>
  <c r="AY265" i="8"/>
  <c r="BJ265" i="8" s="1"/>
  <c r="AZ233" i="8"/>
  <c r="AD280" i="8"/>
  <c r="BC280" i="8" s="1"/>
  <c r="AW280" i="8"/>
  <c r="AX280" i="8" s="1"/>
  <c r="AW336" i="8"/>
  <c r="AX336" i="8" s="1"/>
  <c r="AD336" i="8"/>
  <c r="BC336" i="8" s="1"/>
  <c r="BF360" i="8"/>
  <c r="AY360" i="8"/>
  <c r="BJ360" i="8" s="1"/>
  <c r="BG360" i="8"/>
  <c r="BG287" i="8"/>
  <c r="BF287" i="8"/>
  <c r="AY287" i="8"/>
  <c r="BJ287" i="8" s="1"/>
  <c r="AW345" i="8"/>
  <c r="AX345" i="8" s="1"/>
  <c r="AD345" i="8"/>
  <c r="BC345" i="8" s="1"/>
  <c r="AD357" i="8"/>
  <c r="BC357" i="8" s="1"/>
  <c r="AW357" i="8"/>
  <c r="AX357" i="8" s="1"/>
  <c r="AD315" i="8"/>
  <c r="BC315" i="8" s="1"/>
  <c r="AW315" i="8"/>
  <c r="AX315" i="8" s="1"/>
  <c r="BG148" i="8"/>
  <c r="BF148" i="8"/>
  <c r="AY148" i="8"/>
  <c r="BJ148" i="8" s="1"/>
  <c r="AW60" i="8"/>
  <c r="AX60" i="8" s="1"/>
  <c r="AD60" i="8"/>
  <c r="BC60" i="8" s="1"/>
  <c r="AD167" i="8"/>
  <c r="BC167" i="8" s="1"/>
  <c r="AW167" i="8"/>
  <c r="AX167" i="8" s="1"/>
  <c r="AW363" i="8"/>
  <c r="AX363" i="8" s="1"/>
  <c r="AD363" i="8"/>
  <c r="BC363" i="8" s="1"/>
  <c r="BF296" i="8"/>
  <c r="BG296" i="8"/>
  <c r="AY296" i="8"/>
  <c r="BJ296" i="8" s="1"/>
  <c r="AW231" i="8"/>
  <c r="AX231" i="8" s="1"/>
  <c r="AD231" i="8"/>
  <c r="BC231" i="8" s="1"/>
  <c r="AY194" i="8"/>
  <c r="BJ194" i="8" s="1"/>
  <c r="BG194" i="8"/>
  <c r="BF194" i="8"/>
  <c r="AY120" i="8"/>
  <c r="BJ120" i="8" s="1"/>
  <c r="BG120" i="8"/>
  <c r="BF120" i="8"/>
  <c r="BG366" i="8"/>
  <c r="AY366" i="8"/>
  <c r="BJ366" i="8" s="1"/>
  <c r="BF366" i="8"/>
  <c r="BF358" i="8"/>
  <c r="AY358" i="8"/>
  <c r="BJ358" i="8" s="1"/>
  <c r="BG358" i="8"/>
  <c r="AY370" i="8"/>
  <c r="BJ370" i="8" s="1"/>
  <c r="BG370" i="8"/>
  <c r="BF370" i="8"/>
  <c r="AY335" i="8"/>
  <c r="BJ335" i="8" s="1"/>
  <c r="BG335" i="8"/>
  <c r="BF335" i="8"/>
  <c r="AY318" i="8"/>
  <c r="BJ318" i="8" s="1"/>
  <c r="BG318" i="8"/>
  <c r="BF318" i="8"/>
  <c r="AW369" i="8"/>
  <c r="AX369" i="8" s="1"/>
  <c r="AD369" i="8"/>
  <c r="BC369" i="8" s="1"/>
  <c r="BG300" i="8"/>
  <c r="AY300" i="8"/>
  <c r="BJ300" i="8" s="1"/>
  <c r="BF300" i="8"/>
  <c r="BG339" i="8"/>
  <c r="BF339" i="8"/>
  <c r="BH339" i="8" s="1"/>
  <c r="AY339" i="8"/>
  <c r="BJ339" i="8" s="1"/>
  <c r="AY362" i="8"/>
  <c r="BJ362" i="8" s="1"/>
  <c r="BF362" i="8"/>
  <c r="BG362" i="8"/>
  <c r="AD322" i="8"/>
  <c r="BC322" i="8" s="1"/>
  <c r="AW322" i="8"/>
  <c r="AX322" i="8" s="1"/>
  <c r="AW245" i="8"/>
  <c r="AX245" i="8" s="1"/>
  <c r="AD245" i="8"/>
  <c r="BC245" i="8" s="1"/>
  <c r="BG255" i="8"/>
  <c r="AY255" i="8"/>
  <c r="BJ255" i="8" s="1"/>
  <c r="BF255" i="8"/>
  <c r="BH255" i="8" s="1"/>
  <c r="BF219" i="8"/>
  <c r="AY219" i="8"/>
  <c r="BJ219" i="8" s="1"/>
  <c r="BG219" i="8"/>
  <c r="AW262" i="8"/>
  <c r="AX262" i="8" s="1"/>
  <c r="AD262" i="8"/>
  <c r="BC262" i="8" s="1"/>
  <c r="AD293" i="8"/>
  <c r="BC293" i="8" s="1"/>
  <c r="AW293" i="8"/>
  <c r="AX293" i="8" s="1"/>
  <c r="AD232" i="8"/>
  <c r="BC232" i="8" s="1"/>
  <c r="AW232" i="8"/>
  <c r="AX232" i="8" s="1"/>
  <c r="AY227" i="8"/>
  <c r="BJ227" i="8" s="1"/>
  <c r="BG227" i="8"/>
  <c r="BF227" i="8"/>
  <c r="AD226" i="8"/>
  <c r="BC226" i="8" s="1"/>
  <c r="AW226" i="8"/>
  <c r="AX226" i="8" s="1"/>
  <c r="BA177" i="8"/>
  <c r="BF245" i="8"/>
  <c r="BG245" i="8"/>
  <c r="AY245" i="8"/>
  <c r="BJ245" i="8" s="1"/>
  <c r="BF211" i="8"/>
  <c r="BG211" i="8"/>
  <c r="AY211" i="8"/>
  <c r="BJ211" i="8" s="1"/>
  <c r="AW189" i="8"/>
  <c r="AX189" i="8" s="1"/>
  <c r="AD189" i="8"/>
  <c r="BC189" i="8" s="1"/>
  <c r="BF175" i="8"/>
  <c r="BG175" i="8"/>
  <c r="AY175" i="8"/>
  <c r="BJ175" i="8" s="1"/>
  <c r="AW223" i="8"/>
  <c r="AX223" i="8" s="1"/>
  <c r="AD223" i="8"/>
  <c r="BC223" i="8" s="1"/>
  <c r="AY200" i="8"/>
  <c r="BJ200" i="8" s="1"/>
  <c r="BG200" i="8"/>
  <c r="BF200" i="8"/>
  <c r="AY213" i="8"/>
  <c r="BJ213" i="8" s="1"/>
  <c r="BG213" i="8"/>
  <c r="BF213" i="8"/>
  <c r="AW188" i="8"/>
  <c r="AX188" i="8" s="1"/>
  <c r="AD188" i="8"/>
  <c r="BC188" i="8" s="1"/>
  <c r="BG184" i="8"/>
  <c r="BF184" i="8"/>
  <c r="AY184" i="8"/>
  <c r="BJ184" i="8" s="1"/>
  <c r="BG162" i="8"/>
  <c r="AY162" i="8"/>
  <c r="BJ162" i="8" s="1"/>
  <c r="BF162" i="8"/>
  <c r="AY183" i="8"/>
  <c r="BJ183" i="8" s="1"/>
  <c r="BF183" i="8"/>
  <c r="BG183" i="8"/>
  <c r="BF153" i="8"/>
  <c r="BG153" i="8"/>
  <c r="AY153" i="8"/>
  <c r="BJ153" i="8" s="1"/>
  <c r="AD140" i="8"/>
  <c r="BC140" i="8" s="1"/>
  <c r="AW140" i="8"/>
  <c r="AX140" i="8" s="1"/>
  <c r="BF163" i="8"/>
  <c r="AY163" i="8"/>
  <c r="BJ163" i="8" s="1"/>
  <c r="BG163" i="8"/>
  <c r="AW125" i="8"/>
  <c r="AX125" i="8" s="1"/>
  <c r="AD125" i="8"/>
  <c r="BC125" i="8" s="1"/>
  <c r="BG62" i="8"/>
  <c r="AY62" i="8"/>
  <c r="BJ62" i="8" s="1"/>
  <c r="BF62" i="8"/>
  <c r="AZ121" i="8"/>
  <c r="BA121" i="8"/>
  <c r="BG5" i="8"/>
  <c r="BF5" i="8"/>
  <c r="BJ5" i="8"/>
  <c r="AD29" i="8"/>
  <c r="BC29" i="8" s="1"/>
  <c r="AW29" i="8"/>
  <c r="AX29" i="8" s="1"/>
  <c r="AD17" i="8"/>
  <c r="BC17" i="8" s="1"/>
  <c r="AW17" i="8"/>
  <c r="AX17" i="8" s="1"/>
  <c r="AY20" i="8"/>
  <c r="BJ20" i="8" s="1"/>
  <c r="BG20" i="8"/>
  <c r="BF20" i="8"/>
  <c r="BF39" i="8"/>
  <c r="AY39" i="8"/>
  <c r="BJ39" i="8" s="1"/>
  <c r="BG39" i="8"/>
  <c r="BG112" i="8"/>
  <c r="BF112" i="8"/>
  <c r="AY112" i="8"/>
  <c r="BJ112" i="8" s="1"/>
  <c r="AY56" i="8"/>
  <c r="BJ56" i="8" s="1"/>
  <c r="BG56" i="8"/>
  <c r="BF56" i="8"/>
  <c r="BF30" i="8"/>
  <c r="AY30" i="8"/>
  <c r="BJ30" i="8" s="1"/>
  <c r="BG30" i="8"/>
  <c r="BG127" i="8"/>
  <c r="BF127" i="8"/>
  <c r="BH127" i="8" s="1"/>
  <c r="AY127" i="8"/>
  <c r="BJ127" i="8" s="1"/>
  <c r="AW11" i="8"/>
  <c r="AX11" i="8" s="1"/>
  <c r="AD11" i="8"/>
  <c r="BC11" i="8" s="1"/>
  <c r="AW43" i="8"/>
  <c r="AX43" i="8" s="1"/>
  <c r="AD43" i="8"/>
  <c r="BC43" i="8" s="1"/>
  <c r="AD126" i="8"/>
  <c r="BC126" i="8" s="1"/>
  <c r="AW126" i="8"/>
  <c r="AX126" i="8" s="1"/>
  <c r="AY87" i="8"/>
  <c r="BJ87" i="8" s="1"/>
  <c r="BF87" i="8"/>
  <c r="BG87" i="8"/>
  <c r="AW41" i="8"/>
  <c r="AX41" i="8" s="1"/>
  <c r="AD41" i="8"/>
  <c r="BC41" i="8" s="1"/>
  <c r="AD78" i="8"/>
  <c r="BC78" i="8" s="1"/>
  <c r="AW78" i="8"/>
  <c r="AX78" i="8" s="1"/>
  <c r="AW133" i="8"/>
  <c r="AX133" i="8" s="1"/>
  <c r="AD133" i="8"/>
  <c r="BC133" i="8" s="1"/>
  <c r="AY158" i="8"/>
  <c r="BJ158" i="8" s="1"/>
  <c r="BF158" i="8"/>
  <c r="BG158" i="8"/>
  <c r="BG137" i="8"/>
  <c r="BF137" i="8"/>
  <c r="AY137" i="8"/>
  <c r="BJ137" i="8" s="1"/>
  <c r="AD157" i="8"/>
  <c r="BC157" i="8" s="1"/>
  <c r="AW157" i="8"/>
  <c r="AX157" i="8" s="1"/>
  <c r="BF192" i="8"/>
  <c r="AY192" i="8"/>
  <c r="BJ192" i="8" s="1"/>
  <c r="BG192" i="8"/>
  <c r="AY217" i="8"/>
  <c r="BJ217" i="8" s="1"/>
  <c r="BF217" i="8"/>
  <c r="BG217" i="8"/>
  <c r="AD268" i="8"/>
  <c r="BC268" i="8" s="1"/>
  <c r="AW268" i="8"/>
  <c r="AX268" i="8" s="1"/>
  <c r="AW247" i="8"/>
  <c r="AX247" i="8" s="1"/>
  <c r="AD247" i="8"/>
  <c r="BC247" i="8" s="1"/>
  <c r="BF289" i="8"/>
  <c r="BH289" i="8" s="1"/>
  <c r="BG289" i="8"/>
  <c r="AY289" i="8"/>
  <c r="BJ289" i="8" s="1"/>
  <c r="BG257" i="8"/>
  <c r="AY257" i="8"/>
  <c r="BJ257" i="8" s="1"/>
  <c r="BF257" i="8"/>
  <c r="AD283" i="8"/>
  <c r="BC283" i="8" s="1"/>
  <c r="AW283" i="8"/>
  <c r="AX283" i="8" s="1"/>
  <c r="AY303" i="8"/>
  <c r="BJ303" i="8" s="1"/>
  <c r="BF303" i="8"/>
  <c r="BG303" i="8"/>
  <c r="AY336" i="8"/>
  <c r="BJ336" i="8" s="1"/>
  <c r="BG336" i="8"/>
  <c r="BF336" i="8"/>
  <c r="BF349" i="8"/>
  <c r="AY349" i="8"/>
  <c r="BJ349" i="8" s="1"/>
  <c r="BG349" i="8"/>
  <c r="BG348" i="8"/>
  <c r="AY348" i="8"/>
  <c r="BJ348" i="8" s="1"/>
  <c r="BF348" i="8"/>
  <c r="AD366" i="8"/>
  <c r="BC366" i="8" s="1"/>
  <c r="AW366" i="8"/>
  <c r="AX366" i="8" s="1"/>
  <c r="AY369" i="8"/>
  <c r="BJ369" i="8" s="1"/>
  <c r="BG369" i="8"/>
  <c r="BF369" i="8"/>
  <c r="BG40" i="8"/>
  <c r="BF40" i="8"/>
  <c r="AY40" i="8"/>
  <c r="BJ40" i="8" s="1"/>
  <c r="AW23" i="8"/>
  <c r="AX23" i="8" s="1"/>
  <c r="AD23" i="8"/>
  <c r="BC23" i="8" s="1"/>
  <c r="BF44" i="8"/>
  <c r="AY44" i="8"/>
  <c r="BJ44" i="8" s="1"/>
  <c r="BG44" i="8"/>
  <c r="BA93" i="8"/>
  <c r="AW28" i="8"/>
  <c r="AX28" i="8" s="1"/>
  <c r="AD28" i="8"/>
  <c r="BC28" i="8" s="1"/>
  <c r="BA74" i="8"/>
  <c r="BA101" i="8"/>
  <c r="BA114" i="8"/>
  <c r="BF105" i="8"/>
  <c r="BG105" i="8"/>
  <c r="AY105" i="8"/>
  <c r="BJ105" i="8" s="1"/>
  <c r="BG155" i="8"/>
  <c r="BF155" i="8"/>
  <c r="AY155" i="8"/>
  <c r="BJ155" i="8" s="1"/>
  <c r="AD169" i="8"/>
  <c r="BC169" i="8" s="1"/>
  <c r="AW169" i="8"/>
  <c r="AX169" i="8" s="1"/>
  <c r="BG312" i="8"/>
  <c r="AY312" i="8"/>
  <c r="BJ312" i="8" s="1"/>
  <c r="BF312" i="8"/>
  <c r="AD301" i="8"/>
  <c r="BC301" i="8" s="1"/>
  <c r="AW301" i="8"/>
  <c r="AX301" i="8" s="1"/>
  <c r="AY284" i="8"/>
  <c r="BJ284" i="8" s="1"/>
  <c r="BF284" i="8"/>
  <c r="BG284" i="8"/>
  <c r="AD347" i="8"/>
  <c r="BC347" i="8" s="1"/>
  <c r="AW347" i="8"/>
  <c r="AX347" i="8" s="1"/>
  <c r="AY329" i="8"/>
  <c r="BJ329" i="8" s="1"/>
  <c r="BG329" i="8"/>
  <c r="BF329" i="8"/>
  <c r="BF359" i="8"/>
  <c r="AY359" i="8"/>
  <c r="BJ359" i="8" s="1"/>
  <c r="BG359" i="8"/>
  <c r="BF116" i="8"/>
  <c r="AY116" i="8"/>
  <c r="BJ116" i="8" s="1"/>
  <c r="BG116" i="8"/>
  <c r="BC19" i="8"/>
  <c r="BG333" i="8"/>
  <c r="BF333" i="8"/>
  <c r="AY333" i="8"/>
  <c r="BJ333" i="8" s="1"/>
  <c r="BG221" i="8"/>
  <c r="AY221" i="8"/>
  <c r="BJ221" i="8" s="1"/>
  <c r="BF221" i="8"/>
  <c r="AW227" i="8"/>
  <c r="AX227" i="8" s="1"/>
  <c r="AD227" i="8"/>
  <c r="BC227" i="8" s="1"/>
  <c r="AW116" i="8"/>
  <c r="AX116" i="8" s="1"/>
  <c r="AD116" i="8"/>
  <c r="BC116" i="8" s="1"/>
  <c r="AD122" i="8"/>
  <c r="BC122" i="8" s="1"/>
  <c r="AW122" i="8"/>
  <c r="AX122" i="8" s="1"/>
  <c r="BA318" i="8"/>
  <c r="AW298" i="8"/>
  <c r="AX298" i="8" s="1"/>
  <c r="AD298" i="8"/>
  <c r="BC298" i="8" s="1"/>
  <c r="AW228" i="8"/>
  <c r="AX228" i="8" s="1"/>
  <c r="AD228" i="8"/>
  <c r="BC228" i="8" s="1"/>
  <c r="AY258" i="8"/>
  <c r="BJ258" i="8" s="1"/>
  <c r="BG258" i="8"/>
  <c r="BF258" i="8"/>
  <c r="BG223" i="8"/>
  <c r="AY223" i="8"/>
  <c r="BJ223" i="8" s="1"/>
  <c r="BF223" i="8"/>
  <c r="BF275" i="8"/>
  <c r="BG275" i="8"/>
  <c r="AY275" i="8"/>
  <c r="BJ275" i="8" s="1"/>
  <c r="AY209" i="8"/>
  <c r="BJ209" i="8" s="1"/>
  <c r="BG209" i="8"/>
  <c r="BF209" i="8"/>
  <c r="AW160" i="8"/>
  <c r="AX160" i="8" s="1"/>
  <c r="AD160" i="8"/>
  <c r="BC160" i="8" s="1"/>
  <c r="BF197" i="8"/>
  <c r="AY197" i="8"/>
  <c r="BJ197" i="8" s="1"/>
  <c r="BG197" i="8"/>
  <c r="AW156" i="8"/>
  <c r="AX156" i="8" s="1"/>
  <c r="AD156" i="8"/>
  <c r="BC156" i="8" s="1"/>
  <c r="AD154" i="8"/>
  <c r="BC154" i="8" s="1"/>
  <c r="AW154" i="8"/>
  <c r="AX154" i="8" s="1"/>
  <c r="AD146" i="8"/>
  <c r="BC146" i="8" s="1"/>
  <c r="AW146" i="8"/>
  <c r="AX146" i="8" s="1"/>
  <c r="AY147" i="8"/>
  <c r="BJ147" i="8" s="1"/>
  <c r="BF147" i="8"/>
  <c r="BG147" i="8"/>
  <c r="AW119" i="8"/>
  <c r="AX119" i="8" s="1"/>
  <c r="AD119" i="8"/>
  <c r="BC119" i="8" s="1"/>
  <c r="AY86" i="8"/>
  <c r="BJ86" i="8" s="1"/>
  <c r="BF86" i="8"/>
  <c r="BG86" i="8"/>
  <c r="AD7" i="8"/>
  <c r="BC7" i="8" s="1"/>
  <c r="AW7" i="8"/>
  <c r="AX7" i="8" s="1"/>
  <c r="BF346" i="8"/>
  <c r="AY346" i="8"/>
  <c r="BJ346" i="8" s="1"/>
  <c r="BG346" i="8"/>
  <c r="BF308" i="8"/>
  <c r="BG308" i="8"/>
  <c r="AY308" i="8"/>
  <c r="BJ308" i="8" s="1"/>
  <c r="AZ334" i="8"/>
  <c r="AY332" i="8"/>
  <c r="BJ332" i="8" s="1"/>
  <c r="BG332" i="8"/>
  <c r="BF332" i="8"/>
  <c r="BG274" i="8"/>
  <c r="AY274" i="8"/>
  <c r="BJ274" i="8" s="1"/>
  <c r="BF274" i="8"/>
  <c r="AY215" i="8"/>
  <c r="BJ215" i="8" s="1"/>
  <c r="BG215" i="8"/>
  <c r="BF215" i="8"/>
  <c r="AD264" i="8"/>
  <c r="BC264" i="8" s="1"/>
  <c r="AW264" i="8"/>
  <c r="AX264" i="8" s="1"/>
  <c r="AD198" i="8"/>
  <c r="BC198" i="8" s="1"/>
  <c r="AW198" i="8"/>
  <c r="AX198" i="8" s="1"/>
  <c r="AY169" i="8"/>
  <c r="BJ169" i="8" s="1"/>
  <c r="BG169" i="8"/>
  <c r="BF169" i="8"/>
  <c r="AW203" i="8"/>
  <c r="AX203" i="8" s="1"/>
  <c r="AD203" i="8"/>
  <c r="BC203" i="8" s="1"/>
  <c r="AW180" i="8"/>
  <c r="AX180" i="8" s="1"/>
  <c r="AD180" i="8"/>
  <c r="BC180" i="8" s="1"/>
  <c r="AW263" i="8"/>
  <c r="AX263" i="8" s="1"/>
  <c r="AD263" i="8"/>
  <c r="BC263" i="8" s="1"/>
  <c r="BA141" i="8"/>
  <c r="AZ141" i="8"/>
  <c r="AD164" i="8"/>
  <c r="BC164" i="8" s="1"/>
  <c r="AW164" i="8"/>
  <c r="AX164" i="8" s="1"/>
  <c r="AD62" i="8"/>
  <c r="BC62" i="8" s="1"/>
  <c r="AW62" i="8"/>
  <c r="AX62" i="8" s="1"/>
  <c r="AY118" i="8"/>
  <c r="BJ118" i="8" s="1"/>
  <c r="BF118" i="8"/>
  <c r="BG118" i="8"/>
  <c r="BF102" i="8"/>
  <c r="BG102" i="8"/>
  <c r="AY102" i="8"/>
  <c r="BJ102" i="8" s="1"/>
  <c r="AW55" i="8"/>
  <c r="AX55" i="8" s="1"/>
  <c r="AD55" i="8"/>
  <c r="BC55" i="8" s="1"/>
  <c r="BG19" i="8"/>
  <c r="BF19" i="8"/>
  <c r="AY19" i="8"/>
  <c r="BJ19" i="8" s="1"/>
  <c r="AD117" i="8"/>
  <c r="BC117" i="8" s="1"/>
  <c r="AW117" i="8"/>
  <c r="AX117" i="8" s="1"/>
  <c r="AY7" i="8"/>
  <c r="BJ7" i="8" s="1"/>
  <c r="BG7" i="8"/>
  <c r="BF7" i="8"/>
  <c r="AD97" i="8"/>
  <c r="BC97" i="8" s="1"/>
  <c r="AW97" i="8"/>
  <c r="AX97" i="8" s="1"/>
  <c r="AW13" i="8"/>
  <c r="AX13" i="8" s="1"/>
  <c r="AD13" i="8"/>
  <c r="BC13" i="8" s="1"/>
  <c r="AW64" i="8"/>
  <c r="AX64" i="8" s="1"/>
  <c r="AD64" i="8"/>
  <c r="BG28" i="8"/>
  <c r="AY28" i="8"/>
  <c r="BJ28" i="8" s="1"/>
  <c r="BF28" i="8"/>
  <c r="AZ19" i="8"/>
  <c r="BA19" i="8"/>
  <c r="AW39" i="8"/>
  <c r="AX39" i="8" s="1"/>
  <c r="AD39" i="8"/>
  <c r="BC39" i="8" s="1"/>
  <c r="BG54" i="8"/>
  <c r="BF54" i="8"/>
  <c r="AY54" i="8"/>
  <c r="BJ54" i="8" s="1"/>
  <c r="AW99" i="8"/>
  <c r="AX99" i="8" s="1"/>
  <c r="AD99" i="8"/>
  <c r="BC99" i="8" s="1"/>
  <c r="BF107" i="8"/>
  <c r="AY107" i="8"/>
  <c r="BJ107" i="8" s="1"/>
  <c r="BG107" i="8"/>
  <c r="AW45" i="8"/>
  <c r="AX45" i="8" s="1"/>
  <c r="AD45" i="8"/>
  <c r="BC45" i="8" s="1"/>
  <c r="BG124" i="8"/>
  <c r="AY124" i="8"/>
  <c r="BJ124" i="8" s="1"/>
  <c r="BF124" i="8"/>
  <c r="AW145" i="8"/>
  <c r="AX145" i="8" s="1"/>
  <c r="AD145" i="8"/>
  <c r="BC145" i="8" s="1"/>
  <c r="BA181" i="8"/>
  <c r="AD176" i="8"/>
  <c r="BC176" i="8" s="1"/>
  <c r="AW176" i="8"/>
  <c r="AX176" i="8" s="1"/>
  <c r="BF180" i="8"/>
  <c r="BG180" i="8"/>
  <c r="AY180" i="8"/>
  <c r="BJ180" i="8" s="1"/>
  <c r="AY195" i="8"/>
  <c r="BJ195" i="8" s="1"/>
  <c r="BG195" i="8"/>
  <c r="BF195" i="8"/>
  <c r="AW288" i="8"/>
  <c r="AX288" i="8" s="1"/>
  <c r="AD288" i="8"/>
  <c r="BC288" i="8" s="1"/>
  <c r="AZ225" i="8"/>
  <c r="AD206" i="8"/>
  <c r="BC206" i="8" s="1"/>
  <c r="AW206" i="8"/>
  <c r="AX206" i="8" s="1"/>
  <c r="AW253" i="8"/>
  <c r="AX253" i="8" s="1"/>
  <c r="AD253" i="8"/>
  <c r="BC253" i="8" s="1"/>
  <c r="BF251" i="8"/>
  <c r="BG251" i="8"/>
  <c r="AY251" i="8"/>
  <c r="BJ251" i="8" s="1"/>
  <c r="BG291" i="8"/>
  <c r="AY291" i="8"/>
  <c r="BJ291" i="8" s="1"/>
  <c r="BF291" i="8"/>
  <c r="BF316" i="8"/>
  <c r="AY316" i="8"/>
  <c r="BJ316" i="8" s="1"/>
  <c r="BG316" i="8"/>
  <c r="AD47" i="8"/>
  <c r="BC47" i="8" s="1"/>
  <c r="AW47" i="8"/>
  <c r="AX47" i="8" s="1"/>
  <c r="BF37" i="8"/>
  <c r="AY37" i="8"/>
  <c r="BJ37" i="8" s="1"/>
  <c r="BG37" i="8"/>
  <c r="AD8" i="8"/>
  <c r="BC8" i="8" s="1"/>
  <c r="AW8" i="8"/>
  <c r="AX8" i="8" s="1"/>
  <c r="AW19" i="8"/>
  <c r="AX19" i="8" s="1"/>
  <c r="BH258" i="8" l="1"/>
  <c r="BA172" i="8"/>
  <c r="BB161" i="8"/>
  <c r="AZ181" i="8"/>
  <c r="BA280" i="8"/>
  <c r="AZ112" i="8"/>
  <c r="BH137" i="8"/>
  <c r="AZ280" i="8"/>
  <c r="BB280" i="8" s="1"/>
  <c r="BH230" i="8"/>
  <c r="BH65" i="8"/>
  <c r="BA68" i="8"/>
  <c r="BB68" i="8" s="1"/>
  <c r="BA331" i="8"/>
  <c r="AZ306" i="8"/>
  <c r="AZ267" i="8"/>
  <c r="BB267" i="8" s="1"/>
  <c r="AZ192" i="8"/>
  <c r="BB192" i="8" s="1"/>
  <c r="AZ158" i="8"/>
  <c r="BA267" i="8"/>
  <c r="BH174" i="8"/>
  <c r="BA185" i="8"/>
  <c r="AZ318" i="8"/>
  <c r="BH370" i="8"/>
  <c r="BA150" i="8"/>
  <c r="BB150" i="8" s="1"/>
  <c r="AZ284" i="8"/>
  <c r="AZ142" i="8"/>
  <c r="BH82" i="8"/>
  <c r="BA256" i="8"/>
  <c r="AZ82" i="8"/>
  <c r="BB82" i="8" s="1"/>
  <c r="BH71" i="8"/>
  <c r="BH184" i="8"/>
  <c r="BA233" i="8"/>
  <c r="BH302" i="8"/>
  <c r="AZ108" i="8"/>
  <c r="BH209" i="8"/>
  <c r="BH333" i="8"/>
  <c r="BB172" i="8"/>
  <c r="BH363" i="8"/>
  <c r="BH103" i="8"/>
  <c r="BH357" i="8"/>
  <c r="BA219" i="8"/>
  <c r="AZ341" i="8"/>
  <c r="BH356" i="8"/>
  <c r="BH233" i="8"/>
  <c r="AZ153" i="8"/>
  <c r="AZ221" i="8"/>
  <c r="BH294" i="8"/>
  <c r="BA221" i="8"/>
  <c r="BH138" i="8"/>
  <c r="BH140" i="8"/>
  <c r="BH88" i="8"/>
  <c r="BA308" i="8"/>
  <c r="BH297" i="8"/>
  <c r="BH76" i="8"/>
  <c r="BH343" i="8"/>
  <c r="BH85" i="8"/>
  <c r="BA71" i="8"/>
  <c r="BB71" i="8" s="1"/>
  <c r="AZ143" i="8"/>
  <c r="BB143" i="8" s="1"/>
  <c r="AZ204" i="8"/>
  <c r="AZ71" i="8"/>
  <c r="BA143" i="8"/>
  <c r="BH260" i="8"/>
  <c r="AZ220" i="8"/>
  <c r="AZ183" i="8"/>
  <c r="BH15" i="8"/>
  <c r="AZ194" i="8"/>
  <c r="BH46" i="8"/>
  <c r="BA220" i="8"/>
  <c r="BB220" i="8" s="1"/>
  <c r="BA271" i="8"/>
  <c r="BH109" i="8"/>
  <c r="BH344" i="8"/>
  <c r="BA173" i="8"/>
  <c r="BH271" i="8"/>
  <c r="BA291" i="8"/>
  <c r="BA33" i="8"/>
  <c r="BH320" i="8"/>
  <c r="BA229" i="8"/>
  <c r="AZ146" i="8"/>
  <c r="AZ114" i="8"/>
  <c r="BH5" i="8"/>
  <c r="BH318" i="8"/>
  <c r="AZ66" i="8"/>
  <c r="AZ33" i="8"/>
  <c r="BB33" i="8" s="1"/>
  <c r="BA360" i="8"/>
  <c r="BA104" i="8"/>
  <c r="BH212" i="8"/>
  <c r="BH45" i="8"/>
  <c r="BH276" i="8"/>
  <c r="BH120" i="8"/>
  <c r="BH287" i="8"/>
  <c r="BA84" i="8"/>
  <c r="AZ43" i="8"/>
  <c r="BH154" i="8"/>
  <c r="AZ104" i="8"/>
  <c r="AZ270" i="8"/>
  <c r="AZ342" i="8"/>
  <c r="BB342" i="8" s="1"/>
  <c r="BH62" i="8"/>
  <c r="BA339" i="8"/>
  <c r="BA40" i="8"/>
  <c r="AZ91" i="8"/>
  <c r="AZ134" i="8"/>
  <c r="BA13" i="8"/>
  <c r="BH37" i="8"/>
  <c r="BB307" i="8"/>
  <c r="AZ234" i="8"/>
  <c r="BA147" i="8"/>
  <c r="BH11" i="8"/>
  <c r="BH334" i="8"/>
  <c r="BH244" i="8"/>
  <c r="BA296" i="8"/>
  <c r="AZ120" i="8"/>
  <c r="BB120" i="8" s="1"/>
  <c r="BA20" i="8"/>
  <c r="BB20" i="8" s="1"/>
  <c r="BA259" i="8"/>
  <c r="BH141" i="8"/>
  <c r="BH151" i="8"/>
  <c r="BH44" i="8"/>
  <c r="AZ115" i="8"/>
  <c r="BA77" i="8"/>
  <c r="AZ332" i="8"/>
  <c r="BA234" i="8"/>
  <c r="AZ147" i="8"/>
  <c r="BH227" i="8"/>
  <c r="BH300" i="8"/>
  <c r="BA115" i="8"/>
  <c r="BB115" i="8" s="1"/>
  <c r="BH164" i="8"/>
  <c r="AZ285" i="8"/>
  <c r="BH143" i="8"/>
  <c r="BH160" i="8"/>
  <c r="AZ173" i="8"/>
  <c r="BH206" i="8"/>
  <c r="BA61" i="8"/>
  <c r="AZ286" i="8"/>
  <c r="AZ61" i="8"/>
  <c r="AZ58" i="8"/>
  <c r="BA198" i="8"/>
  <c r="AZ357" i="8"/>
  <c r="BA124" i="8"/>
  <c r="AZ159" i="8"/>
  <c r="BB159" i="8" s="1"/>
  <c r="BH241" i="8"/>
  <c r="BA95" i="8"/>
  <c r="BH59" i="8"/>
  <c r="BH236" i="8"/>
  <c r="AZ326" i="8"/>
  <c r="BH167" i="8"/>
  <c r="BA303" i="8"/>
  <c r="BH129" i="8"/>
  <c r="BA225" i="8"/>
  <c r="BB225" i="8" s="1"/>
  <c r="BA58" i="8"/>
  <c r="AZ198" i="8"/>
  <c r="AZ74" i="8"/>
  <c r="BB74" i="8" s="1"/>
  <c r="BH369" i="8"/>
  <c r="AZ229" i="8"/>
  <c r="BB229" i="8" s="1"/>
  <c r="BH87" i="8"/>
  <c r="AZ177" i="8"/>
  <c r="BB177" i="8" s="1"/>
  <c r="BA357" i="8"/>
  <c r="AZ124" i="8"/>
  <c r="BA341" i="8"/>
  <c r="BA301" i="8"/>
  <c r="BH31" i="8"/>
  <c r="AZ95" i="8"/>
  <c r="BH69" i="8"/>
  <c r="BH270" i="8"/>
  <c r="AZ130" i="8"/>
  <c r="BH261" i="8"/>
  <c r="BA153" i="8"/>
  <c r="AZ303" i="8"/>
  <c r="AZ50" i="8"/>
  <c r="BB50" i="8" s="1"/>
  <c r="BH61" i="8"/>
  <c r="AZ297" i="8"/>
  <c r="AZ129" i="8"/>
  <c r="BA165" i="8"/>
  <c r="BH308" i="8"/>
  <c r="AZ63" i="8"/>
  <c r="BH194" i="8"/>
  <c r="AZ319" i="8"/>
  <c r="BA298" i="8"/>
  <c r="BA297" i="8"/>
  <c r="BA102" i="8"/>
  <c r="BH126" i="8"/>
  <c r="BH78" i="8"/>
  <c r="BA302" i="8"/>
  <c r="BH161" i="8"/>
  <c r="AZ315" i="8"/>
  <c r="AZ274" i="8"/>
  <c r="BH72" i="8"/>
  <c r="AZ185" i="8"/>
  <c r="BB185" i="8" s="1"/>
  <c r="AZ17" i="8"/>
  <c r="BB17" i="8" s="1"/>
  <c r="BA63" i="8"/>
  <c r="AZ317" i="8"/>
  <c r="AZ99" i="8"/>
  <c r="BB99" i="8" s="1"/>
  <c r="BH158" i="8"/>
  <c r="AZ83" i="8"/>
  <c r="AZ337" i="8"/>
  <c r="BA87" i="8"/>
  <c r="BH292" i="8"/>
  <c r="AZ348" i="8"/>
  <c r="BA80" i="8"/>
  <c r="BA179" i="8"/>
  <c r="BA17" i="8"/>
  <c r="BH328" i="8"/>
  <c r="AZ304" i="8"/>
  <c r="AZ260" i="8"/>
  <c r="BA274" i="8"/>
  <c r="AZ241" i="8"/>
  <c r="BA132" i="8"/>
  <c r="BA356" i="8"/>
  <c r="BA348" i="8"/>
  <c r="AZ14" i="8"/>
  <c r="AZ359" i="8"/>
  <c r="BH9" i="8"/>
  <c r="BA228" i="8"/>
  <c r="AZ179" i="8"/>
  <c r="BB179" i="8" s="1"/>
  <c r="BH222" i="8"/>
  <c r="BH133" i="8"/>
  <c r="BH80" i="8"/>
  <c r="AZ174" i="8"/>
  <c r="AZ165" i="8"/>
  <c r="BB165" i="8" s="1"/>
  <c r="AZ102" i="8"/>
  <c r="BA241" i="8"/>
  <c r="BH150" i="8"/>
  <c r="BA319" i="8"/>
  <c r="AZ87" i="8"/>
  <c r="BB87" i="8" s="1"/>
  <c r="BH205" i="8"/>
  <c r="AZ22" i="8"/>
  <c r="AZ155" i="8"/>
  <c r="BA22" i="8"/>
  <c r="BH284" i="8"/>
  <c r="BA99" i="8"/>
  <c r="BH348" i="8"/>
  <c r="BA83" i="8"/>
  <c r="AZ8" i="8"/>
  <c r="BA126" i="8"/>
  <c r="BH112" i="8"/>
  <c r="BH191" i="8"/>
  <c r="AZ356" i="8"/>
  <c r="BH218" i="8"/>
  <c r="BH97" i="8"/>
  <c r="BA359" i="8"/>
  <c r="BH50" i="8"/>
  <c r="BH204" i="8"/>
  <c r="BA171" i="8"/>
  <c r="BH27" i="8"/>
  <c r="AZ281" i="8"/>
  <c r="AZ90" i="8"/>
  <c r="BH17" i="8"/>
  <c r="BA29" i="8"/>
  <c r="BA337" i="8"/>
  <c r="BH274" i="8"/>
  <c r="BA96" i="8"/>
  <c r="BA262" i="8"/>
  <c r="AZ226" i="8"/>
  <c r="BH70" i="8"/>
  <c r="AZ238" i="8"/>
  <c r="AZ76" i="8"/>
  <c r="BA245" i="8"/>
  <c r="BH42" i="8"/>
  <c r="BH295" i="8"/>
  <c r="AZ254" i="8"/>
  <c r="BH134" i="8"/>
  <c r="BH361" i="8"/>
  <c r="AZ219" i="8"/>
  <c r="AZ242" i="8"/>
  <c r="BA285" i="8"/>
  <c r="BH128" i="8"/>
  <c r="BA235" i="8"/>
  <c r="BA306" i="8"/>
  <c r="BA108" i="8"/>
  <c r="AZ291" i="8"/>
  <c r="BA142" i="8"/>
  <c r="BH57" i="8"/>
  <c r="BH68" i="8"/>
  <c r="AZ27" i="8"/>
  <c r="BH147" i="8"/>
  <c r="BH257" i="8"/>
  <c r="BA27" i="8"/>
  <c r="AZ12" i="8"/>
  <c r="BH153" i="8"/>
  <c r="BA246" i="8"/>
  <c r="AZ96" i="8"/>
  <c r="BA289" i="8"/>
  <c r="BH214" i="8"/>
  <c r="BA196" i="8"/>
  <c r="BB196" i="8" s="1"/>
  <c r="BH301" i="8"/>
  <c r="AZ208" i="8"/>
  <c r="BH123" i="8"/>
  <c r="BA215" i="8"/>
  <c r="BB215" i="8" s="1"/>
  <c r="BH267" i="8"/>
  <c r="BH58" i="8"/>
  <c r="BB38" i="8"/>
  <c r="AZ144" i="8"/>
  <c r="BB112" i="8"/>
  <c r="BH269" i="8"/>
  <c r="AZ72" i="8"/>
  <c r="AZ193" i="8"/>
  <c r="BA352" i="8"/>
  <c r="BH252" i="8"/>
  <c r="BH96" i="8"/>
  <c r="BA50" i="8"/>
  <c r="AZ248" i="8"/>
  <c r="BA134" i="8"/>
  <c r="BB134" i="8" s="1"/>
  <c r="BA31" i="8"/>
  <c r="BH307" i="8"/>
  <c r="BA62" i="8"/>
  <c r="BH288" i="8"/>
  <c r="BA130" i="8"/>
  <c r="AZ65" i="8"/>
  <c r="BH195" i="8"/>
  <c r="BH124" i="8"/>
  <c r="BA199" i="8"/>
  <c r="AZ28" i="8"/>
  <c r="BA12" i="8"/>
  <c r="BH200" i="8"/>
  <c r="AZ289" i="8"/>
  <c r="BH6" i="8"/>
  <c r="BH237" i="8"/>
  <c r="BH285" i="8"/>
  <c r="BH338" i="8"/>
  <c r="BA208" i="8"/>
  <c r="AZ89" i="8"/>
  <c r="BA144" i="8"/>
  <c r="AZ345" i="8"/>
  <c r="AZ137" i="8"/>
  <c r="BH73" i="8"/>
  <c r="BA72" i="8"/>
  <c r="BA193" i="8"/>
  <c r="AZ352" i="8"/>
  <c r="BB352" i="8" s="1"/>
  <c r="BH198" i="8"/>
  <c r="BA248" i="8"/>
  <c r="BA133" i="8"/>
  <c r="BA21" i="8"/>
  <c r="BA240" i="8"/>
  <c r="BH48" i="8"/>
  <c r="BH211" i="8"/>
  <c r="BH278" i="8"/>
  <c r="AZ199" i="8"/>
  <c r="AZ279" i="8"/>
  <c r="AZ273" i="8"/>
  <c r="BA120" i="8"/>
  <c r="BH331" i="8"/>
  <c r="BH235" i="8"/>
  <c r="BH79" i="8"/>
  <c r="BA323" i="8"/>
  <c r="BA338" i="8"/>
  <c r="BA137" i="8"/>
  <c r="BH190" i="8"/>
  <c r="AZ207" i="8"/>
  <c r="BH36" i="8"/>
  <c r="BH171" i="8"/>
  <c r="AZ103" i="8"/>
  <c r="BH239" i="8"/>
  <c r="AZ21" i="8"/>
  <c r="BH113" i="8"/>
  <c r="BA351" i="8"/>
  <c r="BA279" i="8"/>
  <c r="AZ321" i="8"/>
  <c r="AZ81" i="8"/>
  <c r="AZ123" i="8"/>
  <c r="BA252" i="8"/>
  <c r="AZ190" i="8"/>
  <c r="BB190" i="8" s="1"/>
  <c r="AZ323" i="8"/>
  <c r="BA260" i="8"/>
  <c r="BH359" i="8"/>
  <c r="BA238" i="8"/>
  <c r="AZ126" i="8"/>
  <c r="BA204" i="8"/>
  <c r="BA261" i="8"/>
  <c r="AZ351" i="8"/>
  <c r="BH296" i="8"/>
  <c r="AZ40" i="8"/>
  <c r="BA53" i="8"/>
  <c r="BA66" i="8"/>
  <c r="AZ245" i="8"/>
  <c r="BB245" i="8" s="1"/>
  <c r="AZ132" i="8"/>
  <c r="AZ252" i="8"/>
  <c r="BA190" i="8"/>
  <c r="BA139" i="8"/>
  <c r="BA368" i="8"/>
  <c r="BA148" i="8"/>
  <c r="BH47" i="8"/>
  <c r="BH199" i="8"/>
  <c r="BA269" i="8"/>
  <c r="BA48" i="8"/>
  <c r="BA249" i="8"/>
  <c r="BH208" i="8"/>
  <c r="BA321" i="8"/>
  <c r="BA81" i="8"/>
  <c r="BA123" i="8"/>
  <c r="AZ344" i="8"/>
  <c r="BA367" i="8"/>
  <c r="BH283" i="8"/>
  <c r="BA23" i="8"/>
  <c r="BH221" i="8"/>
  <c r="BA366" i="8"/>
  <c r="BA145" i="8"/>
  <c r="BH366" i="8"/>
  <c r="BA69" i="8"/>
  <c r="AZ53" i="8"/>
  <c r="AZ346" i="8"/>
  <c r="AZ156" i="8"/>
  <c r="BH203" i="8"/>
  <c r="BA105" i="8"/>
  <c r="AZ276" i="8"/>
  <c r="BA314" i="8"/>
  <c r="AZ139" i="8"/>
  <c r="AZ278" i="8"/>
  <c r="BH368" i="8"/>
  <c r="AZ189" i="8"/>
  <c r="AZ222" i="8"/>
  <c r="BA305" i="8"/>
  <c r="AZ54" i="8"/>
  <c r="BH279" i="8"/>
  <c r="BH225" i="8"/>
  <c r="BH22" i="8"/>
  <c r="AZ269" i="8"/>
  <c r="AZ48" i="8"/>
  <c r="BB48" i="8" s="1"/>
  <c r="BH99" i="8"/>
  <c r="BH131" i="8"/>
  <c r="BH51" i="8"/>
  <c r="AZ329" i="8"/>
  <c r="BA118" i="8"/>
  <c r="BH282" i="8"/>
  <c r="AZ23" i="8"/>
  <c r="BB23" i="8" s="1"/>
  <c r="BH7" i="8"/>
  <c r="BH40" i="8"/>
  <c r="BH336" i="8"/>
  <c r="AZ145" i="8"/>
  <c r="AZ84" i="8"/>
  <c r="BB84" i="8" s="1"/>
  <c r="BH319" i="8"/>
  <c r="BA346" i="8"/>
  <c r="BH263" i="8"/>
  <c r="BH250" i="8"/>
  <c r="AZ314" i="8"/>
  <c r="BB314" i="8" s="1"/>
  <c r="BH347" i="8"/>
  <c r="AZ191" i="8"/>
  <c r="BH34" i="8"/>
  <c r="BA188" i="8"/>
  <c r="AZ305" i="8"/>
  <c r="BB305" i="8" s="1"/>
  <c r="BH322" i="8"/>
  <c r="AZ86" i="8"/>
  <c r="BH95" i="8"/>
  <c r="BH202" i="8"/>
  <c r="BH121" i="8"/>
  <c r="BA90" i="8"/>
  <c r="BA250" i="8"/>
  <c r="BH286" i="8"/>
  <c r="AZ166" i="8"/>
  <c r="AZ118" i="8"/>
  <c r="BA47" i="8"/>
  <c r="AZ311" i="8"/>
  <c r="AZ333" i="8"/>
  <c r="BA361" i="8"/>
  <c r="BH177" i="8"/>
  <c r="AZ322" i="8"/>
  <c r="AZ295" i="8"/>
  <c r="BA295" i="8"/>
  <c r="BA203" i="8"/>
  <c r="BA333" i="8"/>
  <c r="AZ167" i="8"/>
  <c r="BH240" i="8"/>
  <c r="BA212" i="8"/>
  <c r="AZ361" i="8"/>
  <c r="BH324" i="8"/>
  <c r="AZ290" i="8"/>
  <c r="BB290" i="8" s="1"/>
  <c r="AZ94" i="8"/>
  <c r="BA263" i="8"/>
  <c r="BA227" i="8"/>
  <c r="BA322" i="8"/>
  <c r="BH118" i="8"/>
  <c r="BH86" i="8"/>
  <c r="BA200" i="8"/>
  <c r="BH163" i="8"/>
  <c r="AZ13" i="8"/>
  <c r="BH228" i="8"/>
  <c r="AZ298" i="8"/>
  <c r="BA224" i="8"/>
  <c r="BA57" i="8"/>
  <c r="BA299" i="8"/>
  <c r="AZ41" i="8"/>
  <c r="BA201" i="8"/>
  <c r="BH273" i="8"/>
  <c r="BA167" i="8"/>
  <c r="AZ113" i="8"/>
  <c r="BB113" i="8" s="1"/>
  <c r="AZ32" i="8"/>
  <c r="AZ212" i="8"/>
  <c r="AZ171" i="8"/>
  <c r="BH351" i="8"/>
  <c r="BA290" i="8"/>
  <c r="BH94" i="8"/>
  <c r="BH321" i="8"/>
  <c r="BH125" i="8"/>
  <c r="AZ122" i="8"/>
  <c r="BH341" i="8"/>
  <c r="BA239" i="8"/>
  <c r="BA100" i="8"/>
  <c r="BH115" i="8"/>
  <c r="BH305" i="8"/>
  <c r="AZ200" i="8"/>
  <c r="BA332" i="8"/>
  <c r="BH84" i="8"/>
  <c r="BB328" i="8"/>
  <c r="BH107" i="8"/>
  <c r="AZ170" i="8"/>
  <c r="BH192" i="8"/>
  <c r="BB181" i="8"/>
  <c r="BA170" i="8"/>
  <c r="BH332" i="8"/>
  <c r="BH38" i="8"/>
  <c r="AZ224" i="8"/>
  <c r="AZ10" i="8"/>
  <c r="AZ57" i="8"/>
  <c r="AZ299" i="8"/>
  <c r="BA73" i="8"/>
  <c r="AZ154" i="8"/>
  <c r="BB154" i="8" s="1"/>
  <c r="BH242" i="8"/>
  <c r="BH330" i="8"/>
  <c r="BH323" i="8"/>
  <c r="BA32" i="8"/>
  <c r="BA312" i="8"/>
  <c r="BH181" i="8"/>
  <c r="BH249" i="8"/>
  <c r="BH193" i="8"/>
  <c r="BH29" i="8"/>
  <c r="AZ36" i="8"/>
  <c r="AZ176" i="8"/>
  <c r="BA26" i="8"/>
  <c r="AZ235" i="8"/>
  <c r="BH299" i="8"/>
  <c r="AZ239" i="8"/>
  <c r="BH315" i="8"/>
  <c r="BA85" i="8"/>
  <c r="BH327" i="8"/>
  <c r="BH189" i="8"/>
  <c r="BA113" i="8"/>
  <c r="BH74" i="8"/>
  <c r="BB308" i="8"/>
  <c r="AZ263" i="8"/>
  <c r="BA304" i="8"/>
  <c r="BB304" i="8" s="1"/>
  <c r="BH28" i="8"/>
  <c r="BH215" i="8"/>
  <c r="AZ62" i="8"/>
  <c r="AZ101" i="8"/>
  <c r="BB101" i="8" s="1"/>
  <c r="BH349" i="8"/>
  <c r="BH217" i="8"/>
  <c r="BH39" i="8"/>
  <c r="AZ261" i="8"/>
  <c r="AZ296" i="8"/>
  <c r="BH360" i="8"/>
  <c r="BH265" i="8"/>
  <c r="BB131" i="8"/>
  <c r="BH18" i="8"/>
  <c r="BA76" i="8"/>
  <c r="BB76" i="8" s="1"/>
  <c r="BH185" i="8"/>
  <c r="AZ262" i="8"/>
  <c r="BA347" i="8"/>
  <c r="BA324" i="8"/>
  <c r="BB324" i="8" s="1"/>
  <c r="BH350" i="8"/>
  <c r="AZ77" i="8"/>
  <c r="BH23" i="8"/>
  <c r="AZ85" i="8"/>
  <c r="AZ203" i="8"/>
  <c r="AZ301" i="8"/>
  <c r="BB301" i="8" s="1"/>
  <c r="BA183" i="8"/>
  <c r="BB183" i="8" s="1"/>
  <c r="BH220" i="8"/>
  <c r="AZ360" i="8"/>
  <c r="BB360" i="8" s="1"/>
  <c r="AZ80" i="8"/>
  <c r="BB80" i="8" s="1"/>
  <c r="BH8" i="8"/>
  <c r="AZ255" i="8"/>
  <c r="BH281" i="8"/>
  <c r="BH254" i="8"/>
  <c r="BA278" i="8"/>
  <c r="BA370" i="8"/>
  <c r="AZ180" i="8"/>
  <c r="BH10" i="8"/>
  <c r="BH60" i="8"/>
  <c r="BA222" i="8"/>
  <c r="AZ338" i="8"/>
  <c r="BH337" i="8"/>
  <c r="BA186" i="8"/>
  <c r="BH104" i="8"/>
  <c r="BA54" i="8"/>
  <c r="BH159" i="8"/>
  <c r="BA326" i="8"/>
  <c r="BH325" i="8"/>
  <c r="AZ228" i="8"/>
  <c r="BB228" i="8" s="1"/>
  <c r="BH52" i="8"/>
  <c r="BH67" i="8"/>
  <c r="AZ127" i="8"/>
  <c r="BH165" i="8"/>
  <c r="AZ355" i="8"/>
  <c r="BH101" i="8"/>
  <c r="BH136" i="8"/>
  <c r="BH178" i="8"/>
  <c r="AZ26" i="8"/>
  <c r="AZ79" i="8"/>
  <c r="BA320" i="8"/>
  <c r="BA166" i="8"/>
  <c r="BH53" i="8"/>
  <c r="BA122" i="8"/>
  <c r="BA197" i="8"/>
  <c r="AZ367" i="8"/>
  <c r="BH298" i="8"/>
  <c r="BA286" i="8"/>
  <c r="AZ336" i="8"/>
  <c r="BA8" i="8"/>
  <c r="AZ366" i="8"/>
  <c r="BA28" i="8"/>
  <c r="AZ339" i="8"/>
  <c r="BH362" i="8"/>
  <c r="AZ335" i="8"/>
  <c r="AZ217" i="8"/>
  <c r="AZ51" i="8"/>
  <c r="BH187" i="8"/>
  <c r="AZ230" i="8"/>
  <c r="BC24" i="8"/>
  <c r="BA24" i="8"/>
  <c r="AZ24" i="8"/>
  <c r="BH49" i="8"/>
  <c r="BA146" i="8"/>
  <c r="BB146" i="8" s="1"/>
  <c r="BA10" i="8"/>
  <c r="BA226" i="8"/>
  <c r="BH317" i="8"/>
  <c r="BA232" i="8"/>
  <c r="AZ302" i="8"/>
  <c r="AZ271" i="8"/>
  <c r="BA14" i="8"/>
  <c r="AZ75" i="8"/>
  <c r="AZ188" i="8"/>
  <c r="AZ210" i="8"/>
  <c r="BA311" i="8"/>
  <c r="BA11" i="8"/>
  <c r="BA109" i="8"/>
  <c r="BA195" i="8"/>
  <c r="BA187" i="8"/>
  <c r="BC6" i="8"/>
  <c r="BA6" i="8"/>
  <c r="AZ6" i="8"/>
  <c r="BH25" i="8"/>
  <c r="AZ343" i="8"/>
  <c r="BH313" i="8"/>
  <c r="AZ275" i="8"/>
  <c r="AZ243" i="8"/>
  <c r="BA45" i="8"/>
  <c r="BH201" i="8"/>
  <c r="AZ249" i="8"/>
  <c r="AZ211" i="8"/>
  <c r="BB211" i="8" s="1"/>
  <c r="AZ49" i="8"/>
  <c r="AZ107" i="8"/>
  <c r="BH132" i="8"/>
  <c r="BH243" i="8"/>
  <c r="BH43" i="8"/>
  <c r="AZ240" i="8"/>
  <c r="BA230" i="8"/>
  <c r="BA336" i="8"/>
  <c r="BA310" i="8"/>
  <c r="BA330" i="8"/>
  <c r="AZ110" i="8"/>
  <c r="AZ163" i="8"/>
  <c r="BH175" i="8"/>
  <c r="BA217" i="8"/>
  <c r="BA51" i="8"/>
  <c r="AZ369" i="8"/>
  <c r="AZ30" i="8"/>
  <c r="AZ175" i="8"/>
  <c r="BA162" i="8"/>
  <c r="AZ182" i="8"/>
  <c r="BA210" i="8"/>
  <c r="BH272" i="8"/>
  <c r="BA349" i="8"/>
  <c r="AZ11" i="8"/>
  <c r="AZ15" i="8"/>
  <c r="AZ109" i="8"/>
  <c r="AZ195" i="8"/>
  <c r="BH266" i="8"/>
  <c r="AZ257" i="8"/>
  <c r="AZ187" i="8"/>
  <c r="AZ111" i="8"/>
  <c r="AZ42" i="8"/>
  <c r="BA343" i="8"/>
  <c r="BA282" i="8"/>
  <c r="BA275" i="8"/>
  <c r="BA243" i="8"/>
  <c r="BH81" i="8"/>
  <c r="AZ117" i="8"/>
  <c r="BA211" i="8"/>
  <c r="AZ16" i="8"/>
  <c r="BA294" i="8"/>
  <c r="AZ340" i="8"/>
  <c r="BA49" i="8"/>
  <c r="BA107" i="8"/>
  <c r="AZ325" i="8"/>
  <c r="BB325" i="8" s="1"/>
  <c r="BA140" i="8"/>
  <c r="AZ277" i="8"/>
  <c r="BB114" i="8"/>
  <c r="AZ310" i="8"/>
  <c r="AZ330" i="8"/>
  <c r="BA110" i="8"/>
  <c r="BA163" i="8"/>
  <c r="AZ160" i="8"/>
  <c r="BC9" i="8"/>
  <c r="BA9" i="8"/>
  <c r="AZ9" i="8"/>
  <c r="AZ88" i="8"/>
  <c r="AZ265" i="8"/>
  <c r="BA369" i="8"/>
  <c r="AZ365" i="8"/>
  <c r="BA30" i="8"/>
  <c r="BA175" i="8"/>
  <c r="AZ162" i="8"/>
  <c r="BA182" i="8"/>
  <c r="AZ205" i="8"/>
  <c r="AZ349" i="8"/>
  <c r="BA15" i="8"/>
  <c r="BA178" i="8"/>
  <c r="AZ354" i="8"/>
  <c r="AZ358" i="8"/>
  <c r="BA257" i="8"/>
  <c r="BA111" i="8"/>
  <c r="BA42" i="8"/>
  <c r="AZ231" i="8"/>
  <c r="AZ282" i="8"/>
  <c r="BA209" i="8"/>
  <c r="BA117" i="8"/>
  <c r="AZ292" i="8"/>
  <c r="BH309" i="8"/>
  <c r="BA16" i="8"/>
  <c r="AZ294" i="8"/>
  <c r="BA340" i="8"/>
  <c r="BA325" i="8"/>
  <c r="BH365" i="8"/>
  <c r="AZ140" i="8"/>
  <c r="BA277" i="8"/>
  <c r="BB318" i="8"/>
  <c r="BA180" i="8"/>
  <c r="AZ186" i="8"/>
  <c r="BA127" i="8"/>
  <c r="BA355" i="8"/>
  <c r="BH316" i="8"/>
  <c r="BA135" i="8"/>
  <c r="BH116" i="8"/>
  <c r="BA5" i="8"/>
  <c r="BA160" i="8"/>
  <c r="BA39" i="8"/>
  <c r="BA88" i="8"/>
  <c r="BA265" i="8"/>
  <c r="AZ56" i="8"/>
  <c r="BA365" i="8"/>
  <c r="AZ116" i="8"/>
  <c r="AZ34" i="8"/>
  <c r="AZ152" i="8"/>
  <c r="BH130" i="8"/>
  <c r="BA205" i="8"/>
  <c r="BH248" i="8"/>
  <c r="BH314" i="8"/>
  <c r="BA46" i="8"/>
  <c r="AZ178" i="8"/>
  <c r="BB178" i="8" s="1"/>
  <c r="BA354" i="8"/>
  <c r="BA358" i="8"/>
  <c r="AZ350" i="8"/>
  <c r="BB171" i="8"/>
  <c r="BA231" i="8"/>
  <c r="BH77" i="8"/>
  <c r="BA213" i="8"/>
  <c r="AZ327" i="8"/>
  <c r="AZ209" i="8"/>
  <c r="AZ247" i="8"/>
  <c r="BA292" i="8"/>
  <c r="BC44" i="8"/>
  <c r="BA44" i="8"/>
  <c r="AZ44" i="8"/>
  <c r="BB44" i="8" s="1"/>
  <c r="AZ237" i="8"/>
  <c r="AZ293" i="8"/>
  <c r="AZ288" i="8"/>
  <c r="BA169" i="8"/>
  <c r="BA214" i="8"/>
  <c r="BA335" i="8"/>
  <c r="AZ347" i="8"/>
  <c r="AZ232" i="8"/>
  <c r="BA75" i="8"/>
  <c r="BA255" i="8"/>
  <c r="AZ45" i="8"/>
  <c r="BA79" i="8"/>
  <c r="AZ320" i="8"/>
  <c r="AZ197" i="8"/>
  <c r="BA287" i="8"/>
  <c r="BH30" i="8"/>
  <c r="BH291" i="8"/>
  <c r="BH54" i="8"/>
  <c r="AZ135" i="8"/>
  <c r="AZ300" i="8"/>
  <c r="BH346" i="8"/>
  <c r="AZ287" i="8"/>
  <c r="AZ93" i="8"/>
  <c r="BB93" i="8" s="1"/>
  <c r="BH56" i="8"/>
  <c r="AZ5" i="8"/>
  <c r="BB121" i="8"/>
  <c r="BH75" i="8"/>
  <c r="AZ39" i="8"/>
  <c r="BA91" i="8"/>
  <c r="BB91" i="8" s="1"/>
  <c r="BH188" i="8"/>
  <c r="BH35" i="8"/>
  <c r="BH117" i="8"/>
  <c r="BA56" i="8"/>
  <c r="BB341" i="8"/>
  <c r="AZ92" i="8"/>
  <c r="BA353" i="8"/>
  <c r="BA116" i="8"/>
  <c r="BH24" i="8"/>
  <c r="BA34" i="8"/>
  <c r="BA152" i="8"/>
  <c r="BH234" i="8"/>
  <c r="BA254" i="8"/>
  <c r="AZ313" i="8"/>
  <c r="AZ149" i="8"/>
  <c r="BH142" i="8"/>
  <c r="BH26" i="8"/>
  <c r="BA202" i="8"/>
  <c r="BH326" i="8"/>
  <c r="AZ164" i="8"/>
  <c r="BB284" i="8"/>
  <c r="BH63" i="8"/>
  <c r="AZ46" i="8"/>
  <c r="BH246" i="8"/>
  <c r="AZ316" i="8"/>
  <c r="BA363" i="8"/>
  <c r="AZ25" i="8"/>
  <c r="BA350" i="8"/>
  <c r="AZ60" i="8"/>
  <c r="BA37" i="8"/>
  <c r="BA206" i="8"/>
  <c r="BH364" i="8"/>
  <c r="AZ368" i="8"/>
  <c r="BB368" i="8" s="1"/>
  <c r="BH139" i="8"/>
  <c r="BH111" i="8"/>
  <c r="BH135" i="8"/>
  <c r="BH12" i="8"/>
  <c r="AZ213" i="8"/>
  <c r="BA327" i="8"/>
  <c r="BH156" i="8"/>
  <c r="BA247" i="8"/>
  <c r="AZ362" i="8"/>
  <c r="BH176" i="8"/>
  <c r="BH293" i="8"/>
  <c r="BH352" i="8"/>
  <c r="BB108" i="8"/>
  <c r="BH122" i="8"/>
  <c r="AZ78" i="8"/>
  <c r="BA237" i="8"/>
  <c r="BA293" i="8"/>
  <c r="BA288" i="8"/>
  <c r="BH253" i="8"/>
  <c r="BH55" i="8"/>
  <c r="AZ169" i="8"/>
  <c r="AZ119" i="8"/>
  <c r="BH180" i="8"/>
  <c r="BH102" i="8"/>
  <c r="BH358" i="8"/>
  <c r="AZ370" i="8"/>
  <c r="BA64" i="8"/>
  <c r="AZ64" i="8"/>
  <c r="BC64" i="8"/>
  <c r="BH19" i="8"/>
  <c r="BH169" i="8"/>
  <c r="BA300" i="8"/>
  <c r="BH155" i="8"/>
  <c r="BH20" i="8"/>
  <c r="BA106" i="8"/>
  <c r="BH213" i="8"/>
  <c r="BH219" i="8"/>
  <c r="BH335" i="8"/>
  <c r="AZ256" i="8"/>
  <c r="BB256" i="8" s="1"/>
  <c r="BH14" i="8"/>
  <c r="BH91" i="8"/>
  <c r="BH182" i="8"/>
  <c r="BH256" i="8"/>
  <c r="BH13" i="8"/>
  <c r="AZ264" i="8"/>
  <c r="BH93" i="8"/>
  <c r="BA92" i="8"/>
  <c r="AZ353" i="8"/>
  <c r="BA309" i="8"/>
  <c r="BH157" i="8"/>
  <c r="BA35" i="8"/>
  <c r="AZ105" i="8"/>
  <c r="BH342" i="8"/>
  <c r="BA313" i="8"/>
  <c r="BA149" i="8"/>
  <c r="BH290" i="8"/>
  <c r="BH100" i="8"/>
  <c r="AZ201" i="8"/>
  <c r="AZ202" i="8"/>
  <c r="BA164" i="8"/>
  <c r="AZ59" i="8"/>
  <c r="BA242" i="8"/>
  <c r="BA316" i="8"/>
  <c r="AZ363" i="8"/>
  <c r="BA25" i="8"/>
  <c r="AZ312" i="8"/>
  <c r="BH216" i="8"/>
  <c r="BA60" i="8"/>
  <c r="AZ37" i="8"/>
  <c r="AZ206" i="8"/>
  <c r="AZ148" i="8"/>
  <c r="BH144" i="8"/>
  <c r="BA281" i="8"/>
  <c r="BH146" i="8"/>
  <c r="BA207" i="8"/>
  <c r="BH340" i="8"/>
  <c r="BA151" i="8"/>
  <c r="BA362" i="8"/>
  <c r="BH64" i="8"/>
  <c r="BH166" i="8"/>
  <c r="AZ133" i="8"/>
  <c r="AZ331" i="8"/>
  <c r="BA78" i="8"/>
  <c r="BA218" i="8"/>
  <c r="BH262" i="8"/>
  <c r="AZ227" i="8"/>
  <c r="BH259" i="8"/>
  <c r="AZ268" i="8"/>
  <c r="BH21" i="8"/>
  <c r="AZ106" i="8"/>
  <c r="BA7" i="8"/>
  <c r="BA264" i="8"/>
  <c r="AZ309" i="8"/>
  <c r="AZ35" i="8"/>
  <c r="BA244" i="8"/>
  <c r="BA168" i="8"/>
  <c r="AZ67" i="8"/>
  <c r="BA59" i="8"/>
  <c r="BA70" i="8"/>
  <c r="BA128" i="8"/>
  <c r="AZ157" i="8"/>
  <c r="AZ151" i="8"/>
  <c r="AZ18" i="8"/>
  <c r="AZ218" i="8"/>
  <c r="AZ236" i="8"/>
  <c r="BA268" i="8"/>
  <c r="BB141" i="8"/>
  <c r="BH275" i="8"/>
  <c r="BH329" i="8"/>
  <c r="BB291" i="8"/>
  <c r="BH303" i="8"/>
  <c r="BH183" i="8"/>
  <c r="BH148" i="8"/>
  <c r="BB332" i="8"/>
  <c r="AZ7" i="8"/>
  <c r="AZ125" i="8"/>
  <c r="BA43" i="8"/>
  <c r="BH33" i="8"/>
  <c r="AZ244" i="8"/>
  <c r="BA41" i="8"/>
  <c r="AZ168" i="8"/>
  <c r="BH66" i="8"/>
  <c r="BA67" i="8"/>
  <c r="BH98" i="8"/>
  <c r="BH226" i="8"/>
  <c r="AZ364" i="8"/>
  <c r="BH186" i="8"/>
  <c r="BA266" i="8"/>
  <c r="BH170" i="8"/>
  <c r="AZ70" i="8"/>
  <c r="BH355" i="8"/>
  <c r="AZ128" i="8"/>
  <c r="BH89" i="8"/>
  <c r="BA157" i="8"/>
  <c r="BH114" i="8"/>
  <c r="BA18" i="8"/>
  <c r="BB303" i="8"/>
  <c r="BA174" i="8"/>
  <c r="AZ52" i="8"/>
  <c r="BA223" i="8"/>
  <c r="BH224" i="8"/>
  <c r="BH83" i="8"/>
  <c r="BH196" i="8"/>
  <c r="BA236" i="8"/>
  <c r="BH179" i="8"/>
  <c r="BA125" i="8"/>
  <c r="BA184" i="8"/>
  <c r="BH41" i="8"/>
  <c r="AZ55" i="8"/>
  <c r="AZ136" i="8"/>
  <c r="BH238" i="8"/>
  <c r="AZ251" i="8"/>
  <c r="AZ258" i="8"/>
  <c r="BH306" i="8"/>
  <c r="BA52" i="8"/>
  <c r="AZ223" i="8"/>
  <c r="BA97" i="8"/>
  <c r="BA272" i="8"/>
  <c r="BA216" i="8"/>
  <c r="BA283" i="8"/>
  <c r="BH223" i="8"/>
  <c r="AZ253" i="8"/>
  <c r="AZ98" i="8"/>
  <c r="AZ138" i="8"/>
  <c r="BH110" i="8"/>
  <c r="BH207" i="8"/>
  <c r="BA364" i="8"/>
  <c r="AZ266" i="8"/>
  <c r="BH251" i="8"/>
  <c r="BB19" i="8"/>
  <c r="BA155" i="8"/>
  <c r="BB155" i="8" s="1"/>
  <c r="BA334" i="8"/>
  <c r="BB334" i="8" s="1"/>
  <c r="BH197" i="8"/>
  <c r="BA317" i="8"/>
  <c r="BH312" i="8"/>
  <c r="BH105" i="8"/>
  <c r="BB221" i="8"/>
  <c r="AZ100" i="8"/>
  <c r="BB100" i="8" s="1"/>
  <c r="BH162" i="8"/>
  <c r="BH245" i="8"/>
  <c r="AZ246" i="8"/>
  <c r="BB233" i="8"/>
  <c r="AZ69" i="8"/>
  <c r="BH152" i="8"/>
  <c r="BA253" i="8"/>
  <c r="BA273" i="8"/>
  <c r="AZ184" i="8"/>
  <c r="BH353" i="8"/>
  <c r="BH145" i="8"/>
  <c r="BA98" i="8"/>
  <c r="BA156" i="8"/>
  <c r="BH268" i="8"/>
  <c r="AZ214" i="8"/>
  <c r="BH172" i="8"/>
  <c r="AZ47" i="8"/>
  <c r="BH16" i="8"/>
  <c r="BA276" i="8"/>
  <c r="BB276" i="8" s="1"/>
  <c r="BH367" i="8"/>
  <c r="BA191" i="8"/>
  <c r="BA138" i="8"/>
  <c r="BA89" i="8"/>
  <c r="AZ73" i="8"/>
  <c r="BA119" i="8"/>
  <c r="BH106" i="8"/>
  <c r="BA194" i="8"/>
  <c r="BB194" i="8" s="1"/>
  <c r="AZ259" i="8"/>
  <c r="BH310" i="8"/>
  <c r="BA315" i="8"/>
  <c r="BH304" i="8"/>
  <c r="BA189" i="8"/>
  <c r="BH173" i="8"/>
  <c r="BH232" i="8"/>
  <c r="BH280" i="8"/>
  <c r="BA345" i="8"/>
  <c r="BB345" i="8" s="1"/>
  <c r="AZ283" i="8"/>
  <c r="BA55" i="8"/>
  <c r="BA86" i="8"/>
  <c r="BA136" i="8"/>
  <c r="BH149" i="8"/>
  <c r="BH210" i="8"/>
  <c r="BH345" i="8"/>
  <c r="BH264" i="8"/>
  <c r="BH119" i="8"/>
  <c r="BA65" i="8"/>
  <c r="BA158" i="8"/>
  <c r="BB158" i="8" s="1"/>
  <c r="BA251" i="8"/>
  <c r="BA258" i="8"/>
  <c r="BH311" i="8"/>
  <c r="BA36" i="8"/>
  <c r="BA176" i="8"/>
  <c r="BA94" i="8"/>
  <c r="BH277" i="8"/>
  <c r="AZ250" i="8"/>
  <c r="BB250" i="8" s="1"/>
  <c r="AZ97" i="8"/>
  <c r="BA329" i="8"/>
  <c r="BH168" i="8"/>
  <c r="BA103" i="8"/>
  <c r="BB103" i="8" s="1"/>
  <c r="AZ31" i="8"/>
  <c r="AZ29" i="8"/>
  <c r="BA129" i="8"/>
  <c r="BA270" i="8"/>
  <c r="AZ272" i="8"/>
  <c r="BA344" i="8"/>
  <c r="BH231" i="8"/>
  <c r="AZ216" i="8"/>
  <c r="BB200" i="8" l="1"/>
  <c r="BB147" i="8"/>
  <c r="BB219" i="8"/>
  <c r="BB331" i="8"/>
  <c r="BB234" i="8"/>
  <c r="BB142" i="8"/>
  <c r="BB73" i="8"/>
  <c r="BB41" i="8"/>
  <c r="BB254" i="8"/>
  <c r="BB286" i="8"/>
  <c r="BB296" i="8"/>
  <c r="BB298" i="8"/>
  <c r="BB270" i="8"/>
  <c r="BB43" i="8"/>
  <c r="BB18" i="8"/>
  <c r="BB188" i="8"/>
  <c r="BB77" i="8"/>
  <c r="BB306" i="8"/>
  <c r="BB5" i="8"/>
  <c r="BB69" i="8"/>
  <c r="BB95" i="8"/>
  <c r="BB356" i="8"/>
  <c r="BB9" i="8"/>
  <c r="BB337" i="8"/>
  <c r="BB66" i="8"/>
  <c r="BB106" i="8"/>
  <c r="BB16" i="8"/>
  <c r="BB163" i="8"/>
  <c r="BB269" i="8"/>
  <c r="BB104" i="8"/>
  <c r="BB157" i="8"/>
  <c r="BB145" i="8"/>
  <c r="BB11" i="8"/>
  <c r="BB224" i="8"/>
  <c r="BB204" i="8"/>
  <c r="BB21" i="8"/>
  <c r="BB310" i="8"/>
  <c r="BB40" i="8"/>
  <c r="BB153" i="8"/>
  <c r="BB271" i="8"/>
  <c r="BB13" i="8"/>
  <c r="BB285" i="8"/>
  <c r="BB259" i="8"/>
  <c r="BB240" i="8"/>
  <c r="BB274" i="8"/>
  <c r="BB173" i="8"/>
  <c r="BB184" i="8"/>
  <c r="BB86" i="8"/>
  <c r="BB133" i="8"/>
  <c r="BB6" i="8"/>
  <c r="BB162" i="8"/>
  <c r="BB29" i="8"/>
  <c r="BB198" i="8"/>
  <c r="BB126" i="8"/>
  <c r="BB59" i="8"/>
  <c r="BB239" i="8"/>
  <c r="BB238" i="8"/>
  <c r="BB319" i="8"/>
  <c r="BB339" i="8"/>
  <c r="BB139" i="8"/>
  <c r="BB189" i="8"/>
  <c r="BB241" i="8"/>
  <c r="BB329" i="8"/>
  <c r="BB52" i="8"/>
  <c r="BB174" i="8"/>
  <c r="BB10" i="8"/>
  <c r="BB235" i="8"/>
  <c r="BB212" i="8"/>
  <c r="BB90" i="8"/>
  <c r="BB201" i="8"/>
  <c r="BB206" i="8"/>
  <c r="BB8" i="8"/>
  <c r="BB176" i="8"/>
  <c r="BB132" i="8"/>
  <c r="BB207" i="8"/>
  <c r="BB117" i="8"/>
  <c r="BB338" i="8"/>
  <c r="BB263" i="8"/>
  <c r="BB36" i="8"/>
  <c r="BB252" i="8"/>
  <c r="BB226" i="8"/>
  <c r="BB22" i="8"/>
  <c r="BB348" i="8"/>
  <c r="BB124" i="8"/>
  <c r="BB242" i="8"/>
  <c r="BB125" i="8"/>
  <c r="BB366" i="8"/>
  <c r="BB344" i="8"/>
  <c r="BB317" i="8"/>
  <c r="BB292" i="8"/>
  <c r="BB359" i="8"/>
  <c r="BB297" i="8"/>
  <c r="BB129" i="8"/>
  <c r="BB62" i="8"/>
  <c r="BB262" i="8"/>
  <c r="BB47" i="8"/>
  <c r="BB281" i="8"/>
  <c r="BB169" i="8"/>
  <c r="BB24" i="8"/>
  <c r="BB248" i="8"/>
  <c r="BB83" i="8"/>
  <c r="BB7" i="8"/>
  <c r="BB205" i="8"/>
  <c r="BB118" i="8"/>
  <c r="BB364" i="8"/>
  <c r="BB28" i="8"/>
  <c r="BB27" i="8"/>
  <c r="BB148" i="8"/>
  <c r="BB350" i="8"/>
  <c r="BB186" i="8"/>
  <c r="BB222" i="8"/>
  <c r="BB260" i="8"/>
  <c r="BB279" i="8"/>
  <c r="BB199" i="8"/>
  <c r="BB102" i="8"/>
  <c r="BB151" i="8"/>
  <c r="BB315" i="8"/>
  <c r="BB32" i="8"/>
  <c r="BB323" i="8"/>
  <c r="BB357" i="8"/>
  <c r="BB57" i="8"/>
  <c r="BB58" i="8"/>
  <c r="BB216" i="8"/>
  <c r="BB164" i="8"/>
  <c r="BB45" i="8"/>
  <c r="BB302" i="8"/>
  <c r="BB89" i="8"/>
  <c r="BB61" i="8"/>
  <c r="BB278" i="8"/>
  <c r="BB261" i="8"/>
  <c r="BB123" i="8"/>
  <c r="BB96" i="8"/>
  <c r="BB63" i="8"/>
  <c r="BB85" i="8"/>
  <c r="BB326" i="8"/>
  <c r="BB53" i="8"/>
  <c r="BB81" i="8"/>
  <c r="BB130" i="8"/>
  <c r="BB14" i="8"/>
  <c r="BB193" i="8"/>
  <c r="BB156" i="8"/>
  <c r="BB309" i="8"/>
  <c r="BB92" i="8"/>
  <c r="BB272" i="8"/>
  <c r="BB253" i="8"/>
  <c r="BB236" i="8"/>
  <c r="BB363" i="8"/>
  <c r="BB105" i="8"/>
  <c r="BB370" i="8"/>
  <c r="BB94" i="8"/>
  <c r="BB333" i="8"/>
  <c r="BB321" i="8"/>
  <c r="BB119" i="8"/>
  <c r="BB214" i="8"/>
  <c r="BB37" i="8"/>
  <c r="BB249" i="8"/>
  <c r="BB26" i="8"/>
  <c r="BB54" i="8"/>
  <c r="BB295" i="8"/>
  <c r="BB137" i="8"/>
  <c r="BB208" i="8"/>
  <c r="BB246" i="8"/>
  <c r="BB288" i="8"/>
  <c r="BB56" i="8"/>
  <c r="BB322" i="8"/>
  <c r="BB264" i="8"/>
  <c r="BB35" i="8"/>
  <c r="BB311" i="8"/>
  <c r="BB346" i="8"/>
  <c r="BB55" i="8"/>
  <c r="BB312" i="8"/>
  <c r="BB64" i="8"/>
  <c r="BB320" i="8"/>
  <c r="BB231" i="8"/>
  <c r="BB277" i="8"/>
  <c r="BB72" i="8"/>
  <c r="BB367" i="8"/>
  <c r="BB170" i="8"/>
  <c r="BB361" i="8"/>
  <c r="BB351" i="8"/>
  <c r="BB191" i="8"/>
  <c r="BB287" i="8"/>
  <c r="BB232" i="8"/>
  <c r="BB247" i="8"/>
  <c r="BB340" i="8"/>
  <c r="BB144" i="8"/>
  <c r="BB12" i="8"/>
  <c r="BB98" i="8"/>
  <c r="BB122" i="8"/>
  <c r="BB273" i="8"/>
  <c r="BB327" i="8"/>
  <c r="BB167" i="8"/>
  <c r="BB289" i="8"/>
  <c r="BB31" i="8"/>
  <c r="BB65" i="8"/>
  <c r="BB227" i="8"/>
  <c r="BB135" i="8"/>
  <c r="BB166" i="8"/>
  <c r="BB203" i="8"/>
  <c r="BB299" i="8"/>
  <c r="BB330" i="8"/>
  <c r="BB218" i="8"/>
  <c r="BB78" i="8"/>
  <c r="BB237" i="8"/>
  <c r="BB223" i="8"/>
  <c r="BB282" i="8"/>
  <c r="BB255" i="8"/>
  <c r="BB293" i="8"/>
  <c r="BB79" i="8"/>
  <c r="BB182" i="8"/>
  <c r="BB336" i="8"/>
  <c r="BB365" i="8"/>
  <c r="BB243" i="8"/>
  <c r="BB210" i="8"/>
  <c r="BB42" i="8"/>
  <c r="BB175" i="8"/>
  <c r="BB275" i="8"/>
  <c r="BB60" i="8"/>
  <c r="BB149" i="8"/>
  <c r="BB300" i="8"/>
  <c r="BB265" i="8"/>
  <c r="BB111" i="8"/>
  <c r="BB30" i="8"/>
  <c r="BB75" i="8"/>
  <c r="BB230" i="8"/>
  <c r="BB355" i="8"/>
  <c r="BB97" i="8"/>
  <c r="BB266" i="8"/>
  <c r="BB258" i="8"/>
  <c r="BB362" i="8"/>
  <c r="BB313" i="8"/>
  <c r="BB347" i="8"/>
  <c r="BB209" i="8"/>
  <c r="BB140" i="8"/>
  <c r="BB88" i="8"/>
  <c r="BB187" i="8"/>
  <c r="BB369" i="8"/>
  <c r="BB251" i="8"/>
  <c r="BB25" i="8"/>
  <c r="BB358" i="8"/>
  <c r="BB257" i="8"/>
  <c r="BB343" i="8"/>
  <c r="BB51" i="8"/>
  <c r="BB127" i="8"/>
  <c r="BB168" i="8"/>
  <c r="BB354" i="8"/>
  <c r="BB128" i="8"/>
  <c r="BB268" i="8"/>
  <c r="BB353" i="8"/>
  <c r="BB316" i="8"/>
  <c r="BB152" i="8"/>
  <c r="BB195" i="8"/>
  <c r="BB217" i="8"/>
  <c r="BB138" i="8"/>
  <c r="BB244" i="8"/>
  <c r="BB213" i="8"/>
  <c r="BB34" i="8"/>
  <c r="BB294" i="8"/>
  <c r="BB160" i="8"/>
  <c r="BB109" i="8"/>
  <c r="BB107" i="8"/>
  <c r="BB335" i="8"/>
  <c r="BB180" i="8"/>
  <c r="BB283" i="8"/>
  <c r="BB136" i="8"/>
  <c r="BB70" i="8"/>
  <c r="BB67" i="8"/>
  <c r="BB202" i="8"/>
  <c r="BB46" i="8"/>
  <c r="BB39" i="8"/>
  <c r="BB197" i="8"/>
  <c r="BB116" i="8"/>
  <c r="BB349" i="8"/>
  <c r="BB15" i="8"/>
  <c r="BB110" i="8"/>
  <c r="BB49" i="8"/>
  <c r="C10" i="2"/>
  <c r="C21" i="2" s="1"/>
  <c r="D10" i="2"/>
  <c r="D21" i="2" s="1"/>
  <c r="E10" i="2"/>
  <c r="E21" i="2" s="1"/>
  <c r="F10" i="2"/>
  <c r="F21" i="2" s="1"/>
  <c r="G10" i="2"/>
  <c r="H10" i="2"/>
  <c r="B10" i="2"/>
  <c r="B21" i="2" s="1"/>
  <c r="C12" i="4"/>
  <c r="D12" i="4"/>
  <c r="E12" i="4"/>
  <c r="E16" i="4" s="1"/>
  <c r="F12" i="4"/>
  <c r="F16" i="4" s="1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B13" i="4"/>
  <c r="B14" i="4"/>
  <c r="B15" i="4"/>
  <c r="B12" i="4"/>
  <c r="C7" i="4"/>
  <c r="D7" i="4"/>
  <c r="E7" i="4"/>
  <c r="F7" i="4"/>
  <c r="G7" i="4"/>
  <c r="H7" i="4"/>
  <c r="B7" i="4"/>
  <c r="G16" i="4" l="1"/>
  <c r="D16" i="4"/>
  <c r="C16" i="4"/>
  <c r="J7" i="4"/>
  <c r="C15" i="3"/>
  <c r="G9" i="4"/>
  <c r="B15" i="3"/>
  <c r="J10" i="2"/>
  <c r="C7" i="3"/>
  <c r="D7" i="3" s="1"/>
  <c r="H21" i="2"/>
  <c r="B7" i="3"/>
  <c r="G21" i="2"/>
  <c r="H16" i="4"/>
  <c r="B16" i="4"/>
  <c r="D15" i="3" l="1"/>
</calcChain>
</file>

<file path=xl/sharedStrings.xml><?xml version="1.0" encoding="utf-8"?>
<sst xmlns="http://schemas.openxmlformats.org/spreadsheetml/2006/main" count="2528" uniqueCount="2436">
  <si>
    <t>(bcm)</t>
  </si>
  <si>
    <t>Non-daily metered demand (NDM)</t>
  </si>
  <si>
    <t>Daily Metered (DM) and Industrial demand</t>
  </si>
  <si>
    <t>Electricity generation</t>
  </si>
  <si>
    <t>GB gas demand</t>
  </si>
  <si>
    <t>Export to Ireland</t>
  </si>
  <si>
    <t>Export to continental Europe</t>
  </si>
  <si>
    <t>Storage Injection</t>
  </si>
  <si>
    <t>Total gas demand</t>
  </si>
  <si>
    <t>2025 Forecast</t>
  </si>
  <si>
    <t>Table 1a Actual demand</t>
  </si>
  <si>
    <t>Table 1 Weather corrected historic demand and 2025 forecast</t>
  </si>
  <si>
    <t>UKCS</t>
  </si>
  <si>
    <t>Norway</t>
  </si>
  <si>
    <t>European Imports</t>
  </si>
  <si>
    <t>LNG</t>
  </si>
  <si>
    <t>Total</t>
  </si>
  <si>
    <t>Table 2 Supply forecast</t>
  </si>
  <si>
    <t>(TWh)</t>
  </si>
  <si>
    <t>Diff</t>
  </si>
  <si>
    <t>Net Storage Injection</t>
  </si>
  <si>
    <t>EU Gas in Storage (TWh)</t>
  </si>
  <si>
    <t>EU Gas in Storage (BCM)</t>
  </si>
  <si>
    <t>EU Gas in Storage (% Full)</t>
  </si>
  <si>
    <t>Data from GIE</t>
  </si>
  <si>
    <t>Gas Day Start</t>
  </si>
  <si>
    <t>Year</t>
  </si>
  <si>
    <t>Month</t>
  </si>
  <si>
    <t>Day</t>
  </si>
  <si>
    <t>Gas in storage (TWh)</t>
  </si>
  <si>
    <t>Full (%)</t>
  </si>
  <si>
    <t>Trend (%)</t>
  </si>
  <si>
    <t>Injection (GWh/d)</t>
  </si>
  <si>
    <t>Withdrawal (GWh/d)</t>
  </si>
  <si>
    <t>Technical Capacity (TWh)</t>
  </si>
  <si>
    <t>Injection capacity (GWh/d)</t>
  </si>
  <si>
    <t>Withdrawal capacity (GWh/d)</t>
  </si>
  <si>
    <t>Date</t>
  </si>
  <si>
    <t>5-Year Average (2020-2024)</t>
  </si>
  <si>
    <t>TWh</t>
  </si>
  <si>
    <t>Bcm</t>
  </si>
  <si>
    <t>%</t>
  </si>
  <si>
    <t>Max (bcm)</t>
  </si>
  <si>
    <t>Min (bcm)</t>
  </si>
  <si>
    <t>5-Year Range</t>
  </si>
  <si>
    <t>5-Year Average (bcm)</t>
  </si>
  <si>
    <t>EU refill targets</t>
  </si>
  <si>
    <t>Max (%)</t>
  </si>
  <si>
    <t>Min (%)</t>
  </si>
  <si>
    <t>EU Refill Targets</t>
  </si>
  <si>
    <t>5-year average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</si>
  <si>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</si>
  <si>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</si>
  <si>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</si>
  <si>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</si>
  <si>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</si>
  <si>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</si>
  <si>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</si>
  <si>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</si>
  <si>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</si>
  <si>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</si>
  <si>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</si>
  <si>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</si>
  <si>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</si>
  <si>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</si>
  <si>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</si>
  <si>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</si>
  <si>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</si>
  <si>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</si>
  <si>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</si>
  <si>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</si>
  <si>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</si>
  <si>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</si>
  <si>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</si>
  <si>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</si>
  <si>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</si>
  <si>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</si>
  <si>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</si>
  <si>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</si>
  <si>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</si>
  <si>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</si>
  <si>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</si>
  <si>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</si>
  <si>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</si>
  <si>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</si>
  <si>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</si>
  <si>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</si>
  <si>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</si>
  <si>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</si>
  <si>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</si>
  <si>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</si>
  <si>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</si>
  <si>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</si>
  <si>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</si>
  <si>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</si>
  <si>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</si>
  <si>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</si>
  <si>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</si>
  <si>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</si>
  <si>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</si>
  <si>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</si>
  <si>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</si>
  <si>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</si>
  <si>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</si>
  <si>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</si>
  <si>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</si>
  <si>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</si>
  <si>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</si>
  <si>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</si>
  <si>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</si>
  <si>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</si>
  <si>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</si>
  <si>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</si>
  <si>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</si>
  <si>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</si>
  <si>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</si>
  <si>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</si>
  <si>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</si>
  <si>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</si>
  <si>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</si>
  <si>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</si>
  <si>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</si>
  <si>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</si>
  <si>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</si>
  <si>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</si>
  <si>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</si>
  <si>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</si>
  <si>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</si>
  <si>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</si>
  <si>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</si>
  <si>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</si>
  <si>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</si>
  <si>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</si>
  <si>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</si>
  <si>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</si>
  <si>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</si>
  <si>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</si>
  <si>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</si>
  <si>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</si>
  <si>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</si>
  <si>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</si>
  <si>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</si>
  <si>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</si>
  <si>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</si>
  <si>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</si>
  <si>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</si>
  <si>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</si>
  <si>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</si>
  <si>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</si>
  <si>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</si>
  <si>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</si>
  <si>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</si>
  <si>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</si>
  <si>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</si>
  <si>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</si>
  <si>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</si>
  <si>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</si>
  <si>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</si>
  <si>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</si>
  <si>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</si>
  <si>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</si>
  <si>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</si>
  <si>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</si>
  <si>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</si>
  <si>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</si>
  <si>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</si>
  <si>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</si>
  <si>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</si>
  <si>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</si>
  <si>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</si>
  <si>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</si>
  <si>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</si>
  <si>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</si>
  <si>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</si>
  <si>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</si>
  <si>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</si>
  <si>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</si>
  <si>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</si>
  <si>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</si>
  <si>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</si>
  <si>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</si>
  <si>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</si>
  <si>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</si>
  <si>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</si>
  <si>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</si>
  <si>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</si>
  <si>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</si>
  <si>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</si>
  <si>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</si>
  <si>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</si>
  <si>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</si>
  <si>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</si>
  <si>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</si>
  <si>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</si>
  <si>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</si>
  <si>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</si>
  <si>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</si>
  <si>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</si>
  <si>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</si>
  <si>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</si>
  <si>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</si>
  <si>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</si>
  <si>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</si>
  <si>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</si>
  <si>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</si>
  <si>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</si>
  <si>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</si>
  <si>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</si>
  <si>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</si>
  <si>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</si>
  <si>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</si>
  <si>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</si>
  <si>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</si>
  <si>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</si>
  <si>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</si>
  <si>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</si>
  <si>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</si>
  <si>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</si>
  <si>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</si>
  <si>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</si>
  <si>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</si>
  <si>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</si>
  <si>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</si>
  <si>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</si>
  <si>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</si>
  <si>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</si>
  <si>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</si>
  <si>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</si>
  <si>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</si>
  <si>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</si>
  <si>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</si>
  <si>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</si>
  <si>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</si>
  <si>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</si>
  <si>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</si>
  <si>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</si>
  <si>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</si>
  <si>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</si>
  <si>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</si>
  <si>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</si>
  <si>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</si>
  <si>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</si>
  <si>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</si>
  <si>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</si>
  <si>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</si>
  <si>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</si>
  <si>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</si>
  <si>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</si>
  <si>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</si>
  <si>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</si>
  <si>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</si>
  <si>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</si>
  <si>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</si>
  <si>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</si>
  <si>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</si>
  <si>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</si>
  <si>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</si>
  <si>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</si>
  <si>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</si>
  <si>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</si>
  <si>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</si>
  <si>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</si>
  <si>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</si>
  <si>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</si>
  <si>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</si>
  <si>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</si>
  <si>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</si>
  <si>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</si>
  <si>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</si>
  <si>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</si>
  <si>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</si>
  <si>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</si>
  <si>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</si>
  <si>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</si>
  <si>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</si>
  <si>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</si>
  <si>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</si>
  <si>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</si>
  <si>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</si>
  <si>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</si>
  <si>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</si>
  <si>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</si>
  <si>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</si>
  <si>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</si>
  <si>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</si>
  <si>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</si>
  <si>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</si>
  <si>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</si>
  <si>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</si>
  <si>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</si>
  <si>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</si>
  <si>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</si>
  <si>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</si>
  <si>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</si>
  <si>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</si>
  <si>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</si>
  <si>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</si>
  <si>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</si>
  <si>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</si>
  <si>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</si>
  <si>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</si>
  <si>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</si>
  <si>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</si>
  <si>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</si>
  <si>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</si>
  <si>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</si>
  <si>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</si>
  <si>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</si>
  <si>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</si>
  <si>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</si>
  <si>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</si>
  <si>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</si>
  <si>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</si>
  <si>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</si>
  <si>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</si>
  <si>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</si>
  <si>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</si>
  <si>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</si>
  <si>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</si>
  <si>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</si>
  <si>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</si>
  <si>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</si>
  <si>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</si>
  <si>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</si>
  <si>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</si>
  <si>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</si>
  <si>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</si>
  <si>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</si>
  <si>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</si>
  <si>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</si>
  <si>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</si>
  <si>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</si>
  <si>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</si>
  <si>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</si>
  <si>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</si>
  <si>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</si>
  <si>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</si>
  <si>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</si>
  <si>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</si>
  <si>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</si>
  <si>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</si>
  <si>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</si>
  <si>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</si>
  <si>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</si>
  <si>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</si>
  <si>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</si>
  <si>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</si>
  <si>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</si>
  <si>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</si>
  <si>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</si>
  <si>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</si>
  <si>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</si>
  <si>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</si>
  <si>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</si>
  <si>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</si>
  <si>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</si>
  <si>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</si>
  <si>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</si>
  <si>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</si>
  <si>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</si>
  <si>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</si>
  <si>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</si>
  <si>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</si>
  <si>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</si>
  <si>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</si>
  <si>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</si>
  <si>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</si>
  <si>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</si>
  <si>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</si>
  <si>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</si>
  <si>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</si>
  <si>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</si>
  <si>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</si>
  <si>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</si>
  <si>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</si>
  <si>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</si>
  <si>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</si>
  <si>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</si>
  <si>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</si>
  <si>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</si>
  <si>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</si>
  <si>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</si>
  <si>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</si>
  <si>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</si>
  <si>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</si>
  <si>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</si>
  <si>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</si>
  <si>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</si>
  <si>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</si>
  <si>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</si>
  <si>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</si>
  <si>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</si>
  <si>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</si>
  <si>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</si>
  <si>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</si>
  <si>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</si>
  <si>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</si>
  <si>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</si>
  <si>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</si>
  <si>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</si>
  <si>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</si>
  <si>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</si>
  <si>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</si>
  <si>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</si>
  <si>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</si>
  <si>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</si>
  <si>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</si>
  <si>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</si>
  <si>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</si>
  <si>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</si>
  <si>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</si>
  <si>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</si>
  <si>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</si>
  <si>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</si>
  <si>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</si>
  <si>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</si>
  <si>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</si>
  <si>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</si>
  <si>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</si>
  <si>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</si>
  <si>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</si>
  <si>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</si>
  <si>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</si>
  <si>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</si>
  <si>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</si>
  <si>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</si>
  <si>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</si>
  <si>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</si>
  <si>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</si>
  <si>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</si>
  <si>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</si>
  <si>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</si>
  <si>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</si>
  <si>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</si>
  <si>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</si>
  <si>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</si>
  <si>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</si>
  <si>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</si>
  <si>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</si>
  <si>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</si>
  <si>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</si>
  <si>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</si>
  <si>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</si>
  <si>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</si>
  <si>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</si>
  <si>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</si>
  <si>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</si>
  <si>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</si>
  <si>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</si>
  <si>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</si>
  <si>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</si>
  <si>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</si>
  <si>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</si>
  <si>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</si>
  <si>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</si>
  <si>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</si>
  <si>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</si>
  <si>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</si>
  <si>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</si>
  <si>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</si>
  <si>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</si>
  <si>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</si>
  <si>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</si>
  <si>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</si>
  <si>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</si>
  <si>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</si>
  <si>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</si>
  <si>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</si>
  <si>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</si>
  <si>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</si>
  <si>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</si>
  <si>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</si>
  <si>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</si>
  <si>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</si>
  <si>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</si>
  <si>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</si>
  <si>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</si>
  <si>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</si>
  <si>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</si>
  <si>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</si>
  <si>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</si>
  <si>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</si>
  <si>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</si>
  <si>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</si>
  <si>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</si>
  <si>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</si>
  <si>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</si>
  <si>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</si>
  <si>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</si>
  <si>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</si>
  <si>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</si>
  <si>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</si>
  <si>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</si>
  <si>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</si>
  <si>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</si>
  <si>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</si>
  <si>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</si>
  <si>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</si>
  <si>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</si>
  <si>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</si>
  <si>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</si>
  <si>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</si>
  <si>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</si>
  <si>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</si>
  <si>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</si>
  <si>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</si>
  <si>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</si>
  <si>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</si>
  <si>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</si>
  <si>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</si>
  <si>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</si>
  <si>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</si>
  <si>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</si>
  <si>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</si>
  <si>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</si>
  <si>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</si>
  <si>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</si>
  <si>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</si>
  <si>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</si>
  <si>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</si>
  <si>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</si>
  <si>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</si>
  <si>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</si>
  <si>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</si>
  <si>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</si>
  <si>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</si>
  <si>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</si>
  <si>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</si>
  <si>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</si>
  <si>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</si>
  <si>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</si>
  <si>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</si>
  <si>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</si>
  <si>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</si>
  <si>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</si>
  <si>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</si>
  <si>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</si>
  <si>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</si>
  <si>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</si>
  <si>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</si>
  <si>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</si>
  <si>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</si>
  <si>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</si>
  <si>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</si>
  <si>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</si>
  <si>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</si>
  <si>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</si>
  <si>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</si>
  <si>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</si>
  <si>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</si>
  <si>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</si>
  <si>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</si>
  <si>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</si>
  <si>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</si>
  <si>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</si>
  <si>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</si>
  <si>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</si>
  <si>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</si>
  <si>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</si>
  <si>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</si>
  <si>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</si>
  <si>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</si>
  <si>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</si>
  <si>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</si>
  <si>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</si>
  <si>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</si>
  <si>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</si>
  <si>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</si>
  <si>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</si>
  <si>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</si>
  <si>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</si>
  <si>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</si>
  <si>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</si>
  <si>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</si>
  <si>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</si>
  <si>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</si>
  <si>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</si>
  <si>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</si>
  <si>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</si>
  <si>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</si>
  <si>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</si>
  <si>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</si>
  <si>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</si>
  <si>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</si>
  <si>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</si>
  <si>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</si>
  <si>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</si>
  <si>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</si>
  <si>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</si>
  <si>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</si>
  <si>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</si>
  <si>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</si>
  <si>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</si>
  <si>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</si>
  <si>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</si>
  <si>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</si>
  <si>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</si>
  <si>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</si>
  <si>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</si>
  <si>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</si>
  <si>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</si>
  <si>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</si>
  <si>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</si>
  <si>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</si>
  <si>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</si>
  <si>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</si>
  <si>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</si>
  <si>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</si>
  <si>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</si>
  <si>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</si>
  <si>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</si>
  <si>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</si>
  <si>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</si>
  <si>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</si>
  <si>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</si>
  <si>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</si>
  <si>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</si>
  <si>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</si>
  <si>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</si>
  <si>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</si>
  <si>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</si>
  <si>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</si>
  <si>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</si>
  <si>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</si>
  <si>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</si>
  <si>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</si>
  <si>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</si>
  <si>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</si>
  <si>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</si>
  <si>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</si>
  <si>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</si>
  <si>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</si>
  <si>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</si>
  <si>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</si>
  <si>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</si>
  <si>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</si>
  <si>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</si>
  <si>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</si>
  <si>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</si>
  <si>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</si>
  <si>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</si>
  <si>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</si>
  <si>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</si>
  <si>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</si>
  <si>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</si>
  <si>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</si>
  <si>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</si>
  <si>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</si>
  <si>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</si>
  <si>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</si>
  <si>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</si>
  <si>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</si>
  <si>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</si>
  <si>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</si>
  <si>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</si>
  <si>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</si>
  <si>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</si>
  <si>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</si>
  <si>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</si>
  <si>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</si>
  <si>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</si>
  <si>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</si>
  <si>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</si>
  <si>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</si>
  <si>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</si>
  <si>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</si>
  <si>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</si>
  <si>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</si>
  <si>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</si>
  <si>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</si>
  <si>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</si>
  <si>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</si>
  <si>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</si>
  <si>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</si>
  <si>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</si>
  <si>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</si>
  <si>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</si>
  <si>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</si>
  <si>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</si>
  <si>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</si>
  <si>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</si>
  <si>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</si>
  <si>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</si>
  <si>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</si>
  <si>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</si>
  <si>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</si>
  <si>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</si>
  <si>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</si>
  <si>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</si>
  <si>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</si>
  <si>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</si>
  <si>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</si>
  <si>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</si>
  <si>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</si>
  <si>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</si>
  <si>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</si>
  <si>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</si>
  <si>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</si>
  <si>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</si>
  <si>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</si>
  <si>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</si>
  <si>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</si>
  <si>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</si>
  <si>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</si>
  <si>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</si>
  <si>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</si>
  <si>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</si>
  <si>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</si>
  <si>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</si>
  <si>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</si>
  <si>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</si>
  <si>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</si>
  <si>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</si>
  <si>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</si>
  <si>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</si>
  <si>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</si>
  <si>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</si>
  <si>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</si>
  <si>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</si>
  <si>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</si>
  <si>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</si>
  <si>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</si>
  <si>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</si>
  <si>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</si>
  <si>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</si>
  <si>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</si>
  <si>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</si>
  <si>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</si>
  <si>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</si>
  <si>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</si>
  <si>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</si>
  <si>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</si>
  <si>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</si>
  <si>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</si>
  <si>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</si>
  <si>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</si>
  <si>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</si>
  <si>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</si>
  <si>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</si>
  <si>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</si>
  <si>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</si>
  <si>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</si>
  <si>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</si>
  <si>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</si>
  <si>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</si>
  <si>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</si>
  <si>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</si>
  <si>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</si>
  <si>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</si>
  <si>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</si>
  <si>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</si>
  <si>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</si>
  <si>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</si>
  <si>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</si>
  <si>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</si>
  <si>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</si>
  <si>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</si>
  <si>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</si>
  <si>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</si>
  <si>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</si>
  <si>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</si>
  <si>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</si>
  <si>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</si>
  <si>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</si>
  <si>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</si>
  <si>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</si>
  <si>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</si>
  <si>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</si>
  <si>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</si>
  <si>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</si>
  <si>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</si>
  <si>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</si>
  <si>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</si>
  <si>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</si>
  <si>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</si>
  <si>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</si>
  <si>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</si>
  <si>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</si>
  <si>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</si>
  <si>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</si>
  <si>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</si>
  <si>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</si>
  <si>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</si>
  <si>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</si>
  <si>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</si>
  <si>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</si>
  <si>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</si>
  <si>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</si>
  <si>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</si>
  <si>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</si>
  <si>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</si>
  <si>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</si>
  <si>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</si>
  <si>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</si>
  <si>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</si>
  <si>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</si>
  <si>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</si>
  <si>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</si>
  <si>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</si>
  <si>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</si>
  <si>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</si>
  <si>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</si>
  <si>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</si>
  <si>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</si>
  <si>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</si>
  <si>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</si>
  <si>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</si>
  <si>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</si>
  <si>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</si>
  <si>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</si>
  <si>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</si>
  <si>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</si>
  <si>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</si>
  <si>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</si>
  <si>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</si>
  <si>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</si>
  <si>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</si>
  <si>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</si>
  <si>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</si>
  <si>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</si>
  <si>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</si>
  <si>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</si>
  <si>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</si>
  <si>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</si>
  <si>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</si>
  <si>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</si>
  <si>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</si>
  <si>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</si>
  <si>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</si>
  <si>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</si>
  <si>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</si>
  <si>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</si>
  <si>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</si>
  <si>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</si>
  <si>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</si>
  <si>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</si>
  <si>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</si>
  <si>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</si>
  <si>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</si>
  <si>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</si>
  <si>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</si>
  <si>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</si>
  <si>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</si>
  <si>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</si>
  <si>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</si>
  <si>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</si>
  <si>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</si>
  <si>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</si>
  <si>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</si>
  <si>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</si>
  <si>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</si>
  <si>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</si>
  <si>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</si>
  <si>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</si>
  <si>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</si>
  <si>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</si>
  <si>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</si>
  <si>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</si>
  <si>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</si>
  <si>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</si>
  <si>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</si>
  <si>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</si>
  <si>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</si>
  <si>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</si>
  <si>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</si>
  <si>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</si>
  <si>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</si>
  <si>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</si>
  <si>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</si>
  <si>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</si>
  <si>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</si>
  <si>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</si>
  <si>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</si>
  <si>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</si>
  <si>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</si>
  <si>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</si>
  <si>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</si>
  <si>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</si>
  <si>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</si>
  <si>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</si>
  <si>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</si>
  <si>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</si>
  <si>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</si>
  <si>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</si>
  <si>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</si>
  <si>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</si>
  <si>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</si>
  <si>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</si>
  <si>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</si>
  <si>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</si>
  <si>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</si>
  <si>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</si>
  <si>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</si>
  <si>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</si>
  <si>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</si>
  <si>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</si>
  <si>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</si>
  <si>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</si>
  <si>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</si>
  <si>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</si>
  <si>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</si>
  <si>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</si>
  <si>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</si>
  <si>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</si>
  <si>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</si>
  <si>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</si>
  <si>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</si>
  <si>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</si>
  <si>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</si>
  <si>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</si>
  <si>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</si>
  <si>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</si>
  <si>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</si>
  <si>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</si>
  <si>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</si>
  <si>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</si>
  <si>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</si>
  <si>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</si>
  <si>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</si>
  <si>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</si>
  <si>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</si>
  <si>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</si>
  <si>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</si>
  <si>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</si>
  <si>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</si>
  <si>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</si>
  <si>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</si>
  <si>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</si>
  <si>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</si>
  <si>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</si>
  <si>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</si>
  <si>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</si>
  <si>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</si>
  <si>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</si>
  <si>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</si>
  <si>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</si>
  <si>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</si>
  <si>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</si>
  <si>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</si>
  <si>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</si>
  <si>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</si>
  <si>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</si>
  <si>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</si>
  <si>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</si>
  <si>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</si>
  <si>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</si>
  <si>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</si>
  <si>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</si>
  <si>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</si>
  <si>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</si>
  <si>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</si>
  <si>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</si>
  <si>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</si>
  <si>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</si>
  <si>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</si>
  <si>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</si>
  <si>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</si>
  <si>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</si>
  <si>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</si>
  <si>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</si>
  <si>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</si>
  <si>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</si>
  <si>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</si>
  <si>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</si>
  <si>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</si>
  <si>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</si>
  <si>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</si>
  <si>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</si>
  <si>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</si>
  <si>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</si>
  <si>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</si>
  <si>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</si>
  <si>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</si>
  <si>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</si>
  <si>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</si>
  <si>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</si>
  <si>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</si>
  <si>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</si>
  <si>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</si>
  <si>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</si>
  <si>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</si>
  <si>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</si>
  <si>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</si>
  <si>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</si>
  <si>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</si>
  <si>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</si>
  <si>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</si>
  <si>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</si>
  <si>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</si>
  <si>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</si>
  <si>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</si>
  <si>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</si>
  <si>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</si>
  <si>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</si>
  <si>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</si>
  <si>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</si>
  <si>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</si>
  <si>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</si>
  <si>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</si>
  <si>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</si>
  <si>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</si>
  <si>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</si>
  <si>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</si>
  <si>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</si>
  <si>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</si>
  <si>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</si>
  <si>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</si>
  <si>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</si>
  <si>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</si>
  <si>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</si>
  <si>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</si>
  <si>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</si>
  <si>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</si>
  <si>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</si>
  <si>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</si>
  <si>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</si>
  <si>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</si>
  <si>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</si>
  <si>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</si>
  <si>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</si>
  <si>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</si>
  <si>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</si>
  <si>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</si>
  <si>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</si>
  <si>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</si>
  <si>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</si>
  <si>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</si>
  <si>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</si>
  <si>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</si>
  <si>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</si>
  <si>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</si>
  <si>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</si>
  <si>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</si>
  <si>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</si>
  <si>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</si>
  <si>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</si>
  <si>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</si>
  <si>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</si>
  <si>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</si>
  <si>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</si>
  <si>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</si>
  <si>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</si>
  <si>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</si>
  <si>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</si>
  <si>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</si>
  <si>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</si>
  <si>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</si>
  <si>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</si>
  <si>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</si>
  <si>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</si>
  <si>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</si>
  <si>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</si>
  <si>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</si>
  <si>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</si>
  <si>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</si>
  <si>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</si>
  <si>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</si>
  <si>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</si>
  <si>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</si>
  <si>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</si>
  <si>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</si>
  <si>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</si>
  <si>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</si>
  <si>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</si>
  <si>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</si>
  <si>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</si>
  <si>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</si>
  <si>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</si>
  <si>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</si>
  <si>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</si>
  <si>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</si>
  <si>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</si>
  <si>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</si>
  <si>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</si>
  <si>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</si>
  <si>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</si>
  <si>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</si>
  <si>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</si>
  <si>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</si>
  <si>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</si>
  <si>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</si>
  <si>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</si>
  <si>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</si>
  <si>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</si>
  <si>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</si>
  <si>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</si>
  <si>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</si>
  <si>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</si>
  <si>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</si>
  <si>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</si>
  <si>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</si>
  <si>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</si>
  <si>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</si>
  <si>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</si>
  <si>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</si>
  <si>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</si>
  <si>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</si>
  <si>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</si>
  <si>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</si>
  <si>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</si>
  <si>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</si>
  <si>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</si>
  <si>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</si>
  <si>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</si>
  <si>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</si>
  <si>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</si>
  <si>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</si>
  <si>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</si>
  <si>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</si>
  <si>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</si>
  <si>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</si>
  <si>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</si>
  <si>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</si>
  <si>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</si>
  <si>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</si>
  <si>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</si>
  <si>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</si>
  <si>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</si>
  <si>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</si>
  <si>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</si>
  <si>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</si>
  <si>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</si>
  <si>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</si>
  <si>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</si>
  <si>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</si>
  <si>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</si>
  <si>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</si>
  <si>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</si>
  <si>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</si>
  <si>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</si>
  <si>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</si>
  <si>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</si>
  <si>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</si>
  <si>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</si>
  <si>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</si>
  <si>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</si>
  <si>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</si>
  <si>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</si>
  <si>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</si>
  <si>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</si>
  <si>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</si>
  <si>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</si>
  <si>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</si>
  <si>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</si>
  <si>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</si>
  <si>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</si>
  <si>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</si>
  <si>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</si>
  <si>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</si>
  <si>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</si>
  <si>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</si>
  <si>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</si>
  <si>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</si>
  <si>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</si>
  <si>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</si>
  <si>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</si>
  <si>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</si>
  <si>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</si>
  <si>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</si>
  <si>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</si>
  <si>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</si>
  <si>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</si>
  <si>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</si>
  <si>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</si>
  <si>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</si>
  <si>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</si>
  <si>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</si>
  <si>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</si>
  <si>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</si>
  <si>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</si>
  <si>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</si>
  <si>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</si>
  <si>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</si>
  <si>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</si>
  <si>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</si>
  <si>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</si>
  <si>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</si>
  <si>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</si>
  <si>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</si>
  <si>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</si>
  <si>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</si>
  <si>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</si>
  <si>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</si>
  <si>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</si>
  <si>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</si>
  <si>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</si>
  <si>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</si>
  <si>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</si>
  <si>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</si>
  <si>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</si>
  <si>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</si>
  <si>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</si>
  <si>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</si>
  <si>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</si>
  <si>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</si>
  <si>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</si>
  <si>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</si>
  <si>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</si>
  <si>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</si>
  <si>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</si>
  <si>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</si>
  <si>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</si>
  <si>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</si>
  <si>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</si>
  <si>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</si>
  <si>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</si>
  <si>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</si>
  <si>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</si>
  <si>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</si>
  <si>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</si>
  <si>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</si>
  <si>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</si>
  <si>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</si>
  <si>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</si>
  <si>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</si>
  <si>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</si>
  <si>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</si>
  <si>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</si>
  <si>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</si>
  <si>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</si>
  <si>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</si>
  <si>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</si>
  <si>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</si>
  <si>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</si>
  <si>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</si>
  <si>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</si>
  <si>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</si>
  <si>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</si>
  <si>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</si>
  <si>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</si>
  <si>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</si>
  <si>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</si>
  <si>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</si>
  <si>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</si>
  <si>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</si>
  <si>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</si>
  <si>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</si>
  <si>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</si>
  <si>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</si>
  <si>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</si>
  <si>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</si>
  <si>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</si>
  <si>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</si>
  <si>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</si>
  <si>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</si>
  <si>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</si>
  <si>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</si>
  <si>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</si>
  <si>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</si>
  <si>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</si>
  <si>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</si>
  <si>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</si>
  <si>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</si>
  <si>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</si>
  <si>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</si>
  <si>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</si>
  <si>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</si>
  <si>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</si>
  <si>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</si>
  <si>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</si>
  <si>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</si>
  <si>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</si>
  <si>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</si>
  <si>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</si>
  <si>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</si>
  <si>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</si>
  <si>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</si>
  <si>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</si>
  <si>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</si>
  <si>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</si>
  <si>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</si>
  <si>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</si>
  <si>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</si>
  <si>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</si>
  <si>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</si>
  <si>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</si>
  <si>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</si>
  <si>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</si>
  <si>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</si>
  <si>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</si>
  <si>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</si>
  <si>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</si>
  <si>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</si>
  <si>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</si>
  <si>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</si>
  <si>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</si>
  <si>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</si>
  <si>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</si>
  <si>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</si>
  <si>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</si>
  <si>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</si>
  <si>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</si>
  <si>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</si>
  <si>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</si>
  <si>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</si>
  <si>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</si>
  <si>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</si>
  <si>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</si>
  <si>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</si>
  <si>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</si>
  <si>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</si>
  <si>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</si>
  <si>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</si>
  <si>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</si>
  <si>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</si>
  <si>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</si>
  <si>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</si>
  <si>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</si>
  <si>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</si>
  <si>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</si>
  <si>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</si>
  <si>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</si>
  <si>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</si>
  <si>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</si>
  <si>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</si>
  <si>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</si>
  <si>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</si>
  <si>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</si>
  <si>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</si>
  <si>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</si>
  <si>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</si>
  <si>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</si>
  <si>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</si>
  <si>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</si>
  <si>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</si>
  <si>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</si>
  <si>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</si>
  <si>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</si>
  <si>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</si>
  <si>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</si>
  <si>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</si>
  <si>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</si>
  <si>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</si>
  <si>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</si>
  <si>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</si>
  <si>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</si>
  <si>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</si>
  <si>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</si>
  <si>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</si>
  <si>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</si>
  <si>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</si>
  <si>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</si>
  <si>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</si>
  <si>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</si>
  <si>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</si>
  <si>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</si>
  <si>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</si>
  <si>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</si>
  <si>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</si>
  <si>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</si>
  <si>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</si>
  <si>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</si>
  <si>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</si>
  <si>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</si>
  <si>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</si>
  <si>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</si>
  <si>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</si>
  <si>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</si>
  <si>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</si>
  <si>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</si>
  <si>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</si>
  <si>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</si>
  <si>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</si>
  <si>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</si>
  <si>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</si>
  <si>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</si>
  <si>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</si>
  <si>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</si>
  <si>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</si>
  <si>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</si>
  <si>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</si>
  <si>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</si>
  <si>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</si>
  <si>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</si>
  <si>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</si>
  <si>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</si>
  <si>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</si>
  <si>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</si>
  <si>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</si>
  <si>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</si>
  <si>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</si>
  <si>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</si>
  <si>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</si>
  <si>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</si>
  <si>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</si>
  <si>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</si>
  <si>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</si>
  <si>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</si>
  <si>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</si>
  <si>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</si>
  <si>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</si>
  <si>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</si>
  <si>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</si>
  <si>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</si>
  <si>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</si>
  <si>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</si>
  <si>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</si>
  <si>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</si>
  <si>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</si>
  <si>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</si>
  <si>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</si>
  <si>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</si>
  <si>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</si>
  <si>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</si>
  <si>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</si>
  <si>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</si>
  <si>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</si>
  <si>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</si>
  <si>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</si>
  <si>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</si>
  <si>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</si>
  <si>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</si>
  <si>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</si>
  <si>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</si>
  <si>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</si>
  <si>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</si>
  <si>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</si>
  <si>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</si>
  <si>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</si>
  <si>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</si>
  <si>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</si>
  <si>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</si>
  <si>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</si>
  <si>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</si>
  <si>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</si>
  <si>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</si>
  <si>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</si>
  <si>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</si>
  <si>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</si>
  <si>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</si>
  <si>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</si>
  <si>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</si>
  <si>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</si>
  <si>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</si>
  <si>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</si>
  <si>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</si>
  <si>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</si>
  <si>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</si>
  <si>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</si>
  <si>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</si>
  <si>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</si>
  <si>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</si>
  <si>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</si>
  <si>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</si>
  <si>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</si>
  <si>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</si>
  <si>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</si>
  <si>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</si>
  <si>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</si>
  <si>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</si>
  <si>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</si>
  <si>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</si>
  <si>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</si>
  <si>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</si>
  <si>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</si>
  <si>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</si>
  <si>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</si>
  <si>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</si>
  <si>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</si>
  <si>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</si>
  <si>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</si>
  <si>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</si>
  <si>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</si>
  <si>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</si>
  <si>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</si>
  <si>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</si>
  <si>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</si>
  <si>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</si>
  <si>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</si>
  <si>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</si>
  <si>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</si>
  <si>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</si>
  <si>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</si>
  <si>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</si>
  <si>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</si>
  <si>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</si>
  <si>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</si>
  <si>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</si>
  <si>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</si>
  <si>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</si>
  <si>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</si>
  <si>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</si>
  <si>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</si>
  <si>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</si>
  <si>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</si>
  <si>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</si>
  <si>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</si>
  <si>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</si>
  <si>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</si>
  <si>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</si>
  <si>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</si>
  <si>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</si>
  <si>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</si>
  <si>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</si>
  <si>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</si>
  <si>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</si>
  <si>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</si>
  <si>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</si>
  <si>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</si>
  <si>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</si>
  <si>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</si>
  <si>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</si>
  <si>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</si>
  <si>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</si>
  <si>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</si>
  <si>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</si>
  <si>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</si>
  <si>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</si>
  <si>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</si>
  <si>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</si>
  <si>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</si>
  <si>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</si>
  <si>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</si>
  <si>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</si>
  <si>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</si>
  <si>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</si>
  <si>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</si>
  <si>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</si>
  <si>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</si>
  <si>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</si>
  <si>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</si>
  <si>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</si>
  <si>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</si>
  <si>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</si>
  <si>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</si>
  <si>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</si>
  <si>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</si>
  <si>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</si>
  <si>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</si>
  <si>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</si>
  <si>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</si>
  <si>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</si>
  <si>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</si>
  <si>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</si>
  <si>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</si>
  <si>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</si>
  <si>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</si>
  <si>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</si>
  <si>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</si>
  <si>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</si>
  <si>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</si>
  <si>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</si>
  <si>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</si>
  <si>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</si>
  <si>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</si>
  <si>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</si>
  <si>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</si>
  <si>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</si>
  <si>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</si>
  <si>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</si>
  <si>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</si>
  <si>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</si>
  <si>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</si>
  <si>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</si>
  <si>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</si>
  <si>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</si>
  <si>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</si>
  <si>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</si>
  <si>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</si>
  <si>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</si>
  <si>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</si>
  <si>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</si>
  <si>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</si>
  <si>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</si>
  <si>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</si>
  <si>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</si>
  <si>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</si>
  <si>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</si>
  <si>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</si>
  <si>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</si>
  <si>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</si>
  <si>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</si>
  <si>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</si>
  <si>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</si>
  <si>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</si>
  <si>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</si>
  <si>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</si>
  <si>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</si>
  <si>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</si>
  <si>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</si>
  <si>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</si>
  <si>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</si>
  <si>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</si>
  <si>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</si>
  <si>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</si>
  <si>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</si>
  <si>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</si>
  <si>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</si>
  <si>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</si>
  <si>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</si>
  <si>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</si>
  <si>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</si>
  <si>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</si>
  <si>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</si>
  <si>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</si>
  <si>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</si>
  <si>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</si>
  <si>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</si>
  <si>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</si>
  <si>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</si>
  <si>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</si>
  <si>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</si>
  <si>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</si>
  <si>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</si>
  <si>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</si>
  <si>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</si>
  <si>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</si>
  <si>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</si>
  <si>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</si>
  <si>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</si>
  <si>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</si>
  <si>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</si>
  <si>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</si>
  <si>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</si>
  <si>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</si>
  <si>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</si>
  <si>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</si>
  <si>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</si>
  <si>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</si>
  <si>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</si>
  <si>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</si>
  <si>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</si>
  <si>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</si>
  <si>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</si>
  <si>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</si>
  <si>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</si>
  <si>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</si>
  <si>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</si>
  <si>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</si>
  <si>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</si>
  <si>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</si>
  <si>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</si>
  <si>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</si>
  <si>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</si>
  <si>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</si>
  <si>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</si>
  <si>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</si>
  <si>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</si>
  <si>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</si>
  <si>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</si>
  <si>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</si>
  <si>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</si>
  <si>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</si>
  <si>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</si>
  <si>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</si>
  <si>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</si>
  <si>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</si>
  <si>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</si>
  <si>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</si>
  <si>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</si>
  <si>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</si>
  <si>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</si>
  <si>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</si>
  <si>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</si>
  <si>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</si>
  <si>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</si>
  <si>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</si>
  <si>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</si>
  <si>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</si>
  <si>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</si>
  <si>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</si>
  <si>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</si>
  <si>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</si>
  <si>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</si>
  <si>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</si>
  <si>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</si>
  <si>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</si>
  <si>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</si>
  <si>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</si>
  <si>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</si>
  <si>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</si>
  <si>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</si>
  <si>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</si>
  <si>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</si>
  <si>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</si>
  <si>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</si>
  <si>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</si>
  <si>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</si>
  <si>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</si>
  <si>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</si>
  <si>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</si>
  <si>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</si>
  <si>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</si>
  <si>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</si>
  <si>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</si>
  <si>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</si>
  <si>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</si>
  <si>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</si>
  <si>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</si>
  <si>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</si>
  <si>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</si>
  <si>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</si>
  <si>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</si>
  <si>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</si>
  <si>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</si>
  <si>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</si>
  <si>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</si>
  <si>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</si>
  <si>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</si>
  <si>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</si>
  <si>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</si>
  <si>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</si>
  <si>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</si>
  <si>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</si>
  <si>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</si>
  <si>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</si>
  <si>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</si>
  <si>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2023-07-15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</si>
  <si>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</si>
  <si>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</si>
  <si>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</si>
  <si>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</si>
  <si>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</si>
  <si>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</si>
  <si>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</si>
  <si>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</si>
  <si>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</si>
  <si>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</si>
  <si>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</si>
  <si>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</si>
  <si>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</si>
  <si>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</si>
  <si>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</si>
  <si>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</si>
  <si>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</si>
  <si>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</si>
  <si>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</si>
  <si>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</si>
  <si>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</si>
  <si>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</si>
  <si>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</si>
  <si>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</si>
  <si>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</si>
  <si>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</si>
  <si>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</si>
  <si>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</si>
  <si>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</si>
  <si>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</si>
  <si>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</si>
  <si>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</si>
  <si>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</si>
  <si>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</si>
  <si>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</si>
  <si>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</si>
  <si>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</si>
  <si>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</si>
  <si>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</si>
  <si>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</si>
  <si>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</si>
  <si>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</si>
  <si>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</si>
  <si>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</si>
  <si>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</si>
  <si>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</si>
  <si>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</si>
  <si>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</si>
  <si>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</si>
  <si>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</si>
  <si>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</si>
  <si>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</si>
  <si>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</si>
  <si>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</si>
  <si>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</si>
  <si>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</si>
  <si>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</si>
  <si>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</si>
  <si>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</si>
  <si>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</si>
  <si>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</si>
  <si>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</si>
  <si>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</si>
  <si>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</si>
  <si>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</si>
  <si>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</si>
  <si>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</si>
  <si>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</si>
  <si>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</si>
  <si>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</si>
  <si>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</si>
  <si>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</si>
  <si>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</si>
  <si>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</si>
  <si>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</si>
  <si>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</si>
  <si>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</si>
  <si>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</si>
  <si>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</si>
  <si>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</si>
  <si>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</si>
  <si>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</si>
  <si>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</si>
  <si>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</si>
  <si>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</si>
  <si>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</si>
  <si>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</si>
  <si>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</si>
  <si>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</si>
  <si>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</si>
  <si>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</si>
  <si>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</si>
  <si>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</si>
  <si>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</si>
  <si>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</si>
  <si>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</si>
  <si>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</si>
  <si>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</si>
  <si>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</si>
  <si>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</si>
  <si>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</si>
  <si>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</si>
  <si>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</si>
  <si>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</si>
  <si>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</si>
  <si>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</si>
  <si>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</si>
  <si>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</si>
  <si>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</si>
  <si>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</si>
  <si>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</si>
  <si>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</si>
  <si>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</si>
  <si>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</si>
  <si>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</si>
  <si>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</si>
  <si>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</si>
  <si>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</si>
  <si>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</si>
  <si>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</si>
  <si>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</si>
  <si>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</si>
  <si>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</si>
  <si>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</si>
  <si>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</si>
  <si>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</si>
  <si>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</si>
  <si>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</si>
  <si>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</si>
  <si>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</si>
  <si>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</si>
  <si>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</si>
  <si>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</si>
  <si>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</si>
  <si>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</si>
  <si>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</si>
  <si>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</si>
  <si>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</si>
  <si>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</si>
  <si>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</si>
  <si>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</si>
  <si>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</si>
  <si>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</si>
  <si>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</si>
  <si>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</si>
  <si>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</si>
  <si>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</si>
  <si>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</si>
  <si>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</si>
  <si>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</si>
  <si>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</si>
  <si>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</si>
  <si>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</si>
  <si>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</si>
  <si>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</si>
  <si>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</si>
  <si>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</si>
  <si>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</si>
  <si>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</si>
  <si>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</si>
  <si>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</si>
  <si>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</si>
  <si>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</si>
  <si>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</si>
  <si>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</si>
  <si>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</si>
  <si>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</si>
  <si>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</si>
  <si>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</si>
  <si>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</si>
  <si>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</si>
  <si>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</si>
  <si>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</si>
  <si>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</si>
  <si>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</si>
  <si>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</si>
  <si>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</si>
  <si>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</si>
  <si>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</si>
  <si>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</si>
  <si>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</si>
  <si>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</si>
  <si>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</si>
  <si>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</si>
  <si>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</si>
  <si>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</si>
  <si>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</si>
  <si>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</si>
  <si>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</si>
  <si>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</si>
  <si>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</si>
  <si>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</si>
  <si>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</si>
  <si>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</si>
  <si>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</si>
  <si>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</si>
  <si>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</si>
  <si>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</si>
  <si>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</si>
  <si>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</si>
  <si>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</si>
  <si>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</si>
  <si>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</si>
  <si>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</si>
  <si>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</si>
  <si>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</si>
  <si>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</si>
  <si>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</si>
  <si>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</si>
  <si>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</si>
  <si>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</si>
  <si>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</si>
  <si>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</si>
  <si>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</si>
  <si>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</si>
  <si>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</si>
  <si>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</si>
  <si>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</si>
  <si>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</si>
  <si>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</si>
  <si>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</si>
  <si>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</si>
  <si>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</si>
  <si>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</si>
  <si>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</si>
  <si>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</si>
  <si>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</si>
  <si>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</si>
  <si>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</si>
  <si>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</si>
  <si>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</si>
  <si>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</si>
  <si>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</si>
  <si>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</si>
  <si>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</si>
  <si>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</si>
  <si>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</si>
  <si>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</si>
  <si>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</si>
  <si>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</si>
  <si>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</si>
  <si>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</si>
  <si>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</si>
  <si>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</si>
  <si>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</si>
  <si>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</si>
  <si>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</si>
  <si>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</si>
  <si>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</si>
  <si>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</si>
  <si>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</si>
  <si>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</si>
  <si>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</si>
  <si>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</si>
  <si>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</si>
  <si>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</si>
  <si>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</si>
  <si>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</si>
  <si>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</si>
  <si>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</si>
  <si>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2024-04-01</t>
  </si>
  <si>
    <t>2024-04-02</t>
  </si>
  <si>
    <t>2024-04-03</t>
  </si>
  <si>
    <t>2024-04-04</t>
  </si>
  <si>
    <t>2024-04-05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</si>
  <si>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</si>
  <si>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</si>
  <si>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</si>
  <si>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</si>
  <si>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</si>
  <si>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</si>
  <si>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</si>
  <si>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</si>
  <si>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2024-04-14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</si>
  <si>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</si>
  <si>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</si>
  <si>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</si>
  <si>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</si>
  <si>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</si>
  <si>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</si>
  <si>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</si>
  <si>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</si>
  <si>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</si>
  <si>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</si>
  <si>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</si>
  <si>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</si>
  <si>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</si>
  <si>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</si>
  <si>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</si>
  <si>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</si>
  <si>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</si>
  <si>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</si>
  <si>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</si>
  <si>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</si>
  <si>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</si>
  <si>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</si>
  <si>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</si>
  <si>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</si>
  <si>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</si>
  <si>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</si>
  <si>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</si>
  <si>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</si>
  <si>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</si>
  <si>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</si>
  <si>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</si>
  <si>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</si>
  <si>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</si>
  <si>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</si>
  <si>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</si>
  <si>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</si>
  <si>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</si>
  <si>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</si>
  <si>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</si>
  <si>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</si>
  <si>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</si>
  <si>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</si>
  <si>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</si>
  <si>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</si>
  <si>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</si>
  <si>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</si>
  <si>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</si>
  <si>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</si>
  <si>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</si>
  <si>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</si>
  <si>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</si>
  <si>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</si>
  <si>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</si>
  <si>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</si>
  <si>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</si>
  <si>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</si>
  <si>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</si>
  <si>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</si>
  <si>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</si>
  <si>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</si>
  <si>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</si>
  <si>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</si>
  <si>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</si>
  <si>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</si>
  <si>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</si>
  <si>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</si>
  <si>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</si>
  <si>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</si>
  <si>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</si>
  <si>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</si>
  <si>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</si>
  <si>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</si>
  <si>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</si>
  <si>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</si>
  <si>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</si>
  <si>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</si>
  <si>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</si>
  <si>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</si>
  <si>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</si>
  <si>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</si>
  <si>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</si>
  <si>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</si>
  <si>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</si>
  <si>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</si>
  <si>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</si>
  <si>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</si>
  <si>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</si>
  <si>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</si>
  <si>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</si>
  <si>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</si>
  <si>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</si>
  <si>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</si>
  <si>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</si>
  <si>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</si>
  <si>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</si>
  <si>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</si>
  <si>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</si>
  <si>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</si>
  <si>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</si>
  <si>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</si>
  <si>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</si>
  <si>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</si>
  <si>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</si>
  <si>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</si>
  <si>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</si>
  <si>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</si>
  <si>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</si>
  <si>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</si>
  <si>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</si>
  <si>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</si>
  <si>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</si>
  <si>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</si>
  <si>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</si>
  <si>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</si>
  <si>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</si>
  <si>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</si>
  <si>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</si>
  <si>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</si>
  <si>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</si>
  <si>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</si>
  <si>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</si>
  <si>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</si>
  <si>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</si>
  <si>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</si>
  <si>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</si>
  <si>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</si>
  <si>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</si>
  <si>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</si>
  <si>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</si>
  <si>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</si>
  <si>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</si>
  <si>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</si>
  <si>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</si>
  <si>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</si>
  <si>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</si>
  <si>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</si>
  <si>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</si>
  <si>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</si>
  <si>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</si>
  <si>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</si>
  <si>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</si>
  <si>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</si>
  <si>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</si>
  <si>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</si>
  <si>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</si>
  <si>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</si>
  <si>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</si>
  <si>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</si>
  <si>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</si>
  <si>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</si>
  <si>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</si>
  <si>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</si>
  <si>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</si>
  <si>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</si>
  <si>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</si>
  <si>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</si>
  <si>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</si>
  <si>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</si>
  <si>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</si>
  <si>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</si>
  <si>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</si>
  <si>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</si>
  <si>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</si>
  <si>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</si>
  <si>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</si>
  <si>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</si>
  <si>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</si>
  <si>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</si>
  <si>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</si>
  <si>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</si>
  <si>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</si>
  <si>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</si>
  <si>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</si>
  <si>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2024-10-05</t>
  </si>
  <si>
    <t>2024-10-06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</si>
  <si>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</si>
  <si>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</si>
  <si>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</si>
  <si>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</si>
  <si>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</si>
  <si>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</si>
  <si>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</si>
  <si>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</si>
  <si>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</si>
  <si>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</si>
  <si>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</si>
  <si>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</si>
  <si>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</si>
  <si>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</si>
  <si>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</si>
  <si>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</si>
  <si>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</si>
  <si>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</si>
  <si>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</si>
  <si>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</si>
  <si>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</si>
  <si>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</si>
  <si>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</si>
  <si>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</si>
  <si>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</si>
  <si>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</si>
  <si>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</si>
  <si>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</si>
  <si>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</si>
  <si>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</si>
  <si>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</si>
  <si>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</si>
  <si>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</si>
  <si>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</si>
  <si>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</si>
  <si>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</si>
  <si>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</si>
  <si>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</si>
  <si>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</si>
  <si>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</si>
  <si>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</si>
  <si>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</si>
  <si>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</si>
  <si>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</si>
  <si>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</si>
  <si>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</si>
  <si>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</si>
  <si>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</si>
  <si>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</si>
  <si>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</si>
  <si>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</si>
  <si>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</si>
  <si>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</si>
  <si>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</si>
  <si>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</si>
  <si>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</si>
  <si>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</si>
  <si>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</si>
  <si>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</si>
  <si>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</si>
  <si>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</si>
  <si>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</si>
  <si>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</si>
  <si>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</si>
  <si>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</si>
  <si>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</si>
  <si>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</si>
  <si>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</si>
  <si>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</si>
  <si>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</si>
  <si>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</si>
  <si>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</si>
  <si>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</si>
  <si>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</si>
  <si>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</si>
  <si>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</si>
  <si>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</si>
  <si>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</si>
  <si>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</si>
  <si>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</si>
  <si>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</si>
  <si>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</si>
  <si>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</si>
  <si>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2024-12-29</t>
  </si>
  <si>
    <t>2024-12-30</t>
  </si>
  <si>
    <t>2024-12-31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</si>
  <si>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</si>
  <si>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</si>
  <si>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</si>
  <si>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</si>
  <si>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</si>
  <si>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</si>
  <si>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</si>
  <si>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</si>
  <si>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</si>
  <si>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</si>
  <si>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</si>
  <si>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</si>
  <si>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</si>
  <si>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</si>
  <si>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</si>
  <si>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</si>
  <si>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</si>
  <si>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</si>
  <si>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</si>
  <si>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</si>
  <si>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</si>
  <si>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</si>
  <si>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</si>
  <si>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</si>
  <si>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</si>
  <si>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</si>
  <si>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</si>
  <si>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</si>
  <si>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</si>
  <si>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</si>
  <si>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</si>
  <si>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</si>
  <si>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</si>
  <si>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</si>
  <si>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</si>
  <si>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</si>
  <si>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</si>
  <si>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</si>
  <si>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</si>
  <si>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</si>
  <si>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</si>
  <si>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</si>
  <si>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</si>
  <si>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</si>
  <si>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</si>
  <si>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</si>
  <si>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</si>
  <si>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</si>
  <si>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</si>
  <si>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</si>
  <si>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</si>
  <si>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</si>
  <si>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</si>
  <si>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</si>
  <si>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</si>
  <si>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</si>
  <si>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</si>
  <si>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</si>
  <si>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</si>
  <si>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</si>
  <si>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</si>
  <si>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</si>
  <si>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MMt</t>
  </si>
  <si>
    <t>Imports</t>
  </si>
  <si>
    <t>United States</t>
  </si>
  <si>
    <t>Russia - Atlantic</t>
  </si>
  <si>
    <t>Qatar</t>
  </si>
  <si>
    <t>Algeria</t>
  </si>
  <si>
    <t>Nigeria</t>
  </si>
  <si>
    <t>Trinidad</t>
  </si>
  <si>
    <t>Peru</t>
  </si>
  <si>
    <t>Angola</t>
  </si>
  <si>
    <t>Belgium</t>
  </si>
  <si>
    <t>Congo (Rep.)</t>
  </si>
  <si>
    <t>Equatorial Guinea</t>
  </si>
  <si>
    <t>Egypt</t>
  </si>
  <si>
    <t>Spain</t>
  </si>
  <si>
    <t>Lithuania</t>
  </si>
  <si>
    <t>Mexico</t>
  </si>
  <si>
    <t>Oman</t>
  </si>
  <si>
    <t>Data requested from Insight reporting team - Shyam Sondagar NG</t>
  </si>
  <si>
    <t>Site Name</t>
  </si>
  <si>
    <t>UK total exports (BBL, IUK)</t>
  </si>
  <si>
    <t>Incremental</t>
  </si>
  <si>
    <t>Day of Gas Day</t>
  </si>
  <si>
    <t xml:space="preserve">Bacton IUK </t>
  </si>
  <si>
    <t>BactonBBL</t>
  </si>
  <si>
    <t>Total Export</t>
  </si>
  <si>
    <t>2023/24</t>
  </si>
  <si>
    <t>P/th</t>
  </si>
  <si>
    <t>Apr</t>
  </si>
  <si>
    <t>May</t>
  </si>
  <si>
    <t>Jun</t>
  </si>
  <si>
    <t>Jul</t>
  </si>
  <si>
    <t>Aug</t>
  </si>
  <si>
    <t>Sep</t>
  </si>
  <si>
    <t>Import/Export Tariff Threshold</t>
  </si>
  <si>
    <t>St Fergus</t>
  </si>
  <si>
    <t>Easington</t>
  </si>
  <si>
    <t>Teesside</t>
  </si>
  <si>
    <t>Bacton</t>
  </si>
  <si>
    <t>Barrow</t>
  </si>
  <si>
    <t>Rest of World</t>
  </si>
  <si>
    <t>US</t>
  </si>
  <si>
    <t>bcm</t>
  </si>
  <si>
    <t>Kårstø</t>
  </si>
  <si>
    <t>Kollsnes</t>
  </si>
  <si>
    <t>Nyhamna</t>
  </si>
  <si>
    <t>Summer Months (Apr - Sep)</t>
  </si>
  <si>
    <t>2025*</t>
  </si>
  <si>
    <t>EU LNG Imports</t>
  </si>
  <si>
    <t>Unused capacity</t>
  </si>
  <si>
    <t>Additional 2025 Storage refill</t>
  </si>
  <si>
    <t>EU Regas Capacity (100%)</t>
  </si>
  <si>
    <t>EU capacity utilisation</t>
  </si>
  <si>
    <t>EU Regas capacity (70%)</t>
  </si>
  <si>
    <t>Regasification Capacity</t>
  </si>
  <si>
    <t>mcm</t>
  </si>
  <si>
    <t>Summer 2024</t>
  </si>
  <si>
    <t>Summer 2023</t>
  </si>
  <si>
    <t>Table A Weather corrected historic demand and 2025 forecast</t>
  </si>
  <si>
    <t>Table B Supply forecast</t>
  </si>
  <si>
    <t>2024 to 2025% change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</si>
  <si>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</si>
  <si>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</si>
  <si>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</si>
  <si>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</si>
  <si>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</si>
  <si>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</si>
  <si>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</si>
  <si>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</si>
  <si>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</si>
  <si>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</si>
  <si>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</si>
  <si>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</si>
  <si>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</si>
  <si>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</si>
  <si>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</si>
  <si>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</si>
  <si>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</si>
  <si>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</si>
  <si>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Future Monthly Contracts (21/03/2025)</t>
  </si>
  <si>
    <t>Future Monthly Contracts (21/03/2024)</t>
  </si>
  <si>
    <t>Gas Demand for electricity generation</t>
  </si>
  <si>
    <t>Exports to continental Europe</t>
  </si>
  <si>
    <t>Non Daily Metered</t>
  </si>
  <si>
    <t>NTS Supply</t>
  </si>
  <si>
    <t>Other</t>
  </si>
  <si>
    <t>Difference</t>
  </si>
  <si>
    <t>NDM</t>
  </si>
  <si>
    <t>DM &amp; Industrial</t>
  </si>
  <si>
    <t>Power</t>
  </si>
  <si>
    <t>Ireland</t>
  </si>
  <si>
    <t>Net storage</t>
  </si>
  <si>
    <t>GB demand</t>
  </si>
  <si>
    <t>Tab</t>
  </si>
  <si>
    <t>Key stats</t>
  </si>
  <si>
    <t>Table 1</t>
  </si>
  <si>
    <t>Table 2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</si>
  <si>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</si>
  <si>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</si>
  <si>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</si>
  <si>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</si>
  <si>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</si>
  <si>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</si>
  <si>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</si>
  <si>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</si>
  <si>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</si>
  <si>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Aggregated Gassco outages</t>
  </si>
  <si>
    <t xml:space="preserve">Aggregated UKCS terminal outages </t>
  </si>
  <si>
    <t>Continental European gas storage levels (% full) vs the 5-year average  (2020-2024) (Source: GIE)</t>
  </si>
  <si>
    <t>2024 LNG supply mix for continental Europe  (Source: LNG Journal)</t>
  </si>
  <si>
    <t>Yearly LNG deliveries against approximate EU27 summer regasification capacity (Source: IEA, IEEFA, Wood Mackenzie)</t>
  </si>
  <si>
    <t>Incremental interconnector export flows for Bacton Interconnector Limited and BBL</t>
  </si>
  <si>
    <t>NBP-TTF monthly spreads (summer period)  (Source: Argus, Fluxys, National Gas)</t>
  </si>
  <si>
    <t>Summer 2023 vs 2024 LNG GB supply mix (Source: Argus)</t>
  </si>
  <si>
    <t>Yearly LNG supply additions – includes Russian projects  as part of Rest of World category (Source: IEA)</t>
  </si>
  <si>
    <t>Forecast total gas demand (bcm) for summer 2025, and historical weather corrected gas demand (2019-2024)</t>
  </si>
  <si>
    <t>Summer gas supply volumes (bcm) by source – historical (2019-2024), and forecast (2025)</t>
  </si>
  <si>
    <t>Key demand and supply statistics</t>
  </si>
  <si>
    <t>Title</t>
  </si>
  <si>
    <t>Link</t>
  </si>
  <si>
    <t>Key supply and demand statistics</t>
  </si>
  <si>
    <t>Figure 1 Aggregated Gassco outages</t>
  </si>
  <si>
    <t xml:space="preserve">Figure 2 Aggregated UKCS terminal outages </t>
  </si>
  <si>
    <t>Figure 3 Continental European gas storage levels (% full) vs the 5-year average  (2020-2024) (Source: GIE)</t>
  </si>
  <si>
    <t>Figure 4 2024 LNG supply mix for continental Europe  (Source: LNG Journal)</t>
  </si>
  <si>
    <t>Figure 5 Yearly LNG deliveries against approximate EU27 summer regasification capacity (Source: IEA, IEEFA, Wood Mackenzie)</t>
  </si>
  <si>
    <t>Figure 6 Incremental interconnector export flows for Bacton Interconnector Limited and BBL</t>
  </si>
  <si>
    <t>Figure 7 NBP-TTF monthly spreads (summer period)  (Source: Argus, Fluxys, National Gas)</t>
  </si>
  <si>
    <t>Figure 8 Summer 2023 vs 2024 LNG GB supply mix (Source: Argus)</t>
  </si>
  <si>
    <t>Figure 9 Yearly LNG supply additions – includes Russian projects  as part of Rest of World category (Source: IEA)</t>
  </si>
  <si>
    <t xml:space="preserve">Table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</si>
</sst>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00"/>
    <numFmt numFmtId="166" formatCode="0.0%"/>
  </numFmts>
  <fonts count="22" x14ac:knownFonts="1">
    <font>
      <sz val="11"/>
      <color theme="1"/>
      <name val="Tenorite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Tenorite"/>
    </font>
    <font>
      <b/>
      <sz val="11"/>
      <color rgb="FF2C2C2B"/>
      <name val="Tenorite"/>
    </font>
    <font>
      <sz val="10"/>
      <name val="Arial"/>
      <family val="2"/>
    </font>
    <font>
      <sz val="11"/>
      <color theme="1"/>
      <name val="Tenorite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indexed="8"/>
      <name val="Aptos Narrow"/>
      <family val="2"/>
      <scheme val="minor"/>
    </font>
    <font>
      <sz val="10"/>
      <color theme="1"/>
      <name val="Trebuchet MS"/>
      <family val="2"/>
    </font>
    <font>
      <sz val="8"/>
      <name val="Tenorite"/>
    </font>
    <font>
      <b/>
      <sz val="11"/>
      <color theme="1"/>
      <name val="Tenorite"/>
    </font>
    <font>
      <sz val="10"/>
      <name val="Tenorite"/>
    </font>
    <font>
      <sz val="11"/>
      <color rgb="FF000000"/>
      <name val="Tenorite"/>
    </font>
    <font>
      <sz val="12"/>
      <color theme="1"/>
      <name val="Tenorite"/>
    </font>
    <font>
      <sz val="11"/>
      <color indexed="8"/>
      <name val="Tenorite"/>
    </font>
    <font>
      <u/>
      <sz val="11"/>
      <color theme="10"/>
      <name val="Tenorite"/>
    </font>
  </fonts>
  <fills count="7">
    <fill>
      <patternFill patternType="none"/>
    </fill>
    <fill>
      <patternFill patternType="gray125"/>
    </fill>
    <fill>
      <patternFill patternType="solid">
        <fgColor rgb="FF007B3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8" fillId="0" borderId="0"/>
    <xf numFmtId="9" fontId="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0" fontId="8" fillId="0" borderId="0"/>
    <xf numFmtId="0" fontId="1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 applyNumberFormat="0" applyFill="0" applyBorder="0" applyAlignment="0" applyProtection="0"/>
  </cellStyleXfs>
  <cellXfs count="117">
    <xf numFmtId="0" fontId="0" fillId="0" borderId="0" xfId="0"/>
    <xf numFmtId="164" fontId="7" fillId="0" borderId="1" xfId="0" applyNumberFormat="1" applyFont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left" vertical="center" wrapText="1" readingOrder="1"/>
    </xf>
    <xf numFmtId="0" fontId="6" fillId="2" borderId="3" xfId="0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left" vertical="center" wrapText="1" readingOrder="1"/>
    </xf>
    <xf numFmtId="164" fontId="7" fillId="0" borderId="3" xfId="0" applyNumberFormat="1" applyFont="1" applyBorder="1" applyAlignment="1">
      <alignment horizontal="center" vertical="center" wrapText="1" readingOrder="1"/>
    </xf>
    <xf numFmtId="164" fontId="0" fillId="0" borderId="0" xfId="0" applyNumberFormat="1"/>
    <xf numFmtId="9" fontId="0" fillId="0" borderId="0" xfId="2" applyFont="1"/>
    <xf numFmtId="0" fontId="3" fillId="0" borderId="0" xfId="5"/>
    <xf numFmtId="14" fontId="3" fillId="0" borderId="0" xfId="5" applyNumberFormat="1"/>
    <xf numFmtId="16" fontId="3" fillId="0" borderId="0" xfId="5" applyNumberFormat="1"/>
    <xf numFmtId="2" fontId="3" fillId="0" borderId="0" xfId="5" applyNumberFormat="1"/>
    <xf numFmtId="0" fontId="3" fillId="0" borderId="17" xfId="5" applyBorder="1"/>
    <xf numFmtId="0" fontId="12" fillId="0" borderId="0" xfId="5" applyFont="1"/>
    <xf numFmtId="15" fontId="12" fillId="0" borderId="0" xfId="5" applyNumberFormat="1" applyFont="1"/>
    <xf numFmtId="0" fontId="3" fillId="0" borderId="12" xfId="5" applyBorder="1"/>
    <xf numFmtId="9" fontId="0" fillId="0" borderId="0" xfId="7" applyFont="1"/>
    <xf numFmtId="0" fontId="10" fillId="0" borderId="0" xfId="5" applyFont="1"/>
    <xf numFmtId="15" fontId="3" fillId="0" borderId="0" xfId="5" applyNumberFormat="1"/>
    <xf numFmtId="15" fontId="12" fillId="0" borderId="11" xfId="5" applyNumberFormat="1" applyFont="1" applyBorder="1"/>
    <xf numFmtId="0" fontId="12" fillId="0" borderId="12" xfId="5" applyFont="1" applyBorder="1"/>
    <xf numFmtId="15" fontId="12" fillId="0" borderId="5" xfId="5" applyNumberFormat="1" applyFont="1" applyBorder="1"/>
    <xf numFmtId="15" fontId="12" fillId="0" borderId="16" xfId="5" applyNumberFormat="1" applyFont="1" applyBorder="1"/>
    <xf numFmtId="0" fontId="12" fillId="0" borderId="17" xfId="5" applyFont="1" applyBorder="1"/>
    <xf numFmtId="17" fontId="3" fillId="0" borderId="0" xfId="5" applyNumberFormat="1"/>
    <xf numFmtId="0" fontId="3" fillId="0" borderId="0" xfId="10"/>
    <xf numFmtId="14" fontId="3" fillId="0" borderId="0" xfId="10" applyNumberFormat="1"/>
    <xf numFmtId="0" fontId="2" fillId="0" borderId="0" xfId="11"/>
    <xf numFmtId="2" fontId="2" fillId="0" borderId="0" xfId="11" applyNumberFormat="1"/>
    <xf numFmtId="0" fontId="10" fillId="0" borderId="0" xfId="11" applyFont="1"/>
    <xf numFmtId="166" fontId="7" fillId="0" borderId="1" xfId="0" applyNumberFormat="1" applyFont="1" applyBorder="1" applyAlignment="1">
      <alignment horizontal="center" vertical="center" wrapText="1" readingOrder="1"/>
    </xf>
    <xf numFmtId="0" fontId="1" fillId="0" borderId="0" xfId="17"/>
    <xf numFmtId="0" fontId="0" fillId="0" borderId="21" xfId="0" applyBorder="1"/>
    <xf numFmtId="0" fontId="0" fillId="0" borderId="21" xfId="0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/>
    <xf numFmtId="0" fontId="10" fillId="0" borderId="0" xfId="5" applyFont="1" applyAlignment="1">
      <alignment vertical="top"/>
    </xf>
    <xf numFmtId="0" fontId="0" fillId="0" borderId="0" xfId="11" applyFont="1"/>
    <xf numFmtId="0" fontId="16" fillId="0" borderId="0" xfId="11" applyFont="1"/>
    <xf numFmtId="0" fontId="9" fillId="0" borderId="0" xfId="5" applyFont="1"/>
    <xf numFmtId="17" fontId="9" fillId="0" borderId="0" xfId="5" applyNumberFormat="1" applyFont="1"/>
    <xf numFmtId="14" fontId="9" fillId="0" borderId="0" xfId="5" applyNumberFormat="1" applyFont="1"/>
    <xf numFmtId="165" fontId="17" fillId="0" borderId="20" xfId="0" applyNumberFormat="1" applyFont="1" applyFill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center" vertical="center" wrapText="1"/>
    </xf>
    <xf numFmtId="0" fontId="9" fillId="3" borderId="11" xfId="5" applyFont="1" applyFill="1" applyBorder="1" applyAlignment="1">
      <alignment horizontal="center"/>
    </xf>
    <xf numFmtId="0" fontId="9" fillId="3" borderId="12" xfId="5" applyFont="1" applyFill="1" applyBorder="1" applyAlignment="1">
      <alignment horizontal="center"/>
    </xf>
    <xf numFmtId="0" fontId="9" fillId="3" borderId="13" xfId="5" applyFont="1" applyFill="1" applyBorder="1" applyAlignment="1">
      <alignment horizontal="center"/>
    </xf>
    <xf numFmtId="0" fontId="16" fillId="3" borderId="11" xfId="5" applyFont="1" applyFill="1" applyBorder="1" applyAlignment="1">
      <alignment horizontal="center"/>
    </xf>
    <xf numFmtId="0" fontId="16" fillId="3" borderId="12" xfId="5" applyFont="1" applyFill="1" applyBorder="1" applyAlignment="1">
      <alignment horizontal="center"/>
    </xf>
    <xf numFmtId="0" fontId="16" fillId="3" borderId="13" xfId="5" applyFont="1" applyFill="1" applyBorder="1" applyAlignment="1">
      <alignment horizontal="center"/>
    </xf>
    <xf numFmtId="0" fontId="18" fillId="6" borderId="11" xfId="5" applyFont="1" applyFill="1" applyBorder="1"/>
    <xf numFmtId="0" fontId="18" fillId="6" borderId="12" xfId="5" applyFont="1" applyFill="1" applyBorder="1"/>
    <xf numFmtId="0" fontId="9" fillId="6" borderId="13" xfId="5" applyFont="1" applyFill="1" applyBorder="1"/>
    <xf numFmtId="0" fontId="9" fillId="6" borderId="12" xfId="5" applyFont="1" applyFill="1" applyBorder="1"/>
    <xf numFmtId="0" fontId="16" fillId="6" borderId="11" xfId="5" applyFont="1" applyFill="1" applyBorder="1"/>
    <xf numFmtId="0" fontId="16" fillId="6" borderId="12" xfId="5" applyFont="1" applyFill="1" applyBorder="1"/>
    <xf numFmtId="0" fontId="16" fillId="6" borderId="13" xfId="5" applyFont="1" applyFill="1" applyBorder="1"/>
    <xf numFmtId="0" fontId="9" fillId="0" borderId="11" xfId="5" applyFont="1" applyBorder="1"/>
    <xf numFmtId="0" fontId="9" fillId="0" borderId="12" xfId="5" applyFont="1" applyBorder="1"/>
    <xf numFmtId="16" fontId="9" fillId="0" borderId="13" xfId="5" applyNumberFormat="1" applyFont="1" applyBorder="1"/>
    <xf numFmtId="0" fontId="9" fillId="0" borderId="13" xfId="5" applyFont="1" applyBorder="1"/>
    <xf numFmtId="0" fontId="9" fillId="0" borderId="5" xfId="5" applyFont="1" applyBorder="1"/>
    <xf numFmtId="16" fontId="9" fillId="0" borderId="10" xfId="5" applyNumberFormat="1" applyFont="1" applyBorder="1"/>
    <xf numFmtId="0" fontId="9" fillId="0" borderId="10" xfId="5" applyFont="1" applyBorder="1"/>
    <xf numFmtId="0" fontId="9" fillId="0" borderId="16" xfId="5" applyFont="1" applyBorder="1"/>
    <xf numFmtId="0" fontId="9" fillId="0" borderId="17" xfId="5" applyFont="1" applyBorder="1"/>
    <xf numFmtId="16" fontId="9" fillId="0" borderId="18" xfId="5" applyNumberFormat="1" applyFont="1" applyBorder="1"/>
    <xf numFmtId="0" fontId="9" fillId="0" borderId="18" xfId="5" applyFont="1" applyBorder="1"/>
    <xf numFmtId="0" fontId="16" fillId="0" borderId="0" xfId="11" applyFont="1" applyAlignment="1">
      <alignment vertical="top"/>
    </xf>
    <xf numFmtId="0" fontId="9" fillId="0" borderId="0" xfId="11" applyFont="1" applyAlignment="1">
      <alignment vertical="top"/>
    </xf>
    <xf numFmtId="0" fontId="16" fillId="4" borderId="0" xfId="11" applyFont="1" applyFill="1"/>
    <xf numFmtId="0" fontId="9" fillId="0" borderId="0" xfId="11" applyFont="1"/>
    <xf numFmtId="2" fontId="9" fillId="0" borderId="0" xfId="11" applyNumberFormat="1" applyFont="1"/>
    <xf numFmtId="0" fontId="16" fillId="0" borderId="0" xfId="5" applyFont="1" applyAlignment="1">
      <alignment vertical="top"/>
    </xf>
    <xf numFmtId="0" fontId="9" fillId="0" borderId="0" xfId="5" applyFont="1" applyAlignment="1">
      <alignment horizontal="center"/>
    </xf>
    <xf numFmtId="0" fontId="19" fillId="0" borderId="0" xfId="6" applyFont="1"/>
    <xf numFmtId="14" fontId="19" fillId="0" borderId="0" xfId="6" applyNumberFormat="1" applyFont="1"/>
    <xf numFmtId="0" fontId="9" fillId="0" borderId="0" xfId="0" applyFont="1"/>
    <xf numFmtId="0" fontId="16" fillId="3" borderId="5" xfId="5" applyFont="1" applyFill="1" applyBorder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19" fillId="3" borderId="6" xfId="6" applyFont="1" applyFill="1" applyBorder="1"/>
    <xf numFmtId="0" fontId="19" fillId="3" borderId="7" xfId="6" applyFont="1" applyFill="1" applyBorder="1"/>
    <xf numFmtId="0" fontId="9" fillId="4" borderId="6" xfId="5" applyFont="1" applyFill="1" applyBorder="1"/>
    <xf numFmtId="0" fontId="9" fillId="4" borderId="7" xfId="5" applyFont="1" applyFill="1" applyBorder="1"/>
    <xf numFmtId="0" fontId="9" fillId="4" borderId="8" xfId="5" applyFont="1" applyFill="1" applyBorder="1"/>
    <xf numFmtId="0" fontId="9" fillId="0" borderId="6" xfId="5" applyFont="1" applyBorder="1"/>
    <xf numFmtId="0" fontId="9" fillId="0" borderId="7" xfId="5" applyFont="1" applyBorder="1"/>
    <xf numFmtId="0" fontId="9" fillId="0" borderId="8" xfId="5" applyFont="1" applyBorder="1"/>
    <xf numFmtId="0" fontId="9" fillId="0" borderId="9" xfId="5" applyFont="1" applyBorder="1"/>
    <xf numFmtId="16" fontId="9" fillId="0" borderId="0" xfId="5" applyNumberFormat="1" applyFont="1"/>
    <xf numFmtId="2" fontId="9" fillId="0" borderId="5" xfId="5" applyNumberFormat="1" applyFont="1" applyBorder="1"/>
    <xf numFmtId="2" fontId="9" fillId="0" borderId="0" xfId="5" applyNumberFormat="1" applyFont="1"/>
    <xf numFmtId="2" fontId="9" fillId="0" borderId="10" xfId="5" applyNumberFormat="1" applyFont="1" applyBorder="1"/>
    <xf numFmtId="2" fontId="9" fillId="0" borderId="11" xfId="5" applyNumberFormat="1" applyFont="1" applyBorder="1"/>
    <xf numFmtId="2" fontId="9" fillId="0" borderId="12" xfId="5" applyNumberFormat="1" applyFont="1" applyBorder="1"/>
    <xf numFmtId="2" fontId="9" fillId="0" borderId="13" xfId="5" applyNumberFormat="1" applyFont="1" applyBorder="1"/>
    <xf numFmtId="16" fontId="9" fillId="0" borderId="14" xfId="5" applyNumberFormat="1" applyFont="1" applyBorder="1"/>
    <xf numFmtId="2" fontId="9" fillId="0" borderId="15" xfId="5" applyNumberFormat="1" applyFont="1" applyBorder="1"/>
    <xf numFmtId="2" fontId="9" fillId="5" borderId="5" xfId="5" applyNumberFormat="1" applyFont="1" applyFill="1" applyBorder="1"/>
    <xf numFmtId="2" fontId="9" fillId="5" borderId="0" xfId="5" applyNumberFormat="1" applyFont="1" applyFill="1"/>
    <xf numFmtId="16" fontId="9" fillId="0" borderId="17" xfId="5" applyNumberFormat="1" applyFont="1" applyBorder="1"/>
    <xf numFmtId="2" fontId="9" fillId="0" borderId="16" xfId="5" applyNumberFormat="1" applyFont="1" applyBorder="1"/>
    <xf numFmtId="2" fontId="9" fillId="0" borderId="17" xfId="5" applyNumberFormat="1" applyFont="1" applyBorder="1"/>
    <xf numFmtId="2" fontId="9" fillId="0" borderId="18" xfId="5" applyNumberFormat="1" applyFont="1" applyBorder="1"/>
    <xf numFmtId="16" fontId="9" fillId="0" borderId="19" xfId="5" applyNumberFormat="1" applyFont="1" applyBorder="1"/>
    <xf numFmtId="0" fontId="16" fillId="0" borderId="0" xfId="17" applyFont="1" applyAlignment="1">
      <alignment horizontal="left" vertical="top"/>
    </xf>
    <xf numFmtId="0" fontId="9" fillId="0" borderId="0" xfId="17" applyFont="1"/>
    <xf numFmtId="0" fontId="20" fillId="0" borderId="0" xfId="9" applyFont="1"/>
    <xf numFmtId="14" fontId="9" fillId="0" borderId="0" xfId="17" applyNumberFormat="1" applyFont="1"/>
    <xf numFmtId="0" fontId="9" fillId="0" borderId="0" xfId="10" applyFont="1"/>
    <xf numFmtId="14" fontId="9" fillId="0" borderId="0" xfId="10" applyNumberFormat="1" applyFont="1"/>
    <xf numFmtId="0" fontId="21" fillId="0" borderId="21" xfId="18" quotePrefix="1" applyBorder="1" applyAlignment="1">
      <alignment horizontal="left" vertical="top" wrapText="1"/>
    </xf>
  </cellXfs>
  <cellStyles count="19">
    <cellStyle name="Comma 2" xfId="12" xr:uid="{47DF1978-C119-4051-9382-9DFCD33A61AF}"/>
    <cellStyle name="Hyperlink" xfId="18" builtinId="8"/>
    <cellStyle name="Normal" xfId="0" builtinId="0" customBuiltin="1"/>
    <cellStyle name="Normal 10 2" xfId="1" xr:uid="{3475BA4E-B3D0-4E89-9509-C35E103C39F4}"/>
    <cellStyle name="Normal 2" xfId="3" xr:uid="{90046350-0B2A-4D92-BC43-AAB4179F4529}"/>
    <cellStyle name="Normal 2 2" xfId="6" xr:uid="{D496C47E-0E85-4A72-9FF9-24541E3D633F}"/>
    <cellStyle name="Normal 2 2 2" xfId="16" xr:uid="{DCBB0DB9-504A-4DF3-B075-00B0A3CA96AF}"/>
    <cellStyle name="Normal 3" xfId="4" xr:uid="{9B05F827-FBEA-42E7-A961-D6FF0ABE0F87}"/>
    <cellStyle name="Normal 3 2" xfId="8" xr:uid="{0B9747C5-61CA-4ED6-AAA2-5992369E250E}"/>
    <cellStyle name="Normal 3 3" xfId="13" xr:uid="{A8DD2603-6479-4ED5-848E-B8ACA9DE42CA}"/>
    <cellStyle name="Normal 4" xfId="5" xr:uid="{C9F116C1-FE77-4699-A647-D76064B74543}"/>
    <cellStyle name="Normal 5" xfId="10" xr:uid="{FA0C32DC-4F0D-4C79-BEB3-0C0A87F8F49A}"/>
    <cellStyle name="Normal 5 2" xfId="14" xr:uid="{45327681-0DE2-44E4-AE14-AE6CDB3B3515}"/>
    <cellStyle name="Normal 6" xfId="9" xr:uid="{E74B8584-AD7B-490B-8666-352CD6159B7D}"/>
    <cellStyle name="Normal 6 2" xfId="15" xr:uid="{F2F80FF4-D675-49B8-AA19-3ACFE8A5C659}"/>
    <cellStyle name="Normal 7" xfId="11" xr:uid="{3F697CFB-861E-499A-A0F2-72A5694659B7}"/>
    <cellStyle name="Normal 8" xfId="17" xr:uid="{43D4DFAD-A6B8-45E0-98A7-714CDF278DD0}"/>
    <cellStyle name="Percent" xfId="2" builtinId="5"/>
    <cellStyle name="Percent 2" xfId="7" xr:uid="{434EE7AB-49DF-4F02-936F-71EF2BC4F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NTS Supply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 stats'!$B$11</c:f>
              <c:strCache>
                <c:ptCount val="1"/>
                <c:pt idx="0">
                  <c:v>2024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3"/>
              <a:srcRect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retch"/>
          </c:pictureOptions>
          <c:cat>
            <c:strRef>
              <c:f>'Key stats'!$A$12:$A$15</c:f>
              <c:strCache>
                <c:ptCount val="4"/>
                <c:pt idx="0">
                  <c:v>UKCS</c:v>
                </c:pt>
                <c:pt idx="1">
                  <c:v>Norway</c:v>
                </c:pt>
                <c:pt idx="2">
                  <c:v>LNG</c:v>
                </c:pt>
                <c:pt idx="3">
                  <c:v>NTS Supply</c:v>
                </c:pt>
              </c:strCache>
            </c:strRef>
          </c:cat>
          <c:val>
            <c:numRef>
              <c:f>'Key stats'!$B$12:$B$15</c:f>
              <c:numCache>
                <c:formatCode>0.0</c:formatCode>
                <c:ptCount val="4"/>
                <c:pt idx="0">
                  <c:v>12.170950000000001</c:v>
                </c:pt>
                <c:pt idx="1">
                  <c:v>13.722</c:v>
                </c:pt>
                <c:pt idx="2">
                  <c:v>1.59</c:v>
                </c:pt>
                <c:pt idx="3">
                  <c:v>27.488249999999997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5-488B-A9B1-4FE705EF9544}"/>
            </c:ext>
          </c:extLst>
        </c:ser>
        <c:ser>
          <c:idx val="1"/>
          <c:order val="1"/>
          <c:tx>
            <c:strRef>
              <c:f>'Key stats'!$C$11</c:f>
              <c:strCache>
                <c:ptCount val="1"/>
                <c:pt idx="0">
                  <c:v>2025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'Key stats'!$A$12:$A$15</c:f>
              <c:strCache>
                <c:ptCount val="4"/>
                <c:pt idx="0">
                  <c:v>UKCS</c:v>
                </c:pt>
                <c:pt idx="1">
                  <c:v>Norway</c:v>
                </c:pt>
                <c:pt idx="2">
                  <c:v>LNG</c:v>
                </c:pt>
                <c:pt idx="3">
                  <c:v>NTS Supply</c:v>
                </c:pt>
              </c:strCache>
            </c:strRef>
          </c:cat>
          <c:val>
            <c:numRef>
              <c:f>'Key stats'!$C$12:$C$15</c:f>
              <c:numCache>
                <c:formatCode>0.0</c:formatCode>
                <c:ptCount val="4"/>
                <c:pt idx="0">
                  <c:v>11.8</c:v>
                </c:pt>
                <c:pt idx="1">
                  <c:v>13.511150390363849</c:v>
                </c:pt>
                <c:pt idx="2">
                  <c:v>3.4724818871037622</c:v>
                </c:pt>
                <c:pt idx="3">
                  <c:v>28.783632277467611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5-488B-A9B1-4FE705EF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898384"/>
        <c:axId val="1967899344"/>
      </c:barChart>
      <c:catAx>
        <c:axId val="19678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99344"/>
        <c:crosses val="autoZero"/>
        <c:auto val="1"/>
        <c:lblAlgn val="ctr"/>
        <c:lblOffset val="100"/>
        <c:noMultiLvlLbl val="0"/>
      </c:catAx>
      <c:valAx>
        <c:axId val="19678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 stats'!$B$2</c:f>
              <c:strCache>
                <c:ptCount val="1"/>
                <c:pt idx="0">
                  <c:v>2024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'Key stats'!$A$3:$A$7</c:f>
              <c:strCache>
                <c:ptCount val="5"/>
                <c:pt idx="0">
                  <c:v>Non Daily Metered</c:v>
                </c:pt>
                <c:pt idx="1">
                  <c:v>Gas Demand for electricity generation</c:v>
                </c:pt>
                <c:pt idx="2">
                  <c:v>GB demand</c:v>
                </c:pt>
                <c:pt idx="3">
                  <c:v>Exports to continental Europe</c:v>
                </c:pt>
                <c:pt idx="4">
                  <c:v>Total gas demand</c:v>
                </c:pt>
              </c:strCache>
            </c:strRef>
          </c:cat>
          <c:val>
            <c:numRef>
              <c:f>'Key stats'!$B$3:$B$7</c:f>
              <c:numCache>
                <c:formatCode>0.0</c:formatCode>
                <c:ptCount val="5"/>
                <c:pt idx="0">
                  <c:v>10.132143786452618</c:v>
                </c:pt>
                <c:pt idx="1">
                  <c:v>5.0665316883750009</c:v>
                </c:pt>
                <c:pt idx="2">
                  <c:v>18.925221766093699</c:v>
                </c:pt>
                <c:pt idx="3">
                  <c:v>5.5549815010011976</c:v>
                </c:pt>
                <c:pt idx="4">
                  <c:v>27.995877747697069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E-44AE-9C71-562E7462E49F}"/>
            </c:ext>
          </c:extLst>
        </c:ser>
        <c:ser>
          <c:idx val="1"/>
          <c:order val="1"/>
          <c:tx>
            <c:strRef>
              <c:f>'Key stats'!$C$2</c:f>
              <c:strCache>
                <c:ptCount val="1"/>
                <c:pt idx="0">
                  <c:v>2025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'Key stats'!$A$3:$A$7</c:f>
              <c:strCache>
                <c:ptCount val="5"/>
                <c:pt idx="0">
                  <c:v>Non Daily Metered</c:v>
                </c:pt>
                <c:pt idx="1">
                  <c:v>Gas Demand for electricity generation</c:v>
                </c:pt>
                <c:pt idx="2">
                  <c:v>GB demand</c:v>
                </c:pt>
                <c:pt idx="3">
                  <c:v>Exports to continental Europe</c:v>
                </c:pt>
                <c:pt idx="4">
                  <c:v>Total gas demand</c:v>
                </c:pt>
              </c:strCache>
            </c:strRef>
          </c:cat>
          <c:val>
            <c:numRef>
              <c:f>'Key stats'!$C$3:$C$7</c:f>
              <c:numCache>
                <c:formatCode>0.0</c:formatCode>
                <c:ptCount val="5"/>
                <c:pt idx="0">
                  <c:v>9.8887165221929116</c:v>
                </c:pt>
                <c:pt idx="1">
                  <c:v>4.95</c:v>
                </c:pt>
                <c:pt idx="2">
                  <c:v>18.748716522192911</c:v>
                </c:pt>
                <c:pt idx="3">
                  <c:v>6.9388181818182026</c:v>
                </c:pt>
                <c:pt idx="4">
                  <c:v>29.036726981478719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E-44AE-9C71-562E7462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898384"/>
        <c:axId val="1967899344"/>
      </c:barChart>
      <c:catAx>
        <c:axId val="19678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99344"/>
        <c:crosses val="autoZero"/>
        <c:auto val="1"/>
        <c:lblAlgn val="ctr"/>
        <c:lblOffset val="100"/>
        <c:noMultiLvlLbl val="0"/>
      </c:catAx>
      <c:valAx>
        <c:axId val="19678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forecast 2025 (bcm)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99-48B8-BF71-314E5B37F3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99-48B8-BF71-314E5B37F3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99-48B8-BF71-314E5B37F3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99-48B8-BF71-314E5B37F3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99-48B8-BF71-314E5B37F3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99-48B8-BF71-314E5B37F3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 '!$M$2:$M$7</c:f>
              <c:strCache>
                <c:ptCount val="6"/>
                <c:pt idx="0">
                  <c:v>NDM</c:v>
                </c:pt>
                <c:pt idx="1">
                  <c:v>DM &amp; Industrial</c:v>
                </c:pt>
                <c:pt idx="2">
                  <c:v>Power</c:v>
                </c:pt>
                <c:pt idx="3">
                  <c:v>Ireland</c:v>
                </c:pt>
                <c:pt idx="4">
                  <c:v>Export to continental Europe</c:v>
                </c:pt>
                <c:pt idx="5">
                  <c:v>Net storage</c:v>
                </c:pt>
              </c:strCache>
            </c:strRef>
          </c:cat>
          <c:val>
            <c:numRef>
              <c:f>'Table 1 '!$N$2:$N$7</c:f>
              <c:numCache>
                <c:formatCode>0.0</c:formatCode>
                <c:ptCount val="6"/>
                <c:pt idx="0">
                  <c:v>9.8887165221929116</c:v>
                </c:pt>
                <c:pt idx="1">
                  <c:v>3.91</c:v>
                </c:pt>
                <c:pt idx="2">
                  <c:v>4.95</c:v>
                </c:pt>
                <c:pt idx="3">
                  <c:v>2.17</c:v>
                </c:pt>
                <c:pt idx="4">
                  <c:v>6.9388181818182026</c:v>
                </c:pt>
                <c:pt idx="5">
                  <c:v>1.1791922774676076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D-459D-B92D-5CFC2F75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Supply forecast 2025 (bcm)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4F-4460-B6DC-C2B019F4C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4F-4460-B6DC-C2B019F4C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4F-4460-B6DC-C2B019F4C7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4F-4460-B6DC-C2B019F4C7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2'!$M$3:$M$6</c:f>
              <c:strCache>
                <c:ptCount val="4"/>
                <c:pt idx="0">
                  <c:v>UKCS</c:v>
                </c:pt>
                <c:pt idx="1">
                  <c:v>Norway</c:v>
                </c:pt>
                <c:pt idx="2">
                  <c:v>LNG</c:v>
                </c:pt>
                <c:pt idx="3">
                  <c:v>European Imports</c:v>
                </c:pt>
              </c:strCache>
            </c:strRef>
          </c:cat>
          <c:val>
            <c:numRef>
              <c:f>'Table 2'!$N$3:$N$6</c:f>
              <c:numCache>
                <c:formatCode>0.0</c:formatCode>
                <c:ptCount val="4"/>
                <c:pt idx="0">
                  <c:v>11.8</c:v>
                </c:pt>
                <c:pt idx="1">
                  <c:v>13.511150390363849</c:v>
                </c:pt>
                <c:pt idx="2">
                  <c:v>3.5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3-4BB4-89EE-42E20E66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Kårstø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1'!$A$3:$A$185</c:f>
              <c:numCache>
                <c:formatCode>m/d/yyyy</c:formatCode>
                <c:ptCount val="183"/>
                <c:pt idx="0">
                  <c:v>45748.25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1'!$B$3:$B$367</c:f>
              <c:numCache>
                <c:formatCode>General</c:formatCode>
                <c:ptCount val="365"/>
                <c:pt idx="0">
                  <c:v>14.599999999999994</c:v>
                </c:pt>
                <c:pt idx="1">
                  <c:v>14.599999999999994</c:v>
                </c:pt>
                <c:pt idx="2">
                  <c:v>14.599999999999994</c:v>
                </c:pt>
                <c:pt idx="3">
                  <c:v>14.599999999999994</c:v>
                </c:pt>
                <c:pt idx="4">
                  <c:v>14.599999999999994</c:v>
                </c:pt>
                <c:pt idx="5">
                  <c:v>14.599999999999994</c:v>
                </c:pt>
                <c:pt idx="6">
                  <c:v>14.599999999999994</c:v>
                </c:pt>
                <c:pt idx="7">
                  <c:v>14.599999999999994</c:v>
                </c:pt>
                <c:pt idx="8">
                  <c:v>14.599999999999994</c:v>
                </c:pt>
                <c:pt idx="9">
                  <c:v>14.599999999999994</c:v>
                </c:pt>
                <c:pt idx="10">
                  <c:v>14.599999999999994</c:v>
                </c:pt>
                <c:pt idx="11">
                  <c:v>14.599999999999994</c:v>
                </c:pt>
                <c:pt idx="12">
                  <c:v>14.599999999999994</c:v>
                </c:pt>
                <c:pt idx="13">
                  <c:v>14.599999999999994</c:v>
                </c:pt>
                <c:pt idx="14">
                  <c:v>14.599999999999994</c:v>
                </c:pt>
                <c:pt idx="15">
                  <c:v>14.599999999999994</c:v>
                </c:pt>
                <c:pt idx="16">
                  <c:v>14.599999999999994</c:v>
                </c:pt>
                <c:pt idx="17">
                  <c:v>14.599999999999994</c:v>
                </c:pt>
                <c:pt idx="18">
                  <c:v>14.599999999999994</c:v>
                </c:pt>
                <c:pt idx="19">
                  <c:v>14.599999999999994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20.599999999999994</c:v>
                </c:pt>
                <c:pt idx="27">
                  <c:v>20.599999999999994</c:v>
                </c:pt>
                <c:pt idx="28">
                  <c:v>20.599999999999994</c:v>
                </c:pt>
                <c:pt idx="29">
                  <c:v>20.599999999999994</c:v>
                </c:pt>
                <c:pt idx="30">
                  <c:v>20.599999999999994</c:v>
                </c:pt>
                <c:pt idx="31">
                  <c:v>20.599999999999994</c:v>
                </c:pt>
                <c:pt idx="32">
                  <c:v>20.599999999999994</c:v>
                </c:pt>
                <c:pt idx="33">
                  <c:v>20.599999999999994</c:v>
                </c:pt>
                <c:pt idx="34">
                  <c:v>20.599999999999994</c:v>
                </c:pt>
                <c:pt idx="35">
                  <c:v>20.599999999999994</c:v>
                </c:pt>
                <c:pt idx="36">
                  <c:v>20.599999999999994</c:v>
                </c:pt>
                <c:pt idx="37">
                  <c:v>20.599999999999994</c:v>
                </c:pt>
                <c:pt idx="38">
                  <c:v>20.599999999999994</c:v>
                </c:pt>
                <c:pt idx="39">
                  <c:v>20.599999999999994</c:v>
                </c:pt>
                <c:pt idx="40">
                  <c:v>20.599999999999994</c:v>
                </c:pt>
                <c:pt idx="41">
                  <c:v>20.599999999999994</c:v>
                </c:pt>
                <c:pt idx="42">
                  <c:v>20.599999999999994</c:v>
                </c:pt>
                <c:pt idx="43">
                  <c:v>20.599999999999994</c:v>
                </c:pt>
                <c:pt idx="44">
                  <c:v>0</c:v>
                </c:pt>
                <c:pt idx="45">
                  <c:v>7.5000000000000018</c:v>
                </c:pt>
                <c:pt idx="46">
                  <c:v>7.5000000000000018</c:v>
                </c:pt>
                <c:pt idx="47">
                  <c:v>7.5000000000000018</c:v>
                </c:pt>
                <c:pt idx="48">
                  <c:v>7.5000000000000018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19.599999999999994</c:v>
                </c:pt>
                <c:pt idx="63">
                  <c:v>19.599999999999994</c:v>
                </c:pt>
                <c:pt idx="64">
                  <c:v>19.599999999999994</c:v>
                </c:pt>
                <c:pt idx="65">
                  <c:v>19.599999999999994</c:v>
                </c:pt>
                <c:pt idx="66">
                  <c:v>19.599999999999994</c:v>
                </c:pt>
                <c:pt idx="67">
                  <c:v>19.599999999999994</c:v>
                </c:pt>
                <c:pt idx="68">
                  <c:v>19.599999999999994</c:v>
                </c:pt>
                <c:pt idx="69">
                  <c:v>0</c:v>
                </c:pt>
                <c:pt idx="70">
                  <c:v>7.5999999999999943</c:v>
                </c:pt>
                <c:pt idx="71">
                  <c:v>7.5999999999999943</c:v>
                </c:pt>
                <c:pt idx="72">
                  <c:v>7.5999999999999943</c:v>
                </c:pt>
                <c:pt idx="73">
                  <c:v>7.5999999999999943</c:v>
                </c:pt>
                <c:pt idx="74">
                  <c:v>7.5999999999999943</c:v>
                </c:pt>
                <c:pt idx="75">
                  <c:v>7.5999999999999943</c:v>
                </c:pt>
                <c:pt idx="76">
                  <c:v>7.5999999999999943</c:v>
                </c:pt>
                <c:pt idx="77">
                  <c:v>7.5999999999999943</c:v>
                </c:pt>
                <c:pt idx="78">
                  <c:v>7.5999999999999943</c:v>
                </c:pt>
                <c:pt idx="79">
                  <c:v>7.5999999999999943</c:v>
                </c:pt>
                <c:pt idx="80">
                  <c:v>0</c:v>
                </c:pt>
                <c:pt idx="81">
                  <c:v>7.5999999999999943</c:v>
                </c:pt>
                <c:pt idx="82">
                  <c:v>7.5999999999999943</c:v>
                </c:pt>
                <c:pt idx="83">
                  <c:v>7.5999999999999943</c:v>
                </c:pt>
                <c:pt idx="84">
                  <c:v>7.5999999999999943</c:v>
                </c:pt>
                <c:pt idx="85">
                  <c:v>7.5999999999999943</c:v>
                </c:pt>
                <c:pt idx="86">
                  <c:v>7.5999999999999943</c:v>
                </c:pt>
                <c:pt idx="87">
                  <c:v>7.5999999999999943</c:v>
                </c:pt>
                <c:pt idx="88">
                  <c:v>7.5999999999999943</c:v>
                </c:pt>
                <c:pt idx="89">
                  <c:v>7.5999999999999943</c:v>
                </c:pt>
                <c:pt idx="90">
                  <c:v>7.5999999999999943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5.5</c:v>
                </c:pt>
                <c:pt idx="107">
                  <c:v>5.5</c:v>
                </c:pt>
                <c:pt idx="108">
                  <c:v>5.5</c:v>
                </c:pt>
                <c:pt idx="109">
                  <c:v>5.5</c:v>
                </c:pt>
                <c:pt idx="110">
                  <c:v>5.5</c:v>
                </c:pt>
                <c:pt idx="111">
                  <c:v>5.5</c:v>
                </c:pt>
                <c:pt idx="112">
                  <c:v>5.5</c:v>
                </c:pt>
                <c:pt idx="113">
                  <c:v>5.5</c:v>
                </c:pt>
                <c:pt idx="114">
                  <c:v>5.5</c:v>
                </c:pt>
                <c:pt idx="115">
                  <c:v>5.5</c:v>
                </c:pt>
                <c:pt idx="116">
                  <c:v>5.5</c:v>
                </c:pt>
                <c:pt idx="117">
                  <c:v>5.5</c:v>
                </c:pt>
                <c:pt idx="118">
                  <c:v>5.5</c:v>
                </c:pt>
                <c:pt idx="119">
                  <c:v>5.5</c:v>
                </c:pt>
                <c:pt idx="120">
                  <c:v>5.5</c:v>
                </c:pt>
                <c:pt idx="121">
                  <c:v>5.5</c:v>
                </c:pt>
                <c:pt idx="122">
                  <c:v>5.5</c:v>
                </c:pt>
                <c:pt idx="123">
                  <c:v>5.6129999999999995</c:v>
                </c:pt>
                <c:pt idx="124">
                  <c:v>5.6129999999999995</c:v>
                </c:pt>
                <c:pt idx="125">
                  <c:v>5.6129999999999995</c:v>
                </c:pt>
                <c:pt idx="126">
                  <c:v>5.6129999999999995</c:v>
                </c:pt>
                <c:pt idx="127">
                  <c:v>4.1129999999999995</c:v>
                </c:pt>
                <c:pt idx="128">
                  <c:v>4.1129999999999995</c:v>
                </c:pt>
                <c:pt idx="129">
                  <c:v>4.1129999999999995</c:v>
                </c:pt>
                <c:pt idx="130">
                  <c:v>4.1129999999999995</c:v>
                </c:pt>
                <c:pt idx="131">
                  <c:v>4.1129999999999995</c:v>
                </c:pt>
                <c:pt idx="132">
                  <c:v>4.1129999999999995</c:v>
                </c:pt>
                <c:pt idx="133">
                  <c:v>4.1129999999999995</c:v>
                </c:pt>
                <c:pt idx="134">
                  <c:v>4.1129999999999995</c:v>
                </c:pt>
                <c:pt idx="135">
                  <c:v>4.1129999999999995</c:v>
                </c:pt>
                <c:pt idx="136">
                  <c:v>4.1129999999999995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15.599999999999994</c:v>
                </c:pt>
                <c:pt idx="143">
                  <c:v>15.599999999999994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15.599999999999994</c:v>
                </c:pt>
                <c:pt idx="155">
                  <c:v>15.599999999999994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7.5999999999999943</c:v>
                </c:pt>
                <c:pt idx="174">
                  <c:v>7.5999999999999943</c:v>
                </c:pt>
                <c:pt idx="175">
                  <c:v>7.5999999999999943</c:v>
                </c:pt>
                <c:pt idx="176">
                  <c:v>7.5999999999999943</c:v>
                </c:pt>
                <c:pt idx="177">
                  <c:v>67.599999999999994</c:v>
                </c:pt>
                <c:pt idx="178">
                  <c:v>7.5999999999999943</c:v>
                </c:pt>
                <c:pt idx="179">
                  <c:v>7.5999999999999943</c:v>
                </c:pt>
                <c:pt idx="180">
                  <c:v>7.5999999999999943</c:v>
                </c:pt>
                <c:pt idx="181">
                  <c:v>7.5999999999999943</c:v>
                </c:pt>
                <c:pt idx="182">
                  <c:v>7.5999999999999943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3-4779-971F-CA6C735B2B0B}"/>
            </c:ext>
          </c:extLst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Kollsnes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1'!$A$3:$A$185</c:f>
              <c:numCache>
                <c:formatCode>m/d/yyyy</c:formatCode>
                <c:ptCount val="183"/>
                <c:pt idx="0">
                  <c:v>45748.25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1'!$C$3:$C$367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153</c:v>
                </c:pt>
                <c:pt idx="52">
                  <c:v>68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43</c:v>
                </c:pt>
                <c:pt idx="72">
                  <c:v>43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16.900000000000006</c:v>
                </c:pt>
                <c:pt idx="79">
                  <c:v>16.900000000000006</c:v>
                </c:pt>
                <c:pt idx="80">
                  <c:v>16.900000000000006</c:v>
                </c:pt>
                <c:pt idx="81">
                  <c:v>16.900000000000006</c:v>
                </c:pt>
                <c:pt idx="82">
                  <c:v>16.900000000000006</c:v>
                </c:pt>
                <c:pt idx="83">
                  <c:v>16.900000000000006</c:v>
                </c:pt>
                <c:pt idx="84">
                  <c:v>16.900000000000006</c:v>
                </c:pt>
                <c:pt idx="85">
                  <c:v>16.900000000000006</c:v>
                </c:pt>
                <c:pt idx="86">
                  <c:v>16.900000000000006</c:v>
                </c:pt>
                <c:pt idx="87">
                  <c:v>16.900000000000006</c:v>
                </c:pt>
                <c:pt idx="88">
                  <c:v>16.900000000000006</c:v>
                </c:pt>
                <c:pt idx="89">
                  <c:v>16.900000000000006</c:v>
                </c:pt>
                <c:pt idx="90">
                  <c:v>16.900000000000006</c:v>
                </c:pt>
                <c:pt idx="91">
                  <c:v>16.900000000000006</c:v>
                </c:pt>
                <c:pt idx="92">
                  <c:v>16.900000000000006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78</c:v>
                </c:pt>
                <c:pt idx="152">
                  <c:v>78</c:v>
                </c:pt>
                <c:pt idx="153">
                  <c:v>78</c:v>
                </c:pt>
                <c:pt idx="154">
                  <c:v>78</c:v>
                </c:pt>
                <c:pt idx="155">
                  <c:v>78</c:v>
                </c:pt>
                <c:pt idx="156">
                  <c:v>78</c:v>
                </c:pt>
                <c:pt idx="157">
                  <c:v>78</c:v>
                </c:pt>
                <c:pt idx="158">
                  <c:v>78</c:v>
                </c:pt>
                <c:pt idx="159">
                  <c:v>78</c:v>
                </c:pt>
                <c:pt idx="160">
                  <c:v>78</c:v>
                </c:pt>
                <c:pt idx="161">
                  <c:v>78</c:v>
                </c:pt>
                <c:pt idx="162">
                  <c:v>78</c:v>
                </c:pt>
                <c:pt idx="163">
                  <c:v>78</c:v>
                </c:pt>
                <c:pt idx="164">
                  <c:v>78</c:v>
                </c:pt>
                <c:pt idx="165">
                  <c:v>78</c:v>
                </c:pt>
                <c:pt idx="166">
                  <c:v>78</c:v>
                </c:pt>
                <c:pt idx="167">
                  <c:v>78</c:v>
                </c:pt>
                <c:pt idx="168">
                  <c:v>78</c:v>
                </c:pt>
                <c:pt idx="169">
                  <c:v>78</c:v>
                </c:pt>
                <c:pt idx="170">
                  <c:v>23</c:v>
                </c:pt>
                <c:pt idx="171">
                  <c:v>16</c:v>
                </c:pt>
                <c:pt idx="172">
                  <c:v>14.86</c:v>
                </c:pt>
                <c:pt idx="173">
                  <c:v>14.86</c:v>
                </c:pt>
                <c:pt idx="174">
                  <c:v>14.86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3-4779-971F-CA6C735B2B0B}"/>
            </c:ext>
          </c:extLst>
        </c:ser>
        <c:ser>
          <c:idx val="2"/>
          <c:order val="2"/>
          <c:tx>
            <c:strRef>
              <c:f>'Figure 1'!$D$2</c:f>
              <c:strCache>
                <c:ptCount val="1"/>
                <c:pt idx="0">
                  <c:v>Nyhamna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'Figure 1'!$A$3:$A$185</c:f>
              <c:numCache>
                <c:formatCode>m/d/yyyy</c:formatCode>
                <c:ptCount val="183"/>
                <c:pt idx="0">
                  <c:v>45748.25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1'!$D$3:$D$367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13.780000000000001</c:v>
                </c:pt>
                <c:pt idx="29">
                  <c:v>13.780000000000001</c:v>
                </c:pt>
                <c:pt idx="30">
                  <c:v>13.780000000000001</c:v>
                </c:pt>
                <c:pt idx="31">
                  <c:v>13.780000000000001</c:v>
                </c:pt>
                <c:pt idx="32">
                  <c:v>13.780000000000001</c:v>
                </c:pt>
                <c:pt idx="33">
                  <c:v>13.780000000000001</c:v>
                </c:pt>
                <c:pt idx="34">
                  <c:v>13.780000000000001</c:v>
                </c:pt>
                <c:pt idx="35">
                  <c:v>13.780000000000001</c:v>
                </c:pt>
                <c:pt idx="36">
                  <c:v>13.780000000000001</c:v>
                </c:pt>
                <c:pt idx="37">
                  <c:v>13.780000000000001</c:v>
                </c:pt>
                <c:pt idx="38">
                  <c:v>13.780000000000001</c:v>
                </c:pt>
                <c:pt idx="39">
                  <c:v>13.780000000000001</c:v>
                </c:pt>
                <c:pt idx="40">
                  <c:v>74.8</c:v>
                </c:pt>
                <c:pt idx="41">
                  <c:v>13.780000000000001</c:v>
                </c:pt>
                <c:pt idx="42">
                  <c:v>14.799999999999997</c:v>
                </c:pt>
                <c:pt idx="43">
                  <c:v>14.799999999999997</c:v>
                </c:pt>
                <c:pt idx="44">
                  <c:v>14.799999999999997</c:v>
                </c:pt>
                <c:pt idx="45">
                  <c:v>13.780000000000001</c:v>
                </c:pt>
                <c:pt idx="46">
                  <c:v>13.780000000000001</c:v>
                </c:pt>
                <c:pt idx="47">
                  <c:v>13.780000000000001</c:v>
                </c:pt>
                <c:pt idx="48">
                  <c:v>13.780000000000001</c:v>
                </c:pt>
                <c:pt idx="49">
                  <c:v>13.780000000000001</c:v>
                </c:pt>
                <c:pt idx="50">
                  <c:v>13.780000000000001</c:v>
                </c:pt>
                <c:pt idx="51">
                  <c:v>13.780000000000001</c:v>
                </c:pt>
                <c:pt idx="52">
                  <c:v>13.780000000000001</c:v>
                </c:pt>
                <c:pt idx="53">
                  <c:v>13.780000000000001</c:v>
                </c:pt>
                <c:pt idx="54">
                  <c:v>18.78</c:v>
                </c:pt>
                <c:pt idx="55">
                  <c:v>18.78</c:v>
                </c:pt>
                <c:pt idx="56">
                  <c:v>18.78</c:v>
                </c:pt>
                <c:pt idx="57">
                  <c:v>14.799999999999997</c:v>
                </c:pt>
                <c:pt idx="58">
                  <c:v>14.799999999999997</c:v>
                </c:pt>
                <c:pt idx="59">
                  <c:v>14.799999999999997</c:v>
                </c:pt>
                <c:pt idx="60">
                  <c:v>14.799999999999997</c:v>
                </c:pt>
                <c:pt idx="61">
                  <c:v>9.7800000000000011</c:v>
                </c:pt>
                <c:pt idx="62">
                  <c:v>9.7800000000000011</c:v>
                </c:pt>
                <c:pt idx="63">
                  <c:v>9.7800000000000011</c:v>
                </c:pt>
                <c:pt idx="64">
                  <c:v>9.7800000000000011</c:v>
                </c:pt>
                <c:pt idx="65">
                  <c:v>9.7800000000000011</c:v>
                </c:pt>
                <c:pt idx="66">
                  <c:v>9.7800000000000011</c:v>
                </c:pt>
                <c:pt idx="67">
                  <c:v>9.7800000000000011</c:v>
                </c:pt>
                <c:pt idx="68">
                  <c:v>9.7800000000000011</c:v>
                </c:pt>
                <c:pt idx="69">
                  <c:v>9.7800000000000011</c:v>
                </c:pt>
                <c:pt idx="70">
                  <c:v>9.7800000000000011</c:v>
                </c:pt>
                <c:pt idx="71">
                  <c:v>9.7800000000000011</c:v>
                </c:pt>
                <c:pt idx="72">
                  <c:v>9.7800000000000011</c:v>
                </c:pt>
                <c:pt idx="73">
                  <c:v>9.7800000000000011</c:v>
                </c:pt>
                <c:pt idx="74">
                  <c:v>9.7800000000000011</c:v>
                </c:pt>
                <c:pt idx="75">
                  <c:v>9.7800000000000011</c:v>
                </c:pt>
                <c:pt idx="76">
                  <c:v>9.7800000000000011</c:v>
                </c:pt>
                <c:pt idx="77">
                  <c:v>9.7800000000000011</c:v>
                </c:pt>
                <c:pt idx="78">
                  <c:v>9.7800000000000011</c:v>
                </c:pt>
                <c:pt idx="79">
                  <c:v>9.7800000000000011</c:v>
                </c:pt>
                <c:pt idx="80">
                  <c:v>9.7800000000000011</c:v>
                </c:pt>
                <c:pt idx="81">
                  <c:v>9.7800000000000011</c:v>
                </c:pt>
                <c:pt idx="82">
                  <c:v>9.7800000000000011</c:v>
                </c:pt>
                <c:pt idx="83">
                  <c:v>9.7800000000000011</c:v>
                </c:pt>
                <c:pt idx="84">
                  <c:v>9.7800000000000011</c:v>
                </c:pt>
                <c:pt idx="85">
                  <c:v>9.7800000000000011</c:v>
                </c:pt>
                <c:pt idx="86">
                  <c:v>9.7800000000000011</c:v>
                </c:pt>
                <c:pt idx="87">
                  <c:v>9.7800000000000011</c:v>
                </c:pt>
                <c:pt idx="88">
                  <c:v>9.7800000000000011</c:v>
                </c:pt>
                <c:pt idx="89">
                  <c:v>9.7800000000000011</c:v>
                </c:pt>
                <c:pt idx="90">
                  <c:v>9.7800000000000011</c:v>
                </c:pt>
                <c:pt idx="91">
                  <c:v>9.7800000000000011</c:v>
                </c:pt>
                <c:pt idx="92">
                  <c:v>24.5</c:v>
                </c:pt>
                <c:pt idx="93">
                  <c:v>24.5</c:v>
                </c:pt>
                <c:pt idx="94">
                  <c:v>24.5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7.8</c:v>
                </c:pt>
                <c:pt idx="147">
                  <c:v>7.8</c:v>
                </c:pt>
                <c:pt idx="148">
                  <c:v>49.8</c:v>
                </c:pt>
                <c:pt idx="149">
                  <c:v>79.8</c:v>
                </c:pt>
                <c:pt idx="150">
                  <c:v>7.8</c:v>
                </c:pt>
                <c:pt idx="151">
                  <c:v>7.8</c:v>
                </c:pt>
                <c:pt idx="152">
                  <c:v>7.8</c:v>
                </c:pt>
                <c:pt idx="153">
                  <c:v>7.8</c:v>
                </c:pt>
                <c:pt idx="154">
                  <c:v>7.8</c:v>
                </c:pt>
                <c:pt idx="155">
                  <c:v>7.8</c:v>
                </c:pt>
                <c:pt idx="156">
                  <c:v>7.8</c:v>
                </c:pt>
                <c:pt idx="157">
                  <c:v>7.8</c:v>
                </c:pt>
                <c:pt idx="158">
                  <c:v>7.8</c:v>
                </c:pt>
                <c:pt idx="159">
                  <c:v>7.8</c:v>
                </c:pt>
                <c:pt idx="160">
                  <c:v>7.8</c:v>
                </c:pt>
                <c:pt idx="161">
                  <c:v>7.8</c:v>
                </c:pt>
                <c:pt idx="162">
                  <c:v>49.8</c:v>
                </c:pt>
                <c:pt idx="163">
                  <c:v>49.8</c:v>
                </c:pt>
                <c:pt idx="164">
                  <c:v>49.8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34.799999999999997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3-4779-971F-CA6C735B2B0B}"/>
            </c:ext>
          </c:extLst>
        </c:ser>
        <c:ser>
          <c:idx val="3"/>
          <c:order val="3"/>
          <c:tx>
            <c:strRef>
              <c:f>'Figure 1'!$E$2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 1'!$A$3:$A$185</c:f>
              <c:numCache>
                <c:formatCode>m/d/yyyy</c:formatCode>
                <c:ptCount val="183"/>
                <c:pt idx="0">
                  <c:v>45748.25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1'!$E$3:$E$367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11.5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11.5</c:v>
                </c:pt>
                <c:pt idx="59">
                  <c:v>11.5</c:v>
                </c:pt>
                <c:pt idx="60">
                  <c:v>11.5</c:v>
                </c:pt>
                <c:pt idx="61">
                  <c:v>0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7.2</c:v>
                </c:pt>
                <c:pt idx="71">
                  <c:v>7.2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7.2</c:v>
                </c:pt>
                <c:pt idx="84">
                  <c:v>7.2</c:v>
                </c:pt>
                <c:pt idx="85">
                  <c:v>7.2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12.706</c:v>
                </c:pt>
                <c:pt idx="151">
                  <c:v>12.706</c:v>
                </c:pt>
                <c:pt idx="152">
                  <c:v>12.706</c:v>
                </c:pt>
                <c:pt idx="153">
                  <c:v>12.706</c:v>
                </c:pt>
                <c:pt idx="154">
                  <c:v>12.706</c:v>
                </c:pt>
                <c:pt idx="155">
                  <c:v>12.706</c:v>
                </c:pt>
                <c:pt idx="156">
                  <c:v>12.706</c:v>
                </c:pt>
                <c:pt idx="157">
                  <c:v>12.706</c:v>
                </c:pt>
                <c:pt idx="158">
                  <c:v>12.706</c:v>
                </c:pt>
                <c:pt idx="159">
                  <c:v>12.706</c:v>
                </c:pt>
                <c:pt idx="160">
                  <c:v>12.706</c:v>
                </c:pt>
                <c:pt idx="161">
                  <c:v>12.706</c:v>
                </c:pt>
                <c:pt idx="162">
                  <c:v>12.706</c:v>
                </c:pt>
                <c:pt idx="163">
                  <c:v>12.706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93-4779-971F-CA6C735B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44921952"/>
        <c:axId val="1844921232"/>
      </c:barChart>
      <c:lineChart>
        <c:grouping val="standard"/>
        <c:varyColors val="0"/>
        <c:ser>
          <c:idx val="4"/>
          <c:order val="4"/>
          <c:tx>
            <c:strRef>
              <c:f>'Figure 1'!$G$2</c:f>
              <c:strCache>
                <c:ptCount val="1"/>
                <c:pt idx="0">
                  <c:v>2023/24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[2]Fig7!$A$2:$A$366</c:f>
              <c:numCache>
                <c:formatCode>General</c:formatCode>
                <c:ptCount val="365"/>
                <c:pt idx="0">
                  <c:v>45383.25</c:v>
                </c:pt>
                <c:pt idx="1">
                  <c:v>45384.25</c:v>
                </c:pt>
                <c:pt idx="2">
                  <c:v>45385.25</c:v>
                </c:pt>
                <c:pt idx="3">
                  <c:v>45386.25</c:v>
                </c:pt>
                <c:pt idx="4">
                  <c:v>45387.25</c:v>
                </c:pt>
                <c:pt idx="5">
                  <c:v>45388.25</c:v>
                </c:pt>
                <c:pt idx="6">
                  <c:v>45389.25</c:v>
                </c:pt>
                <c:pt idx="7">
                  <c:v>45390.25</c:v>
                </c:pt>
                <c:pt idx="8">
                  <c:v>45391.25</c:v>
                </c:pt>
                <c:pt idx="9">
                  <c:v>45392.25</c:v>
                </c:pt>
                <c:pt idx="10">
                  <c:v>45393.25</c:v>
                </c:pt>
                <c:pt idx="11">
                  <c:v>45394.25</c:v>
                </c:pt>
                <c:pt idx="12">
                  <c:v>45395.25</c:v>
                </c:pt>
                <c:pt idx="13">
                  <c:v>45396.25</c:v>
                </c:pt>
                <c:pt idx="14">
                  <c:v>45397.25</c:v>
                </c:pt>
                <c:pt idx="15">
                  <c:v>45398.25</c:v>
                </c:pt>
                <c:pt idx="16">
                  <c:v>45399.25</c:v>
                </c:pt>
                <c:pt idx="17">
                  <c:v>45400.25</c:v>
                </c:pt>
                <c:pt idx="18">
                  <c:v>45401.25</c:v>
                </c:pt>
                <c:pt idx="19">
                  <c:v>45402.25</c:v>
                </c:pt>
                <c:pt idx="20">
                  <c:v>45403.25</c:v>
                </c:pt>
                <c:pt idx="21">
                  <c:v>45404.25</c:v>
                </c:pt>
                <c:pt idx="22">
                  <c:v>45405.25</c:v>
                </c:pt>
                <c:pt idx="23">
                  <c:v>45406.25</c:v>
                </c:pt>
                <c:pt idx="24">
                  <c:v>45407.25</c:v>
                </c:pt>
                <c:pt idx="25">
                  <c:v>45408.25</c:v>
                </c:pt>
                <c:pt idx="26">
                  <c:v>45409.25</c:v>
                </c:pt>
                <c:pt idx="27">
                  <c:v>45410.25</c:v>
                </c:pt>
                <c:pt idx="28">
                  <c:v>45411.25</c:v>
                </c:pt>
                <c:pt idx="29">
                  <c:v>45412.25</c:v>
                </c:pt>
                <c:pt idx="30">
                  <c:v>45413.25</c:v>
                </c:pt>
                <c:pt idx="31">
                  <c:v>45414.25</c:v>
                </c:pt>
                <c:pt idx="32">
                  <c:v>45415.25</c:v>
                </c:pt>
                <c:pt idx="33">
                  <c:v>45416.25</c:v>
                </c:pt>
                <c:pt idx="34">
                  <c:v>45417.25</c:v>
                </c:pt>
                <c:pt idx="35">
                  <c:v>45418.25</c:v>
                </c:pt>
                <c:pt idx="36">
                  <c:v>45419.25</c:v>
                </c:pt>
                <c:pt idx="37">
                  <c:v>45420.25</c:v>
                </c:pt>
                <c:pt idx="38">
                  <c:v>45421.25</c:v>
                </c:pt>
                <c:pt idx="39">
                  <c:v>45422.25</c:v>
                </c:pt>
                <c:pt idx="40">
                  <c:v>45423.25</c:v>
                </c:pt>
                <c:pt idx="41">
                  <c:v>45424.25</c:v>
                </c:pt>
                <c:pt idx="42">
                  <c:v>45425.25</c:v>
                </c:pt>
                <c:pt idx="43">
                  <c:v>45426.25</c:v>
                </c:pt>
                <c:pt idx="44">
                  <c:v>45427.25</c:v>
                </c:pt>
                <c:pt idx="45">
                  <c:v>45428.25</c:v>
                </c:pt>
                <c:pt idx="46">
                  <c:v>45429.25</c:v>
                </c:pt>
                <c:pt idx="47">
                  <c:v>45430.25</c:v>
                </c:pt>
                <c:pt idx="48">
                  <c:v>45431.25</c:v>
                </c:pt>
                <c:pt idx="49">
                  <c:v>45432.25</c:v>
                </c:pt>
                <c:pt idx="50">
                  <c:v>45433.25</c:v>
                </c:pt>
                <c:pt idx="51">
                  <c:v>45434.25</c:v>
                </c:pt>
                <c:pt idx="52">
                  <c:v>45435.25</c:v>
                </c:pt>
                <c:pt idx="53">
                  <c:v>45436.25</c:v>
                </c:pt>
                <c:pt idx="54">
                  <c:v>45437.25</c:v>
                </c:pt>
                <c:pt idx="55">
                  <c:v>45438.25</c:v>
                </c:pt>
                <c:pt idx="56">
                  <c:v>45439.25</c:v>
                </c:pt>
                <c:pt idx="57">
                  <c:v>45440.25</c:v>
                </c:pt>
                <c:pt idx="58">
                  <c:v>45441.25</c:v>
                </c:pt>
                <c:pt idx="59">
                  <c:v>45442.25</c:v>
                </c:pt>
                <c:pt idx="60">
                  <c:v>45443.25</c:v>
                </c:pt>
                <c:pt idx="61">
                  <c:v>45444.25</c:v>
                </c:pt>
                <c:pt idx="62">
                  <c:v>45445.25</c:v>
                </c:pt>
                <c:pt idx="63">
                  <c:v>45446.25</c:v>
                </c:pt>
                <c:pt idx="64">
                  <c:v>45447.25</c:v>
                </c:pt>
                <c:pt idx="65">
                  <c:v>45448.25</c:v>
                </c:pt>
                <c:pt idx="66">
                  <c:v>45449.25</c:v>
                </c:pt>
                <c:pt idx="67">
                  <c:v>45450.25</c:v>
                </c:pt>
                <c:pt idx="68">
                  <c:v>45451.25</c:v>
                </c:pt>
                <c:pt idx="69">
                  <c:v>45452.25</c:v>
                </c:pt>
                <c:pt idx="70">
                  <c:v>45453.25</c:v>
                </c:pt>
                <c:pt idx="71">
                  <c:v>45454.25</c:v>
                </c:pt>
                <c:pt idx="72">
                  <c:v>45455.25</c:v>
                </c:pt>
                <c:pt idx="73">
                  <c:v>45456.25</c:v>
                </c:pt>
                <c:pt idx="74">
                  <c:v>45457.25</c:v>
                </c:pt>
                <c:pt idx="75">
                  <c:v>45458.25</c:v>
                </c:pt>
                <c:pt idx="76">
                  <c:v>45459.25</c:v>
                </c:pt>
                <c:pt idx="77">
                  <c:v>45460.25</c:v>
                </c:pt>
                <c:pt idx="78">
                  <c:v>45461.25</c:v>
                </c:pt>
                <c:pt idx="79">
                  <c:v>45462.25</c:v>
                </c:pt>
                <c:pt idx="80">
                  <c:v>45463.25</c:v>
                </c:pt>
                <c:pt idx="81">
                  <c:v>45464.25</c:v>
                </c:pt>
                <c:pt idx="82">
                  <c:v>45465.25</c:v>
                </c:pt>
                <c:pt idx="83">
                  <c:v>45466.25</c:v>
                </c:pt>
                <c:pt idx="84">
                  <c:v>45467.25</c:v>
                </c:pt>
                <c:pt idx="85">
                  <c:v>45468.25</c:v>
                </c:pt>
                <c:pt idx="86">
                  <c:v>45469.25</c:v>
                </c:pt>
                <c:pt idx="87">
                  <c:v>45470.25</c:v>
                </c:pt>
                <c:pt idx="88">
                  <c:v>45471.25</c:v>
                </c:pt>
                <c:pt idx="89">
                  <c:v>45472.25</c:v>
                </c:pt>
                <c:pt idx="90">
                  <c:v>45473.25</c:v>
                </c:pt>
                <c:pt idx="91">
                  <c:v>45474.25</c:v>
                </c:pt>
                <c:pt idx="92">
                  <c:v>45475.25</c:v>
                </c:pt>
                <c:pt idx="93">
                  <c:v>45476.25</c:v>
                </c:pt>
                <c:pt idx="94">
                  <c:v>45477.25</c:v>
                </c:pt>
                <c:pt idx="95">
                  <c:v>45478.25</c:v>
                </c:pt>
                <c:pt idx="96">
                  <c:v>45479.25</c:v>
                </c:pt>
                <c:pt idx="97">
                  <c:v>45480.25</c:v>
                </c:pt>
                <c:pt idx="98">
                  <c:v>45481.25</c:v>
                </c:pt>
                <c:pt idx="99">
                  <c:v>45482.25</c:v>
                </c:pt>
                <c:pt idx="100">
                  <c:v>45483.25</c:v>
                </c:pt>
                <c:pt idx="101">
                  <c:v>45484.25</c:v>
                </c:pt>
                <c:pt idx="102">
                  <c:v>45485.25</c:v>
                </c:pt>
                <c:pt idx="103">
                  <c:v>45486.25</c:v>
                </c:pt>
                <c:pt idx="104">
                  <c:v>45487.25</c:v>
                </c:pt>
                <c:pt idx="105">
                  <c:v>45488.25</c:v>
                </c:pt>
                <c:pt idx="106">
                  <c:v>45489.25</c:v>
                </c:pt>
                <c:pt idx="107">
                  <c:v>45490.25</c:v>
                </c:pt>
                <c:pt idx="108">
                  <c:v>45491.25</c:v>
                </c:pt>
                <c:pt idx="109">
                  <c:v>45492.25</c:v>
                </c:pt>
                <c:pt idx="110">
                  <c:v>45493.25</c:v>
                </c:pt>
                <c:pt idx="111">
                  <c:v>45494.25</c:v>
                </c:pt>
                <c:pt idx="112">
                  <c:v>45495.25</c:v>
                </c:pt>
                <c:pt idx="113">
                  <c:v>45496.25</c:v>
                </c:pt>
                <c:pt idx="114">
                  <c:v>45497.25</c:v>
                </c:pt>
                <c:pt idx="115">
                  <c:v>45498.25</c:v>
                </c:pt>
                <c:pt idx="116">
                  <c:v>45499.25</c:v>
                </c:pt>
                <c:pt idx="117">
                  <c:v>45500.25</c:v>
                </c:pt>
                <c:pt idx="118">
                  <c:v>45501.25</c:v>
                </c:pt>
                <c:pt idx="119">
                  <c:v>45502.25</c:v>
                </c:pt>
                <c:pt idx="120">
                  <c:v>45503.25</c:v>
                </c:pt>
                <c:pt idx="121">
                  <c:v>45504.25</c:v>
                </c:pt>
                <c:pt idx="122">
                  <c:v>45505.25</c:v>
                </c:pt>
                <c:pt idx="123">
                  <c:v>45506.25</c:v>
                </c:pt>
                <c:pt idx="124">
                  <c:v>45507.25</c:v>
                </c:pt>
                <c:pt idx="125">
                  <c:v>45508.25</c:v>
                </c:pt>
                <c:pt idx="126">
                  <c:v>45509.25</c:v>
                </c:pt>
                <c:pt idx="127">
                  <c:v>45510.25</c:v>
                </c:pt>
                <c:pt idx="128">
                  <c:v>45511.25</c:v>
                </c:pt>
                <c:pt idx="129">
                  <c:v>45512.25</c:v>
                </c:pt>
                <c:pt idx="130">
                  <c:v>45513.25</c:v>
                </c:pt>
                <c:pt idx="131">
                  <c:v>45514.25</c:v>
                </c:pt>
                <c:pt idx="132">
                  <c:v>45515.25</c:v>
                </c:pt>
                <c:pt idx="133">
                  <c:v>45516.25</c:v>
                </c:pt>
                <c:pt idx="134">
                  <c:v>45517.25</c:v>
                </c:pt>
                <c:pt idx="135">
                  <c:v>45518.25</c:v>
                </c:pt>
                <c:pt idx="136">
                  <c:v>45519.25</c:v>
                </c:pt>
                <c:pt idx="137">
                  <c:v>45520.25</c:v>
                </c:pt>
                <c:pt idx="138">
                  <c:v>45521.25</c:v>
                </c:pt>
                <c:pt idx="139">
                  <c:v>45522.25</c:v>
                </c:pt>
                <c:pt idx="140">
                  <c:v>45523.25</c:v>
                </c:pt>
                <c:pt idx="141">
                  <c:v>45524.25</c:v>
                </c:pt>
                <c:pt idx="142">
                  <c:v>45525.25</c:v>
                </c:pt>
                <c:pt idx="143">
                  <c:v>45526.25</c:v>
                </c:pt>
                <c:pt idx="144">
                  <c:v>45527.25</c:v>
                </c:pt>
                <c:pt idx="145">
                  <c:v>45528.25</c:v>
                </c:pt>
                <c:pt idx="146">
                  <c:v>45529.25</c:v>
                </c:pt>
                <c:pt idx="147">
                  <c:v>45530.25</c:v>
                </c:pt>
                <c:pt idx="148">
                  <c:v>45531.25</c:v>
                </c:pt>
                <c:pt idx="149">
                  <c:v>45532.25</c:v>
                </c:pt>
                <c:pt idx="150">
                  <c:v>45533.25</c:v>
                </c:pt>
                <c:pt idx="151">
                  <c:v>45534.25</c:v>
                </c:pt>
                <c:pt idx="152">
                  <c:v>45535.25</c:v>
                </c:pt>
                <c:pt idx="153">
                  <c:v>45536.25</c:v>
                </c:pt>
                <c:pt idx="154">
                  <c:v>45537.25</c:v>
                </c:pt>
                <c:pt idx="155">
                  <c:v>45538.25</c:v>
                </c:pt>
                <c:pt idx="156">
                  <c:v>45539.25</c:v>
                </c:pt>
                <c:pt idx="157">
                  <c:v>45540.25</c:v>
                </c:pt>
                <c:pt idx="158">
                  <c:v>45541.25</c:v>
                </c:pt>
                <c:pt idx="159">
                  <c:v>45542.25</c:v>
                </c:pt>
                <c:pt idx="160">
                  <c:v>45543.25</c:v>
                </c:pt>
                <c:pt idx="161">
                  <c:v>45544.25</c:v>
                </c:pt>
                <c:pt idx="162">
                  <c:v>45545.25</c:v>
                </c:pt>
                <c:pt idx="163">
                  <c:v>45546.25</c:v>
                </c:pt>
                <c:pt idx="164">
                  <c:v>45547.25</c:v>
                </c:pt>
                <c:pt idx="165">
                  <c:v>45548.25</c:v>
                </c:pt>
                <c:pt idx="166">
                  <c:v>45549.25</c:v>
                </c:pt>
                <c:pt idx="167">
                  <c:v>45550.25</c:v>
                </c:pt>
                <c:pt idx="168">
                  <c:v>45551.25</c:v>
                </c:pt>
                <c:pt idx="169">
                  <c:v>45552.25</c:v>
                </c:pt>
                <c:pt idx="170">
                  <c:v>45553.25</c:v>
                </c:pt>
                <c:pt idx="171">
                  <c:v>45554.25</c:v>
                </c:pt>
                <c:pt idx="172">
                  <c:v>45555.25</c:v>
                </c:pt>
                <c:pt idx="173">
                  <c:v>45556.25</c:v>
                </c:pt>
                <c:pt idx="174">
                  <c:v>45557.25</c:v>
                </c:pt>
                <c:pt idx="175">
                  <c:v>45558.25</c:v>
                </c:pt>
                <c:pt idx="176">
                  <c:v>45559.25</c:v>
                </c:pt>
                <c:pt idx="177">
                  <c:v>45560.25</c:v>
                </c:pt>
                <c:pt idx="178">
                  <c:v>45561.25</c:v>
                </c:pt>
                <c:pt idx="179">
                  <c:v>45562.25</c:v>
                </c:pt>
                <c:pt idx="180">
                  <c:v>45563.25</c:v>
                </c:pt>
                <c:pt idx="181">
                  <c:v>45564.25</c:v>
                </c:pt>
                <c:pt idx="182">
                  <c:v>45565.25</c:v>
                </c:pt>
                <c:pt idx="183">
                  <c:v>45566.25</c:v>
                </c:pt>
                <c:pt idx="184">
                  <c:v>45567.25</c:v>
                </c:pt>
                <c:pt idx="185">
                  <c:v>45568.25</c:v>
                </c:pt>
                <c:pt idx="186">
                  <c:v>45569.25</c:v>
                </c:pt>
                <c:pt idx="187">
                  <c:v>45570.25</c:v>
                </c:pt>
                <c:pt idx="188">
                  <c:v>45571.25</c:v>
                </c:pt>
                <c:pt idx="189">
                  <c:v>45572.25</c:v>
                </c:pt>
                <c:pt idx="190">
                  <c:v>45573.25</c:v>
                </c:pt>
                <c:pt idx="191">
                  <c:v>45574.25</c:v>
                </c:pt>
                <c:pt idx="192">
                  <c:v>45575.25</c:v>
                </c:pt>
                <c:pt idx="193">
                  <c:v>45576.25</c:v>
                </c:pt>
                <c:pt idx="194">
                  <c:v>45577.25</c:v>
                </c:pt>
                <c:pt idx="195">
                  <c:v>45578.25</c:v>
                </c:pt>
                <c:pt idx="196">
                  <c:v>45579.25</c:v>
                </c:pt>
                <c:pt idx="197">
                  <c:v>45580.25</c:v>
                </c:pt>
                <c:pt idx="198">
                  <c:v>45581.25</c:v>
                </c:pt>
                <c:pt idx="199">
                  <c:v>45582.25</c:v>
                </c:pt>
                <c:pt idx="200">
                  <c:v>45583.25</c:v>
                </c:pt>
                <c:pt idx="201">
                  <c:v>45584.25</c:v>
                </c:pt>
                <c:pt idx="202">
                  <c:v>45585.25</c:v>
                </c:pt>
                <c:pt idx="203">
                  <c:v>45586.25</c:v>
                </c:pt>
                <c:pt idx="204">
                  <c:v>45587.25</c:v>
                </c:pt>
                <c:pt idx="205">
                  <c:v>45588.25</c:v>
                </c:pt>
                <c:pt idx="206">
                  <c:v>45589.25</c:v>
                </c:pt>
                <c:pt idx="207">
                  <c:v>45590.25</c:v>
                </c:pt>
                <c:pt idx="208">
                  <c:v>45591.25</c:v>
                </c:pt>
                <c:pt idx="209">
                  <c:v>45592.25</c:v>
                </c:pt>
                <c:pt idx="210">
                  <c:v>45593.25</c:v>
                </c:pt>
                <c:pt idx="211">
                  <c:v>45594.25</c:v>
                </c:pt>
                <c:pt idx="212">
                  <c:v>45595.25</c:v>
                </c:pt>
                <c:pt idx="213">
                  <c:v>45596.25</c:v>
                </c:pt>
                <c:pt idx="214">
                  <c:v>45597.25</c:v>
                </c:pt>
                <c:pt idx="215">
                  <c:v>45598.25</c:v>
                </c:pt>
                <c:pt idx="216">
                  <c:v>45599.25</c:v>
                </c:pt>
                <c:pt idx="217">
                  <c:v>45600.25</c:v>
                </c:pt>
                <c:pt idx="218">
                  <c:v>45601.25</c:v>
                </c:pt>
                <c:pt idx="219">
                  <c:v>45602.25</c:v>
                </c:pt>
                <c:pt idx="220">
                  <c:v>45603.25</c:v>
                </c:pt>
                <c:pt idx="221">
                  <c:v>45604.25</c:v>
                </c:pt>
                <c:pt idx="222">
                  <c:v>45605.25</c:v>
                </c:pt>
                <c:pt idx="223">
                  <c:v>45606.25</c:v>
                </c:pt>
                <c:pt idx="224">
                  <c:v>45607.25</c:v>
                </c:pt>
                <c:pt idx="225">
                  <c:v>45608.25</c:v>
                </c:pt>
                <c:pt idx="226">
                  <c:v>45609.25</c:v>
                </c:pt>
                <c:pt idx="227">
                  <c:v>45610.25</c:v>
                </c:pt>
                <c:pt idx="228">
                  <c:v>45611.25</c:v>
                </c:pt>
                <c:pt idx="229">
                  <c:v>45612.25</c:v>
                </c:pt>
                <c:pt idx="230">
                  <c:v>45613.25</c:v>
                </c:pt>
                <c:pt idx="231">
                  <c:v>45614.25</c:v>
                </c:pt>
                <c:pt idx="232">
                  <c:v>45615.25</c:v>
                </c:pt>
                <c:pt idx="233">
                  <c:v>45616.25</c:v>
                </c:pt>
                <c:pt idx="234">
                  <c:v>45617.25</c:v>
                </c:pt>
                <c:pt idx="235">
                  <c:v>45618.25</c:v>
                </c:pt>
                <c:pt idx="236">
                  <c:v>45619.25</c:v>
                </c:pt>
                <c:pt idx="237">
                  <c:v>45620.25</c:v>
                </c:pt>
                <c:pt idx="238">
                  <c:v>45621.25</c:v>
                </c:pt>
                <c:pt idx="239">
                  <c:v>45622.25</c:v>
                </c:pt>
                <c:pt idx="240">
                  <c:v>45623.25</c:v>
                </c:pt>
                <c:pt idx="241">
                  <c:v>45624.25</c:v>
                </c:pt>
                <c:pt idx="242">
                  <c:v>45625.25</c:v>
                </c:pt>
                <c:pt idx="243">
                  <c:v>45626.25</c:v>
                </c:pt>
                <c:pt idx="244">
                  <c:v>45627.25</c:v>
                </c:pt>
                <c:pt idx="245">
                  <c:v>45628.25</c:v>
                </c:pt>
                <c:pt idx="246">
                  <c:v>45629.25</c:v>
                </c:pt>
                <c:pt idx="247">
                  <c:v>45630.25</c:v>
                </c:pt>
                <c:pt idx="248">
                  <c:v>45631.25</c:v>
                </c:pt>
                <c:pt idx="249">
                  <c:v>45632.25</c:v>
                </c:pt>
                <c:pt idx="250">
                  <c:v>45633.25</c:v>
                </c:pt>
                <c:pt idx="251">
                  <c:v>45634.25</c:v>
                </c:pt>
                <c:pt idx="252">
                  <c:v>45635.25</c:v>
                </c:pt>
                <c:pt idx="253">
                  <c:v>45636.25</c:v>
                </c:pt>
                <c:pt idx="254">
                  <c:v>45637.25</c:v>
                </c:pt>
                <c:pt idx="255">
                  <c:v>45638.25</c:v>
                </c:pt>
                <c:pt idx="256">
                  <c:v>45639.25</c:v>
                </c:pt>
                <c:pt idx="257">
                  <c:v>45640.25</c:v>
                </c:pt>
                <c:pt idx="258">
                  <c:v>45641.25</c:v>
                </c:pt>
                <c:pt idx="259">
                  <c:v>45642.25</c:v>
                </c:pt>
                <c:pt idx="260">
                  <c:v>45643.25</c:v>
                </c:pt>
                <c:pt idx="261">
                  <c:v>45644.25</c:v>
                </c:pt>
                <c:pt idx="262">
                  <c:v>45645.25</c:v>
                </c:pt>
                <c:pt idx="263">
                  <c:v>45646.25</c:v>
                </c:pt>
                <c:pt idx="264">
                  <c:v>45647.25</c:v>
                </c:pt>
                <c:pt idx="265">
                  <c:v>45648.25</c:v>
                </c:pt>
                <c:pt idx="266">
                  <c:v>45649.25</c:v>
                </c:pt>
                <c:pt idx="267">
                  <c:v>45650.25</c:v>
                </c:pt>
                <c:pt idx="268">
                  <c:v>45651.25</c:v>
                </c:pt>
                <c:pt idx="269">
                  <c:v>45652.25</c:v>
                </c:pt>
                <c:pt idx="270">
                  <c:v>45653.25</c:v>
                </c:pt>
                <c:pt idx="271">
                  <c:v>45654.25</c:v>
                </c:pt>
                <c:pt idx="272">
                  <c:v>45655.25</c:v>
                </c:pt>
                <c:pt idx="273">
                  <c:v>45656.25</c:v>
                </c:pt>
                <c:pt idx="274">
                  <c:v>45657.25</c:v>
                </c:pt>
                <c:pt idx="275">
                  <c:v>45658.25</c:v>
                </c:pt>
                <c:pt idx="276">
                  <c:v>45659.25</c:v>
                </c:pt>
                <c:pt idx="277">
                  <c:v>45660.25</c:v>
                </c:pt>
                <c:pt idx="278">
                  <c:v>45661.25</c:v>
                </c:pt>
                <c:pt idx="279">
                  <c:v>45662.25</c:v>
                </c:pt>
                <c:pt idx="280">
                  <c:v>45663.25</c:v>
                </c:pt>
                <c:pt idx="281">
                  <c:v>45664.25</c:v>
                </c:pt>
                <c:pt idx="282">
                  <c:v>45665.25</c:v>
                </c:pt>
                <c:pt idx="283">
                  <c:v>45666.25</c:v>
                </c:pt>
                <c:pt idx="284">
                  <c:v>45667.25</c:v>
                </c:pt>
                <c:pt idx="285">
                  <c:v>45668.25</c:v>
                </c:pt>
                <c:pt idx="286">
                  <c:v>45669.25</c:v>
                </c:pt>
                <c:pt idx="287">
                  <c:v>45670.25</c:v>
                </c:pt>
                <c:pt idx="288">
                  <c:v>45671.25</c:v>
                </c:pt>
                <c:pt idx="289">
                  <c:v>45672.25</c:v>
                </c:pt>
                <c:pt idx="290">
                  <c:v>45673.25</c:v>
                </c:pt>
                <c:pt idx="291">
                  <c:v>45674.25</c:v>
                </c:pt>
                <c:pt idx="292">
                  <c:v>45675.25</c:v>
                </c:pt>
                <c:pt idx="293">
                  <c:v>45676.25</c:v>
                </c:pt>
                <c:pt idx="294">
                  <c:v>45677.25</c:v>
                </c:pt>
                <c:pt idx="295">
                  <c:v>45678.25</c:v>
                </c:pt>
                <c:pt idx="296">
                  <c:v>45679.25</c:v>
                </c:pt>
                <c:pt idx="297">
                  <c:v>45680.25</c:v>
                </c:pt>
                <c:pt idx="298">
                  <c:v>45681.25</c:v>
                </c:pt>
                <c:pt idx="299">
                  <c:v>45682.25</c:v>
                </c:pt>
                <c:pt idx="300">
                  <c:v>45683.25</c:v>
                </c:pt>
                <c:pt idx="301">
                  <c:v>45684.25</c:v>
                </c:pt>
                <c:pt idx="302">
                  <c:v>45685.25</c:v>
                </c:pt>
                <c:pt idx="303">
                  <c:v>45686.25</c:v>
                </c:pt>
                <c:pt idx="304">
                  <c:v>45687.25</c:v>
                </c:pt>
                <c:pt idx="305">
                  <c:v>45688.25</c:v>
                </c:pt>
                <c:pt idx="306">
                  <c:v>45689.25</c:v>
                </c:pt>
                <c:pt idx="307">
                  <c:v>45690.25</c:v>
                </c:pt>
                <c:pt idx="308">
                  <c:v>45691.25</c:v>
                </c:pt>
                <c:pt idx="309">
                  <c:v>45692.25</c:v>
                </c:pt>
                <c:pt idx="310">
                  <c:v>45693.25</c:v>
                </c:pt>
                <c:pt idx="311">
                  <c:v>45694.25</c:v>
                </c:pt>
                <c:pt idx="312">
                  <c:v>45695.25</c:v>
                </c:pt>
                <c:pt idx="313">
                  <c:v>45696.25</c:v>
                </c:pt>
                <c:pt idx="314">
                  <c:v>45697.25</c:v>
                </c:pt>
                <c:pt idx="315">
                  <c:v>45698.25</c:v>
                </c:pt>
                <c:pt idx="316">
                  <c:v>45699.25</c:v>
                </c:pt>
                <c:pt idx="317">
                  <c:v>45700.25</c:v>
                </c:pt>
                <c:pt idx="318">
                  <c:v>45701.25</c:v>
                </c:pt>
                <c:pt idx="319">
                  <c:v>45702.25</c:v>
                </c:pt>
                <c:pt idx="320">
                  <c:v>45703.25</c:v>
                </c:pt>
                <c:pt idx="321">
                  <c:v>45704.25</c:v>
                </c:pt>
                <c:pt idx="322">
                  <c:v>45705.25</c:v>
                </c:pt>
                <c:pt idx="323">
                  <c:v>45706.25</c:v>
                </c:pt>
                <c:pt idx="324">
                  <c:v>45707.25</c:v>
                </c:pt>
                <c:pt idx="325">
                  <c:v>45708.25</c:v>
                </c:pt>
                <c:pt idx="326">
                  <c:v>45709.25</c:v>
                </c:pt>
                <c:pt idx="327">
                  <c:v>45710.25</c:v>
                </c:pt>
                <c:pt idx="328">
                  <c:v>45711.25</c:v>
                </c:pt>
                <c:pt idx="329">
                  <c:v>45712.25</c:v>
                </c:pt>
                <c:pt idx="330">
                  <c:v>45713.25</c:v>
                </c:pt>
                <c:pt idx="331">
                  <c:v>45714.25</c:v>
                </c:pt>
                <c:pt idx="332">
                  <c:v>45715.25</c:v>
                </c:pt>
                <c:pt idx="333">
                  <c:v>45716.25</c:v>
                </c:pt>
                <c:pt idx="334">
                  <c:v>45717.25</c:v>
                </c:pt>
                <c:pt idx="335">
                  <c:v>45718.25</c:v>
                </c:pt>
                <c:pt idx="336">
                  <c:v>45719.25</c:v>
                </c:pt>
                <c:pt idx="337">
                  <c:v>45720.25</c:v>
                </c:pt>
                <c:pt idx="338">
                  <c:v>45721.25</c:v>
                </c:pt>
                <c:pt idx="339">
                  <c:v>45722.25</c:v>
                </c:pt>
                <c:pt idx="340">
                  <c:v>45723.25</c:v>
                </c:pt>
                <c:pt idx="341">
                  <c:v>45724.25</c:v>
                </c:pt>
                <c:pt idx="342">
                  <c:v>45725.25</c:v>
                </c:pt>
                <c:pt idx="343">
                  <c:v>45726.25</c:v>
                </c:pt>
                <c:pt idx="344">
                  <c:v>45727.25</c:v>
                </c:pt>
                <c:pt idx="345">
                  <c:v>45728.25</c:v>
                </c:pt>
                <c:pt idx="346">
                  <c:v>45729.25</c:v>
                </c:pt>
                <c:pt idx="347">
                  <c:v>45730.25</c:v>
                </c:pt>
                <c:pt idx="348">
                  <c:v>45731.25</c:v>
                </c:pt>
                <c:pt idx="349">
                  <c:v>45732.25</c:v>
                </c:pt>
                <c:pt idx="350">
                  <c:v>45733.25</c:v>
                </c:pt>
                <c:pt idx="351">
                  <c:v>45734.25</c:v>
                </c:pt>
                <c:pt idx="352">
                  <c:v>45735.25</c:v>
                </c:pt>
                <c:pt idx="353">
                  <c:v>45736.25</c:v>
                </c:pt>
                <c:pt idx="354">
                  <c:v>45737.25</c:v>
                </c:pt>
                <c:pt idx="355">
                  <c:v>45738.25</c:v>
                </c:pt>
                <c:pt idx="356">
                  <c:v>45739.25</c:v>
                </c:pt>
                <c:pt idx="357">
                  <c:v>45740.25</c:v>
                </c:pt>
                <c:pt idx="358">
                  <c:v>45741.25</c:v>
                </c:pt>
                <c:pt idx="359">
                  <c:v>45742.25</c:v>
                </c:pt>
                <c:pt idx="360">
                  <c:v>45743.25</c:v>
                </c:pt>
                <c:pt idx="361">
                  <c:v>45744.25</c:v>
                </c:pt>
                <c:pt idx="362">
                  <c:v>45745.25</c:v>
                </c:pt>
                <c:pt idx="363">
                  <c:v>45746.25</c:v>
                </c:pt>
                <c:pt idx="364">
                  <c:v>45747.25</c:v>
                </c:pt>
              </c:numCache>
            </c:numRef>
          </c:cat>
          <c:val>
            <c:numRef>
              <c:f>'Figure 1'!$G$3:$G$367</c:f>
              <c:numCache>
                <c:formatCode>General</c:formatCode>
                <c:ptCount val="365"/>
                <c:pt idx="0">
                  <c:v>21.389999999999993</c:v>
                </c:pt>
                <c:pt idx="1">
                  <c:v>21.389999999999993</c:v>
                </c:pt>
                <c:pt idx="2">
                  <c:v>21.389999999999993</c:v>
                </c:pt>
                <c:pt idx="3">
                  <c:v>21.389999999999993</c:v>
                </c:pt>
                <c:pt idx="4">
                  <c:v>21.389999999999993</c:v>
                </c:pt>
                <c:pt idx="5">
                  <c:v>1.7900000000000009</c:v>
                </c:pt>
                <c:pt idx="6">
                  <c:v>13.889999999999995</c:v>
                </c:pt>
                <c:pt idx="7">
                  <c:v>13.889999999999995</c:v>
                </c:pt>
                <c:pt idx="8">
                  <c:v>1.7900000000000009</c:v>
                </c:pt>
                <c:pt idx="9">
                  <c:v>13.889999999999995</c:v>
                </c:pt>
                <c:pt idx="10">
                  <c:v>13.889999999999995</c:v>
                </c:pt>
                <c:pt idx="11">
                  <c:v>13.889999999999995</c:v>
                </c:pt>
                <c:pt idx="12">
                  <c:v>1.7900000000000009</c:v>
                </c:pt>
                <c:pt idx="13">
                  <c:v>1.7900000000000009</c:v>
                </c:pt>
                <c:pt idx="14">
                  <c:v>22.641999999999996</c:v>
                </c:pt>
                <c:pt idx="15">
                  <c:v>30.241999999999987</c:v>
                </c:pt>
                <c:pt idx="16">
                  <c:v>44.451999999999984</c:v>
                </c:pt>
                <c:pt idx="17">
                  <c:v>16</c:v>
                </c:pt>
                <c:pt idx="18">
                  <c:v>21</c:v>
                </c:pt>
                <c:pt idx="19">
                  <c:v>13.889999999999995</c:v>
                </c:pt>
                <c:pt idx="20">
                  <c:v>13.889999999999995</c:v>
                </c:pt>
                <c:pt idx="21">
                  <c:v>1.7900000000000009</c:v>
                </c:pt>
                <c:pt idx="22">
                  <c:v>10.790000000000001</c:v>
                </c:pt>
                <c:pt idx="23">
                  <c:v>37.589999999999996</c:v>
                </c:pt>
                <c:pt idx="24">
                  <c:v>59.289999999999992</c:v>
                </c:pt>
                <c:pt idx="25">
                  <c:v>96.589999999999989</c:v>
                </c:pt>
                <c:pt idx="26">
                  <c:v>101.99</c:v>
                </c:pt>
                <c:pt idx="27">
                  <c:v>101.99</c:v>
                </c:pt>
                <c:pt idx="28">
                  <c:v>101.99</c:v>
                </c:pt>
                <c:pt idx="29">
                  <c:v>101.99</c:v>
                </c:pt>
                <c:pt idx="30">
                  <c:v>65.789999999999992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56.79</c:v>
                </c:pt>
                <c:pt idx="38">
                  <c:v>63.09</c:v>
                </c:pt>
                <c:pt idx="39">
                  <c:v>24.09</c:v>
                </c:pt>
                <c:pt idx="40">
                  <c:v>30.389999999999993</c:v>
                </c:pt>
                <c:pt idx="41">
                  <c:v>30.389999999999993</c:v>
                </c:pt>
                <c:pt idx="42">
                  <c:v>30.389999999999993</c:v>
                </c:pt>
                <c:pt idx="43">
                  <c:v>30.389999999999993</c:v>
                </c:pt>
                <c:pt idx="44">
                  <c:v>30.389999999999993</c:v>
                </c:pt>
                <c:pt idx="45">
                  <c:v>30.389999999999993</c:v>
                </c:pt>
                <c:pt idx="46">
                  <c:v>30.389999999999993</c:v>
                </c:pt>
                <c:pt idx="47">
                  <c:v>24.09</c:v>
                </c:pt>
                <c:pt idx="48">
                  <c:v>30.389999999999993</c:v>
                </c:pt>
                <c:pt idx="49">
                  <c:v>44.589999999999982</c:v>
                </c:pt>
                <c:pt idx="50">
                  <c:v>179.79999999999998</c:v>
                </c:pt>
                <c:pt idx="51">
                  <c:v>91.509999999999991</c:v>
                </c:pt>
                <c:pt idx="52">
                  <c:v>57.91</c:v>
                </c:pt>
                <c:pt idx="53">
                  <c:v>54.599999999999994</c:v>
                </c:pt>
                <c:pt idx="54">
                  <c:v>54.599999999999994</c:v>
                </c:pt>
                <c:pt idx="55">
                  <c:v>54.599999999999994</c:v>
                </c:pt>
                <c:pt idx="56">
                  <c:v>62.199999999999989</c:v>
                </c:pt>
                <c:pt idx="57">
                  <c:v>62.199999999999989</c:v>
                </c:pt>
                <c:pt idx="58">
                  <c:v>62.199999999999989</c:v>
                </c:pt>
                <c:pt idx="59">
                  <c:v>54.599999999999994</c:v>
                </c:pt>
                <c:pt idx="60">
                  <c:v>54.599999999999994</c:v>
                </c:pt>
                <c:pt idx="61">
                  <c:v>62.9</c:v>
                </c:pt>
                <c:pt idx="62">
                  <c:v>65.09</c:v>
                </c:pt>
                <c:pt idx="63">
                  <c:v>58.099999999999994</c:v>
                </c:pt>
                <c:pt idx="64">
                  <c:v>28.79</c:v>
                </c:pt>
                <c:pt idx="65">
                  <c:v>12.79</c:v>
                </c:pt>
                <c:pt idx="66">
                  <c:v>11.589999999999998</c:v>
                </c:pt>
                <c:pt idx="67">
                  <c:v>11.589999999999998</c:v>
                </c:pt>
                <c:pt idx="68">
                  <c:v>1.7900000000000009</c:v>
                </c:pt>
                <c:pt idx="69">
                  <c:v>1.7900000000000009</c:v>
                </c:pt>
                <c:pt idx="70">
                  <c:v>11.589999999999998</c:v>
                </c:pt>
                <c:pt idx="71">
                  <c:v>21.96</c:v>
                </c:pt>
                <c:pt idx="72">
                  <c:v>12.79</c:v>
                </c:pt>
                <c:pt idx="73">
                  <c:v>11.589999999999998</c:v>
                </c:pt>
                <c:pt idx="74">
                  <c:v>11.589999999999998</c:v>
                </c:pt>
                <c:pt idx="75">
                  <c:v>24.879999999999995</c:v>
                </c:pt>
                <c:pt idx="76">
                  <c:v>15.08</c:v>
                </c:pt>
                <c:pt idx="77">
                  <c:v>15.08</c:v>
                </c:pt>
                <c:pt idx="78">
                  <c:v>15.08</c:v>
                </c:pt>
                <c:pt idx="79">
                  <c:v>15.08</c:v>
                </c:pt>
                <c:pt idx="80">
                  <c:v>15.08</c:v>
                </c:pt>
                <c:pt idx="81">
                  <c:v>15.08</c:v>
                </c:pt>
                <c:pt idx="82">
                  <c:v>15.08</c:v>
                </c:pt>
                <c:pt idx="83">
                  <c:v>15.08</c:v>
                </c:pt>
                <c:pt idx="84">
                  <c:v>15.08</c:v>
                </c:pt>
                <c:pt idx="85">
                  <c:v>6.7900000000000009</c:v>
                </c:pt>
                <c:pt idx="86">
                  <c:v>6.7900000000000009</c:v>
                </c:pt>
                <c:pt idx="87">
                  <c:v>6.7900000000000009</c:v>
                </c:pt>
                <c:pt idx="88">
                  <c:v>6.7900000000000009</c:v>
                </c:pt>
                <c:pt idx="89">
                  <c:v>6.7900000000000009</c:v>
                </c:pt>
                <c:pt idx="90">
                  <c:v>6.7900000000000009</c:v>
                </c:pt>
                <c:pt idx="91">
                  <c:v>5</c:v>
                </c:pt>
                <c:pt idx="92">
                  <c:v>14.599999999999994</c:v>
                </c:pt>
                <c:pt idx="93">
                  <c:v>14.599999999999994</c:v>
                </c:pt>
                <c:pt idx="94">
                  <c:v>14.599999999999994</c:v>
                </c:pt>
                <c:pt idx="95">
                  <c:v>14.599999999999994</c:v>
                </c:pt>
                <c:pt idx="96">
                  <c:v>14.599999999999994</c:v>
                </c:pt>
                <c:pt idx="97">
                  <c:v>14.599999999999994</c:v>
                </c:pt>
                <c:pt idx="98">
                  <c:v>14.599999999999994</c:v>
                </c:pt>
                <c:pt idx="99">
                  <c:v>14.599999999999994</c:v>
                </c:pt>
                <c:pt idx="100">
                  <c:v>14.599999999999994</c:v>
                </c:pt>
                <c:pt idx="101">
                  <c:v>14.599999999999994</c:v>
                </c:pt>
                <c:pt idx="102">
                  <c:v>14.599999999999994</c:v>
                </c:pt>
                <c:pt idx="103">
                  <c:v>14.599999999999994</c:v>
                </c:pt>
                <c:pt idx="104">
                  <c:v>14.599999999999994</c:v>
                </c:pt>
                <c:pt idx="105">
                  <c:v>14.599999999999994</c:v>
                </c:pt>
                <c:pt idx="106">
                  <c:v>9.5999999999999943</c:v>
                </c:pt>
                <c:pt idx="107">
                  <c:v>9.5999999999999943</c:v>
                </c:pt>
                <c:pt idx="108">
                  <c:v>9.5999999999999943</c:v>
                </c:pt>
                <c:pt idx="109">
                  <c:v>9.5999999999999943</c:v>
                </c:pt>
                <c:pt idx="110">
                  <c:v>19.009999999999994</c:v>
                </c:pt>
                <c:pt idx="111">
                  <c:v>19.009999999999994</c:v>
                </c:pt>
                <c:pt idx="112">
                  <c:v>19.009999999999994</c:v>
                </c:pt>
                <c:pt idx="113">
                  <c:v>19.009999999999994</c:v>
                </c:pt>
                <c:pt idx="114">
                  <c:v>19.009999999999994</c:v>
                </c:pt>
                <c:pt idx="115">
                  <c:v>19.009999999999994</c:v>
                </c:pt>
                <c:pt idx="116">
                  <c:v>9.5999999999999943</c:v>
                </c:pt>
                <c:pt idx="117">
                  <c:v>9.5999999999999943</c:v>
                </c:pt>
                <c:pt idx="118">
                  <c:v>9.5999999999999943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36.743000000000002</c:v>
                </c:pt>
                <c:pt idx="146">
                  <c:v>36.743000000000002</c:v>
                </c:pt>
                <c:pt idx="147">
                  <c:v>36.743000000000002</c:v>
                </c:pt>
                <c:pt idx="148">
                  <c:v>36.743000000000002</c:v>
                </c:pt>
                <c:pt idx="149">
                  <c:v>45.86</c:v>
                </c:pt>
                <c:pt idx="150">
                  <c:v>64.195999999999998</c:v>
                </c:pt>
                <c:pt idx="151">
                  <c:v>129.792</c:v>
                </c:pt>
                <c:pt idx="152">
                  <c:v>129.792</c:v>
                </c:pt>
                <c:pt idx="153">
                  <c:v>129.792</c:v>
                </c:pt>
                <c:pt idx="154">
                  <c:v>155.792</c:v>
                </c:pt>
                <c:pt idx="155">
                  <c:v>155.792</c:v>
                </c:pt>
                <c:pt idx="156">
                  <c:v>155.792</c:v>
                </c:pt>
                <c:pt idx="157">
                  <c:v>155.792</c:v>
                </c:pt>
                <c:pt idx="158">
                  <c:v>155.792</c:v>
                </c:pt>
                <c:pt idx="159">
                  <c:v>155.792</c:v>
                </c:pt>
                <c:pt idx="160">
                  <c:v>155.792</c:v>
                </c:pt>
                <c:pt idx="161">
                  <c:v>155.792</c:v>
                </c:pt>
                <c:pt idx="162">
                  <c:v>155.792</c:v>
                </c:pt>
                <c:pt idx="163">
                  <c:v>155.792</c:v>
                </c:pt>
                <c:pt idx="164">
                  <c:v>160.792</c:v>
                </c:pt>
                <c:pt idx="165">
                  <c:v>118.792</c:v>
                </c:pt>
                <c:pt idx="166">
                  <c:v>118.792</c:v>
                </c:pt>
                <c:pt idx="167">
                  <c:v>122.792</c:v>
                </c:pt>
                <c:pt idx="168">
                  <c:v>113.792</c:v>
                </c:pt>
                <c:pt idx="169">
                  <c:v>113.792</c:v>
                </c:pt>
                <c:pt idx="170">
                  <c:v>113.792</c:v>
                </c:pt>
                <c:pt idx="171">
                  <c:v>171.59199999999998</c:v>
                </c:pt>
                <c:pt idx="172">
                  <c:v>91.581999999999994</c:v>
                </c:pt>
                <c:pt idx="173">
                  <c:v>91.581999999999994</c:v>
                </c:pt>
                <c:pt idx="174">
                  <c:v>88.264999999999986</c:v>
                </c:pt>
                <c:pt idx="175">
                  <c:v>73.408999999999992</c:v>
                </c:pt>
                <c:pt idx="176">
                  <c:v>79.035999999999987</c:v>
                </c:pt>
                <c:pt idx="177">
                  <c:v>54.043000000000006</c:v>
                </c:pt>
                <c:pt idx="178">
                  <c:v>54.043000000000006</c:v>
                </c:pt>
                <c:pt idx="179">
                  <c:v>47.193000000000005</c:v>
                </c:pt>
                <c:pt idx="180">
                  <c:v>47.193000000000005</c:v>
                </c:pt>
                <c:pt idx="181">
                  <c:v>47.193000000000005</c:v>
                </c:pt>
                <c:pt idx="182">
                  <c:v>54.063000000000002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93-4779-971F-CA6C735B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921952"/>
        <c:axId val="1844921232"/>
      </c:lineChart>
      <c:dateAx>
        <c:axId val="184492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232"/>
        <c:crosses val="autoZero"/>
        <c:auto val="1"/>
        <c:lblOffset val="100"/>
        <c:baseTimeUnit val="days"/>
      </c:dateAx>
      <c:valAx>
        <c:axId val="184492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Production capacity reduction (mcm/d)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UKCS terminal reductions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2'!$B$2</c:f>
              <c:strCache>
                <c:ptCount val="1"/>
                <c:pt idx="0">
                  <c:v>St Fergus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2'!$A$3:$A$185</c:f>
              <c:numCache>
                <c:formatCode>m/d/yyyy</c:formatCode>
                <c:ptCount val="18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2'!$B$3:$B$367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31.3</c:v>
                </c:pt>
                <c:pt idx="31">
                  <c:v>31.3</c:v>
                </c:pt>
                <c:pt idx="32">
                  <c:v>31.3</c:v>
                </c:pt>
                <c:pt idx="33">
                  <c:v>31.3</c:v>
                </c:pt>
                <c:pt idx="34">
                  <c:v>31.3</c:v>
                </c:pt>
                <c:pt idx="35">
                  <c:v>31.3</c:v>
                </c:pt>
                <c:pt idx="36">
                  <c:v>31.3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36.75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4.3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17.8</c:v>
                </c:pt>
                <c:pt idx="70">
                  <c:v>17.8</c:v>
                </c:pt>
                <c:pt idx="71">
                  <c:v>17.8</c:v>
                </c:pt>
                <c:pt idx="72">
                  <c:v>17.8</c:v>
                </c:pt>
                <c:pt idx="73">
                  <c:v>1</c:v>
                </c:pt>
                <c:pt idx="74">
                  <c:v>1</c:v>
                </c:pt>
                <c:pt idx="75">
                  <c:v>25</c:v>
                </c:pt>
                <c:pt idx="76">
                  <c:v>70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1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6.2</c:v>
                </c:pt>
                <c:pt idx="126">
                  <c:v>6.2</c:v>
                </c:pt>
                <c:pt idx="127">
                  <c:v>6.2</c:v>
                </c:pt>
                <c:pt idx="128">
                  <c:v>6.2</c:v>
                </c:pt>
                <c:pt idx="129">
                  <c:v>5.2</c:v>
                </c:pt>
                <c:pt idx="130">
                  <c:v>5.2</c:v>
                </c:pt>
                <c:pt idx="131">
                  <c:v>5.2</c:v>
                </c:pt>
                <c:pt idx="132">
                  <c:v>5.2</c:v>
                </c:pt>
                <c:pt idx="133">
                  <c:v>5.2</c:v>
                </c:pt>
                <c:pt idx="134">
                  <c:v>25</c:v>
                </c:pt>
                <c:pt idx="135">
                  <c:v>25</c:v>
                </c:pt>
                <c:pt idx="136">
                  <c:v>30.5</c:v>
                </c:pt>
                <c:pt idx="137">
                  <c:v>30.5</c:v>
                </c:pt>
                <c:pt idx="138">
                  <c:v>30.5</c:v>
                </c:pt>
                <c:pt idx="139">
                  <c:v>30.5</c:v>
                </c:pt>
                <c:pt idx="140">
                  <c:v>10.7</c:v>
                </c:pt>
                <c:pt idx="141">
                  <c:v>5.2</c:v>
                </c:pt>
                <c:pt idx="142">
                  <c:v>5.2</c:v>
                </c:pt>
                <c:pt idx="143">
                  <c:v>5.2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11.2</c:v>
                </c:pt>
                <c:pt idx="148">
                  <c:v>11.2</c:v>
                </c:pt>
                <c:pt idx="149">
                  <c:v>25.2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17.3</c:v>
                </c:pt>
                <c:pt idx="154">
                  <c:v>17.3</c:v>
                </c:pt>
                <c:pt idx="155">
                  <c:v>31.3</c:v>
                </c:pt>
                <c:pt idx="156">
                  <c:v>17.3</c:v>
                </c:pt>
                <c:pt idx="157">
                  <c:v>14.4</c:v>
                </c:pt>
                <c:pt idx="158">
                  <c:v>14.4</c:v>
                </c:pt>
                <c:pt idx="159">
                  <c:v>14.4</c:v>
                </c:pt>
                <c:pt idx="160">
                  <c:v>14.4</c:v>
                </c:pt>
                <c:pt idx="161">
                  <c:v>14.4</c:v>
                </c:pt>
                <c:pt idx="162">
                  <c:v>3.4</c:v>
                </c:pt>
                <c:pt idx="163">
                  <c:v>3.4</c:v>
                </c:pt>
                <c:pt idx="164">
                  <c:v>3.4</c:v>
                </c:pt>
                <c:pt idx="165">
                  <c:v>3.4</c:v>
                </c:pt>
                <c:pt idx="166">
                  <c:v>3.4</c:v>
                </c:pt>
                <c:pt idx="167">
                  <c:v>3.4</c:v>
                </c:pt>
                <c:pt idx="168">
                  <c:v>3.4</c:v>
                </c:pt>
                <c:pt idx="169">
                  <c:v>3.3</c:v>
                </c:pt>
                <c:pt idx="170">
                  <c:v>3.3</c:v>
                </c:pt>
                <c:pt idx="171">
                  <c:v>3.3</c:v>
                </c:pt>
                <c:pt idx="172">
                  <c:v>3.3</c:v>
                </c:pt>
                <c:pt idx="173">
                  <c:v>3.3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48.55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2AD-A205-F3F57F386CCF}"/>
            </c:ext>
          </c:extLst>
        </c:ser>
        <c:ser>
          <c:idx val="1"/>
          <c:order val="1"/>
          <c:tx>
            <c:strRef>
              <c:f>'Figure 2'!$C$2</c:f>
              <c:strCache>
                <c:ptCount val="1"/>
                <c:pt idx="0">
                  <c:v>Easington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2'!$A$3:$A$185</c:f>
              <c:numCache>
                <c:formatCode>m/d/yyyy</c:formatCode>
                <c:ptCount val="18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2'!$C$3:$C$367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9.4</c:v>
                </c:pt>
                <c:pt idx="35">
                  <c:v>9.4</c:v>
                </c:pt>
                <c:pt idx="36">
                  <c:v>9.4</c:v>
                </c:pt>
                <c:pt idx="37">
                  <c:v>9.4</c:v>
                </c:pt>
                <c:pt idx="38">
                  <c:v>9.4</c:v>
                </c:pt>
                <c:pt idx="39">
                  <c:v>9.4</c:v>
                </c:pt>
                <c:pt idx="40">
                  <c:v>9.4</c:v>
                </c:pt>
                <c:pt idx="41">
                  <c:v>9.4</c:v>
                </c:pt>
                <c:pt idx="42">
                  <c:v>9.4</c:v>
                </c:pt>
                <c:pt idx="43">
                  <c:v>9.4</c:v>
                </c:pt>
                <c:pt idx="44">
                  <c:v>9.4</c:v>
                </c:pt>
                <c:pt idx="45">
                  <c:v>9.4</c:v>
                </c:pt>
                <c:pt idx="46">
                  <c:v>9.4</c:v>
                </c:pt>
                <c:pt idx="47">
                  <c:v>9.4</c:v>
                </c:pt>
                <c:pt idx="48">
                  <c:v>9.4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11.559999999999999</c:v>
                </c:pt>
                <c:pt idx="73">
                  <c:v>11.559999999999999</c:v>
                </c:pt>
                <c:pt idx="74">
                  <c:v>11.559999999999999</c:v>
                </c:pt>
                <c:pt idx="75">
                  <c:v>11.559999999999999</c:v>
                </c:pt>
                <c:pt idx="76">
                  <c:v>11.559999999999999</c:v>
                </c:pt>
                <c:pt idx="77">
                  <c:v>11.559999999999999</c:v>
                </c:pt>
                <c:pt idx="78">
                  <c:v>11.559999999999999</c:v>
                </c:pt>
                <c:pt idx="79">
                  <c:v>11.559999999999999</c:v>
                </c:pt>
                <c:pt idx="80">
                  <c:v>11.559999999999999</c:v>
                </c:pt>
                <c:pt idx="81">
                  <c:v>11.559999999999999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42.7</c:v>
                </c:pt>
                <c:pt idx="149">
                  <c:v>0</c:v>
                </c:pt>
                <c:pt idx="150">
                  <c:v>22.7</c:v>
                </c:pt>
                <c:pt idx="151">
                  <c:v>22.7</c:v>
                </c:pt>
                <c:pt idx="152">
                  <c:v>22.7</c:v>
                </c:pt>
                <c:pt idx="153">
                  <c:v>22.7</c:v>
                </c:pt>
                <c:pt idx="154">
                  <c:v>22.7</c:v>
                </c:pt>
                <c:pt idx="155">
                  <c:v>22.7</c:v>
                </c:pt>
                <c:pt idx="156">
                  <c:v>22.7</c:v>
                </c:pt>
                <c:pt idx="157">
                  <c:v>22.7</c:v>
                </c:pt>
                <c:pt idx="158">
                  <c:v>22.7</c:v>
                </c:pt>
                <c:pt idx="159">
                  <c:v>22.7</c:v>
                </c:pt>
                <c:pt idx="160">
                  <c:v>22.7</c:v>
                </c:pt>
                <c:pt idx="161">
                  <c:v>22.7</c:v>
                </c:pt>
                <c:pt idx="162">
                  <c:v>22.7</c:v>
                </c:pt>
                <c:pt idx="163">
                  <c:v>22.7</c:v>
                </c:pt>
                <c:pt idx="164">
                  <c:v>22.7</c:v>
                </c:pt>
                <c:pt idx="165">
                  <c:v>22.7</c:v>
                </c:pt>
                <c:pt idx="166">
                  <c:v>22.7</c:v>
                </c:pt>
                <c:pt idx="167">
                  <c:v>22.7</c:v>
                </c:pt>
                <c:pt idx="168">
                  <c:v>22.7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2AD-A205-F3F57F386CCF}"/>
            </c:ext>
          </c:extLst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Teesside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'Figure 2'!$A$3:$A$185</c:f>
              <c:numCache>
                <c:formatCode>m/d/yyyy</c:formatCode>
                <c:ptCount val="18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2'!$D$3:$D$367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3.84</c:v>
                </c:pt>
                <c:pt idx="58">
                  <c:v>3.84</c:v>
                </c:pt>
                <c:pt idx="59">
                  <c:v>3.84</c:v>
                </c:pt>
                <c:pt idx="60">
                  <c:v>3.84</c:v>
                </c:pt>
                <c:pt idx="61">
                  <c:v>20.11</c:v>
                </c:pt>
                <c:pt idx="62">
                  <c:v>20.11</c:v>
                </c:pt>
                <c:pt idx="63">
                  <c:v>20.11</c:v>
                </c:pt>
                <c:pt idx="64">
                  <c:v>20.11</c:v>
                </c:pt>
                <c:pt idx="65">
                  <c:v>20.11</c:v>
                </c:pt>
                <c:pt idx="66">
                  <c:v>20.11</c:v>
                </c:pt>
                <c:pt idx="67">
                  <c:v>20.11</c:v>
                </c:pt>
                <c:pt idx="68">
                  <c:v>20.11</c:v>
                </c:pt>
                <c:pt idx="69">
                  <c:v>20.11</c:v>
                </c:pt>
                <c:pt idx="70">
                  <c:v>20.11</c:v>
                </c:pt>
                <c:pt idx="71">
                  <c:v>20.11</c:v>
                </c:pt>
                <c:pt idx="72">
                  <c:v>20.11</c:v>
                </c:pt>
                <c:pt idx="73">
                  <c:v>20.11</c:v>
                </c:pt>
                <c:pt idx="74">
                  <c:v>20.11</c:v>
                </c:pt>
                <c:pt idx="75">
                  <c:v>20.11</c:v>
                </c:pt>
                <c:pt idx="76">
                  <c:v>20.11</c:v>
                </c:pt>
                <c:pt idx="77">
                  <c:v>20.11</c:v>
                </c:pt>
                <c:pt idx="78">
                  <c:v>20.11</c:v>
                </c:pt>
                <c:pt idx="79">
                  <c:v>29.5</c:v>
                </c:pt>
                <c:pt idx="80">
                  <c:v>29.5</c:v>
                </c:pt>
                <c:pt idx="81">
                  <c:v>29.5</c:v>
                </c:pt>
                <c:pt idx="82">
                  <c:v>29.5</c:v>
                </c:pt>
                <c:pt idx="83">
                  <c:v>13.870000000000001</c:v>
                </c:pt>
                <c:pt idx="84">
                  <c:v>13.870000000000001</c:v>
                </c:pt>
                <c:pt idx="85">
                  <c:v>13.870000000000001</c:v>
                </c:pt>
                <c:pt idx="86">
                  <c:v>13.870000000000001</c:v>
                </c:pt>
                <c:pt idx="87">
                  <c:v>13.870000000000001</c:v>
                </c:pt>
                <c:pt idx="88">
                  <c:v>13.870000000000001</c:v>
                </c:pt>
                <c:pt idx="89">
                  <c:v>13.870000000000001</c:v>
                </c:pt>
                <c:pt idx="90">
                  <c:v>13.870000000000001</c:v>
                </c:pt>
                <c:pt idx="91">
                  <c:v>13.23</c:v>
                </c:pt>
                <c:pt idx="92">
                  <c:v>13.23</c:v>
                </c:pt>
                <c:pt idx="93">
                  <c:v>9.39</c:v>
                </c:pt>
                <c:pt idx="94">
                  <c:v>9.39</c:v>
                </c:pt>
                <c:pt idx="95">
                  <c:v>9.39</c:v>
                </c:pt>
                <c:pt idx="96">
                  <c:v>9.39</c:v>
                </c:pt>
                <c:pt idx="97">
                  <c:v>9.39</c:v>
                </c:pt>
                <c:pt idx="98">
                  <c:v>9.39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0.74</c:v>
                </c:pt>
                <c:pt idx="122">
                  <c:v>0.74</c:v>
                </c:pt>
                <c:pt idx="123">
                  <c:v>0.74</c:v>
                </c:pt>
                <c:pt idx="124">
                  <c:v>0.74</c:v>
                </c:pt>
                <c:pt idx="125">
                  <c:v>0.74</c:v>
                </c:pt>
                <c:pt idx="126">
                  <c:v>0.74</c:v>
                </c:pt>
                <c:pt idx="127">
                  <c:v>0.74</c:v>
                </c:pt>
                <c:pt idx="128">
                  <c:v>2.23</c:v>
                </c:pt>
                <c:pt idx="129">
                  <c:v>1.49</c:v>
                </c:pt>
                <c:pt idx="130">
                  <c:v>1.49</c:v>
                </c:pt>
                <c:pt idx="131">
                  <c:v>1.49</c:v>
                </c:pt>
                <c:pt idx="132">
                  <c:v>1.49</c:v>
                </c:pt>
                <c:pt idx="133">
                  <c:v>1.49</c:v>
                </c:pt>
                <c:pt idx="134">
                  <c:v>1.49</c:v>
                </c:pt>
                <c:pt idx="135">
                  <c:v>1.49</c:v>
                </c:pt>
                <c:pt idx="136">
                  <c:v>1.49</c:v>
                </c:pt>
                <c:pt idx="137">
                  <c:v>1.49</c:v>
                </c:pt>
                <c:pt idx="138">
                  <c:v>1.49</c:v>
                </c:pt>
                <c:pt idx="139">
                  <c:v>1.49</c:v>
                </c:pt>
                <c:pt idx="140">
                  <c:v>1.49</c:v>
                </c:pt>
                <c:pt idx="141">
                  <c:v>1.49</c:v>
                </c:pt>
                <c:pt idx="142">
                  <c:v>1.49</c:v>
                </c:pt>
                <c:pt idx="143">
                  <c:v>1.49</c:v>
                </c:pt>
                <c:pt idx="144">
                  <c:v>1.49</c:v>
                </c:pt>
                <c:pt idx="145">
                  <c:v>1.49</c:v>
                </c:pt>
                <c:pt idx="146">
                  <c:v>1.49</c:v>
                </c:pt>
                <c:pt idx="147">
                  <c:v>1.49</c:v>
                </c:pt>
                <c:pt idx="148">
                  <c:v>1.49</c:v>
                </c:pt>
                <c:pt idx="149">
                  <c:v>1.49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2AD-A205-F3F57F386CCF}"/>
            </c:ext>
          </c:extLst>
        </c:ser>
        <c:ser>
          <c:idx val="3"/>
          <c:order val="3"/>
          <c:tx>
            <c:strRef>
              <c:f>'Figure 2'!$E$2</c:f>
              <c:strCache>
                <c:ptCount val="1"/>
                <c:pt idx="0">
                  <c:v>Bacton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'Figure 2'!$A$3:$A$185</c:f>
              <c:numCache>
                <c:formatCode>m/d/yyyy</c:formatCode>
                <c:ptCount val="18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'Figure 2'!$E$3:$E$367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27.3</c:v>
                </c:pt>
                <c:pt idx="40">
                  <c:v>27.3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27.3</c:v>
                </c:pt>
                <c:pt idx="92">
                  <c:v>27.3</c:v>
                </c:pt>
                <c:pt idx="93">
                  <c:v>27.3</c:v>
                </c:pt>
                <c:pt idx="94">
                  <c:v>27.3</c:v>
                </c:pt>
                <c:pt idx="95">
                  <c:v>27.3</c:v>
                </c:pt>
                <c:pt idx="96">
                  <c:v>27.3</c:v>
                </c:pt>
                <c:pt idx="97">
                  <c:v>27.3</c:v>
                </c:pt>
                <c:pt idx="98">
                  <c:v>27.3</c:v>
                </c:pt>
                <c:pt idx="99">
                  <c:v>27.3</c:v>
                </c:pt>
                <c:pt idx="100">
                  <c:v>27.3</c:v>
                </c:pt>
                <c:pt idx="101">
                  <c:v>27.3</c:v>
                </c:pt>
                <c:pt idx="102">
                  <c:v>27.3</c:v>
                </c:pt>
                <c:pt idx="103">
                  <c:v>27.3</c:v>
                </c:pt>
                <c:pt idx="104">
                  <c:v>27.3</c:v>
                </c:pt>
                <c:pt idx="105">
                  <c:v>27.3</c:v>
                </c:pt>
                <c:pt idx="106">
                  <c:v>27.3</c:v>
                </c:pt>
                <c:pt idx="107">
                  <c:v>27.3</c:v>
                </c:pt>
                <c:pt idx="108">
                  <c:v>27.3</c:v>
                </c:pt>
                <c:pt idx="109">
                  <c:v>27.3</c:v>
                </c:pt>
                <c:pt idx="110">
                  <c:v>27.3</c:v>
                </c:pt>
                <c:pt idx="111">
                  <c:v>27.3</c:v>
                </c:pt>
                <c:pt idx="112">
                  <c:v>27.3</c:v>
                </c:pt>
                <c:pt idx="113">
                  <c:v>27.3</c:v>
                </c:pt>
                <c:pt idx="114">
                  <c:v>27.3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27.3</c:v>
                </c:pt>
                <c:pt idx="121">
                  <c:v>0</c:v>
                </c:pt>
                <c:pt idx="122">
                  <c:v>7.6</c:v>
                </c:pt>
                <c:pt idx="123">
                  <c:v>7.6</c:v>
                </c:pt>
                <c:pt idx="124">
                  <c:v>7.6</c:v>
                </c:pt>
                <c:pt idx="125">
                  <c:v>7.6</c:v>
                </c:pt>
                <c:pt idx="126">
                  <c:v>7.6</c:v>
                </c:pt>
                <c:pt idx="127">
                  <c:v>7.6</c:v>
                </c:pt>
                <c:pt idx="128">
                  <c:v>7.6</c:v>
                </c:pt>
                <c:pt idx="129">
                  <c:v>7.6</c:v>
                </c:pt>
                <c:pt idx="130">
                  <c:v>7.6</c:v>
                </c:pt>
                <c:pt idx="131">
                  <c:v>7.6</c:v>
                </c:pt>
                <c:pt idx="132">
                  <c:v>7.6</c:v>
                </c:pt>
                <c:pt idx="133">
                  <c:v>7.6</c:v>
                </c:pt>
                <c:pt idx="134">
                  <c:v>7.6</c:v>
                </c:pt>
                <c:pt idx="135">
                  <c:v>7.6</c:v>
                </c:pt>
                <c:pt idx="136">
                  <c:v>7.6</c:v>
                </c:pt>
                <c:pt idx="137">
                  <c:v>7.6</c:v>
                </c:pt>
                <c:pt idx="138">
                  <c:v>7.6</c:v>
                </c:pt>
                <c:pt idx="139">
                  <c:v>7.6</c:v>
                </c:pt>
                <c:pt idx="140">
                  <c:v>7.6</c:v>
                </c:pt>
                <c:pt idx="141">
                  <c:v>7.6</c:v>
                </c:pt>
                <c:pt idx="142">
                  <c:v>9.8000000000000007</c:v>
                </c:pt>
                <c:pt idx="143">
                  <c:v>9.8000000000000007</c:v>
                </c:pt>
                <c:pt idx="144">
                  <c:v>9.8000000000000007</c:v>
                </c:pt>
                <c:pt idx="145">
                  <c:v>9.8000000000000007</c:v>
                </c:pt>
                <c:pt idx="146">
                  <c:v>9.8000000000000007</c:v>
                </c:pt>
                <c:pt idx="147">
                  <c:v>9.8000000000000007</c:v>
                </c:pt>
                <c:pt idx="148">
                  <c:v>2.2000000000000002</c:v>
                </c:pt>
                <c:pt idx="149">
                  <c:v>2.2000000000000002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2.2000000000000002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2.5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E-42AD-A205-F3F57F386CCF}"/>
            </c:ext>
          </c:extLst>
        </c:ser>
        <c:ser>
          <c:idx val="4"/>
          <c:order val="4"/>
          <c:tx>
            <c:v>Barrow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2'!$F$3:$F$367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2AD-A205-F3F57F38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44921952"/>
        <c:axId val="1844921232"/>
      </c:barChart>
      <c:lineChart>
        <c:grouping val="standard"/>
        <c:varyColors val="0"/>
        <c:ser>
          <c:idx val="5"/>
          <c:order val="5"/>
          <c:tx>
            <c:v>Summer 2024</c:v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2'!$H$3:$H$367</c:f>
              <c:numCache>
                <c:formatCode>General</c:formatCode>
                <c:ptCount val="365"/>
                <c:pt idx="0">
                  <c:v>40.299999999999997</c:v>
                </c:pt>
                <c:pt idx="1">
                  <c:v>40.299999999999997</c:v>
                </c:pt>
                <c:pt idx="2">
                  <c:v>40.299999999999997</c:v>
                </c:pt>
                <c:pt idx="3">
                  <c:v>40.299999999999997</c:v>
                </c:pt>
                <c:pt idx="4">
                  <c:v>40.299999999999997</c:v>
                </c:pt>
                <c:pt idx="5">
                  <c:v>40.299999999999997</c:v>
                </c:pt>
                <c:pt idx="6">
                  <c:v>40.299999999999997</c:v>
                </c:pt>
                <c:pt idx="7">
                  <c:v>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28.8</c:v>
                </c:pt>
                <c:pt idx="41">
                  <c:v>28.8</c:v>
                </c:pt>
                <c:pt idx="42">
                  <c:v>1.5</c:v>
                </c:pt>
                <c:pt idx="43">
                  <c:v>44.5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39.700000000000003</c:v>
                </c:pt>
                <c:pt idx="55">
                  <c:v>39.700000000000003</c:v>
                </c:pt>
                <c:pt idx="56">
                  <c:v>2.7</c:v>
                </c:pt>
                <c:pt idx="57">
                  <c:v>2.7</c:v>
                </c:pt>
                <c:pt idx="58">
                  <c:v>3.4000000000000004</c:v>
                </c:pt>
                <c:pt idx="59">
                  <c:v>3.4000000000000004</c:v>
                </c:pt>
                <c:pt idx="60">
                  <c:v>7.6000000000000005</c:v>
                </c:pt>
                <c:pt idx="61">
                  <c:v>23.23</c:v>
                </c:pt>
                <c:pt idx="62">
                  <c:v>22.23</c:v>
                </c:pt>
                <c:pt idx="63">
                  <c:v>22.95</c:v>
                </c:pt>
                <c:pt idx="64">
                  <c:v>22.93</c:v>
                </c:pt>
                <c:pt idx="65">
                  <c:v>22.93</c:v>
                </c:pt>
                <c:pt idx="66">
                  <c:v>22.93</c:v>
                </c:pt>
                <c:pt idx="67">
                  <c:v>44.43</c:v>
                </c:pt>
                <c:pt idx="68">
                  <c:v>44.43</c:v>
                </c:pt>
                <c:pt idx="69">
                  <c:v>41.63</c:v>
                </c:pt>
                <c:pt idx="70">
                  <c:v>41.63</c:v>
                </c:pt>
                <c:pt idx="71">
                  <c:v>41.63</c:v>
                </c:pt>
                <c:pt idx="72">
                  <c:v>41.63</c:v>
                </c:pt>
                <c:pt idx="73">
                  <c:v>41.63</c:v>
                </c:pt>
                <c:pt idx="74">
                  <c:v>53.610000000000007</c:v>
                </c:pt>
                <c:pt idx="75">
                  <c:v>53.610000000000007</c:v>
                </c:pt>
                <c:pt idx="76">
                  <c:v>53.610000000000007</c:v>
                </c:pt>
                <c:pt idx="77">
                  <c:v>53.610000000000007</c:v>
                </c:pt>
                <c:pt idx="78">
                  <c:v>72.110000000000014</c:v>
                </c:pt>
                <c:pt idx="79">
                  <c:v>54.610000000000007</c:v>
                </c:pt>
                <c:pt idx="80">
                  <c:v>53.610000000000007</c:v>
                </c:pt>
                <c:pt idx="81">
                  <c:v>53.610000000000007</c:v>
                </c:pt>
                <c:pt idx="82">
                  <c:v>53.610000000000007</c:v>
                </c:pt>
                <c:pt idx="83">
                  <c:v>53.610000000000007</c:v>
                </c:pt>
                <c:pt idx="84">
                  <c:v>53.610000000000007</c:v>
                </c:pt>
                <c:pt idx="85">
                  <c:v>53.610000000000007</c:v>
                </c:pt>
                <c:pt idx="86">
                  <c:v>53.610000000000007</c:v>
                </c:pt>
                <c:pt idx="87">
                  <c:v>53.610000000000007</c:v>
                </c:pt>
                <c:pt idx="88">
                  <c:v>49.760000000000005</c:v>
                </c:pt>
                <c:pt idx="89">
                  <c:v>52.260000000000005</c:v>
                </c:pt>
                <c:pt idx="90">
                  <c:v>52.260000000000005</c:v>
                </c:pt>
                <c:pt idx="91">
                  <c:v>54.260000000000005</c:v>
                </c:pt>
                <c:pt idx="92">
                  <c:v>56.430000000000007</c:v>
                </c:pt>
                <c:pt idx="93">
                  <c:v>55.730000000000004</c:v>
                </c:pt>
                <c:pt idx="94">
                  <c:v>34.33</c:v>
                </c:pt>
                <c:pt idx="95">
                  <c:v>31.830000000000002</c:v>
                </c:pt>
                <c:pt idx="96">
                  <c:v>31.830000000000002</c:v>
                </c:pt>
                <c:pt idx="97">
                  <c:v>31.830000000000002</c:v>
                </c:pt>
                <c:pt idx="98">
                  <c:v>31.830000000000002</c:v>
                </c:pt>
                <c:pt idx="99">
                  <c:v>16.200000000000003</c:v>
                </c:pt>
                <c:pt idx="100">
                  <c:v>16.200000000000003</c:v>
                </c:pt>
                <c:pt idx="101">
                  <c:v>16.200000000000003</c:v>
                </c:pt>
                <c:pt idx="102">
                  <c:v>10.9</c:v>
                </c:pt>
                <c:pt idx="103">
                  <c:v>10.9</c:v>
                </c:pt>
                <c:pt idx="104">
                  <c:v>10.9</c:v>
                </c:pt>
                <c:pt idx="105">
                  <c:v>20.7</c:v>
                </c:pt>
                <c:pt idx="106">
                  <c:v>20.7</c:v>
                </c:pt>
                <c:pt idx="107">
                  <c:v>20.7</c:v>
                </c:pt>
                <c:pt idx="108">
                  <c:v>20.7</c:v>
                </c:pt>
                <c:pt idx="109">
                  <c:v>20.7</c:v>
                </c:pt>
                <c:pt idx="110">
                  <c:v>19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42.8</c:v>
                </c:pt>
                <c:pt idx="123">
                  <c:v>42.8</c:v>
                </c:pt>
                <c:pt idx="124">
                  <c:v>42.8</c:v>
                </c:pt>
                <c:pt idx="125">
                  <c:v>42.8</c:v>
                </c:pt>
                <c:pt idx="126">
                  <c:v>42.8</c:v>
                </c:pt>
                <c:pt idx="127">
                  <c:v>47.4</c:v>
                </c:pt>
                <c:pt idx="128">
                  <c:v>47.4</c:v>
                </c:pt>
                <c:pt idx="129">
                  <c:v>51.9</c:v>
                </c:pt>
                <c:pt idx="130">
                  <c:v>51.9</c:v>
                </c:pt>
                <c:pt idx="131">
                  <c:v>54.8</c:v>
                </c:pt>
                <c:pt idx="132">
                  <c:v>54.8</c:v>
                </c:pt>
                <c:pt idx="133">
                  <c:v>54.2</c:v>
                </c:pt>
                <c:pt idx="134">
                  <c:v>54.2</c:v>
                </c:pt>
                <c:pt idx="135">
                  <c:v>42</c:v>
                </c:pt>
                <c:pt idx="136">
                  <c:v>42</c:v>
                </c:pt>
                <c:pt idx="137">
                  <c:v>42</c:v>
                </c:pt>
                <c:pt idx="138">
                  <c:v>37.299999999999997</c:v>
                </c:pt>
                <c:pt idx="139">
                  <c:v>42.8</c:v>
                </c:pt>
                <c:pt idx="140">
                  <c:v>45.599999999999994</c:v>
                </c:pt>
                <c:pt idx="141">
                  <c:v>35.599999999999994</c:v>
                </c:pt>
                <c:pt idx="142">
                  <c:v>35.599999999999994</c:v>
                </c:pt>
                <c:pt idx="143">
                  <c:v>35.599999999999994</c:v>
                </c:pt>
                <c:pt idx="144">
                  <c:v>35.599999999999994</c:v>
                </c:pt>
                <c:pt idx="145">
                  <c:v>35.599999999999994</c:v>
                </c:pt>
                <c:pt idx="146">
                  <c:v>35.599999999999994</c:v>
                </c:pt>
                <c:pt idx="147">
                  <c:v>35.599999999999994</c:v>
                </c:pt>
                <c:pt idx="148">
                  <c:v>62.599999999999987</c:v>
                </c:pt>
                <c:pt idx="149">
                  <c:v>62.599999999999987</c:v>
                </c:pt>
                <c:pt idx="150">
                  <c:v>62.599999999999987</c:v>
                </c:pt>
                <c:pt idx="151">
                  <c:v>62.599999999999987</c:v>
                </c:pt>
                <c:pt idx="152">
                  <c:v>59.29999999999999</c:v>
                </c:pt>
                <c:pt idx="153">
                  <c:v>60.29999999999999</c:v>
                </c:pt>
                <c:pt idx="154">
                  <c:v>133</c:v>
                </c:pt>
                <c:pt idx="155">
                  <c:v>133</c:v>
                </c:pt>
                <c:pt idx="156">
                  <c:v>133</c:v>
                </c:pt>
                <c:pt idx="157">
                  <c:v>132.6</c:v>
                </c:pt>
                <c:pt idx="158">
                  <c:v>132.6</c:v>
                </c:pt>
                <c:pt idx="159">
                  <c:v>132.6</c:v>
                </c:pt>
                <c:pt idx="160">
                  <c:v>120.6</c:v>
                </c:pt>
                <c:pt idx="161">
                  <c:v>120.6</c:v>
                </c:pt>
                <c:pt idx="162">
                  <c:v>106.6</c:v>
                </c:pt>
                <c:pt idx="163">
                  <c:v>106.6</c:v>
                </c:pt>
                <c:pt idx="164">
                  <c:v>106.6</c:v>
                </c:pt>
                <c:pt idx="165">
                  <c:v>106.6</c:v>
                </c:pt>
                <c:pt idx="166">
                  <c:v>106.6</c:v>
                </c:pt>
                <c:pt idx="167">
                  <c:v>106.6</c:v>
                </c:pt>
                <c:pt idx="168">
                  <c:v>106.6</c:v>
                </c:pt>
                <c:pt idx="169">
                  <c:v>33.9</c:v>
                </c:pt>
                <c:pt idx="170">
                  <c:v>33.9</c:v>
                </c:pt>
                <c:pt idx="171">
                  <c:v>33.9</c:v>
                </c:pt>
                <c:pt idx="172">
                  <c:v>33.9</c:v>
                </c:pt>
                <c:pt idx="173">
                  <c:v>33.9</c:v>
                </c:pt>
                <c:pt idx="174">
                  <c:v>33.9</c:v>
                </c:pt>
                <c:pt idx="175">
                  <c:v>33.9</c:v>
                </c:pt>
                <c:pt idx="176">
                  <c:v>12.299999999999999</c:v>
                </c:pt>
                <c:pt idx="177">
                  <c:v>44.300000000000004</c:v>
                </c:pt>
                <c:pt idx="178">
                  <c:v>44.300000000000004</c:v>
                </c:pt>
                <c:pt idx="179">
                  <c:v>44.300000000000004</c:v>
                </c:pt>
                <c:pt idx="180">
                  <c:v>44.300000000000004</c:v>
                </c:pt>
                <c:pt idx="181">
                  <c:v>44.300000000000004</c:v>
                </c:pt>
                <c:pt idx="182">
                  <c:v>39.6</c:v>
                </c:pt>
                <c:pt idx="183">
                  <c:v>37.5</c:v>
                </c:pt>
                <c:pt idx="184">
                  <c:v>37.5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49</c:v>
                </c:pt>
                <c:pt idx="219">
                  <c:v>11.3</c:v>
                </c:pt>
                <c:pt idx="220">
                  <c:v>11.3</c:v>
                </c:pt>
                <c:pt idx="221">
                  <c:v>11.3</c:v>
                </c:pt>
                <c:pt idx="222">
                  <c:v>11.3</c:v>
                </c:pt>
                <c:pt idx="223">
                  <c:v>11.3</c:v>
                </c:pt>
                <c:pt idx="224">
                  <c:v>11.3</c:v>
                </c:pt>
                <c:pt idx="225">
                  <c:v>11.3</c:v>
                </c:pt>
                <c:pt idx="226">
                  <c:v>11.3</c:v>
                </c:pt>
                <c:pt idx="227">
                  <c:v>11.3</c:v>
                </c:pt>
                <c:pt idx="228">
                  <c:v>11.3</c:v>
                </c:pt>
                <c:pt idx="229">
                  <c:v>11.3</c:v>
                </c:pt>
                <c:pt idx="230">
                  <c:v>11.3</c:v>
                </c:pt>
                <c:pt idx="231">
                  <c:v>11.3</c:v>
                </c:pt>
                <c:pt idx="232">
                  <c:v>11.3</c:v>
                </c:pt>
                <c:pt idx="233">
                  <c:v>11.3</c:v>
                </c:pt>
                <c:pt idx="234">
                  <c:v>11.3</c:v>
                </c:pt>
                <c:pt idx="235">
                  <c:v>11.3</c:v>
                </c:pt>
                <c:pt idx="236">
                  <c:v>11.3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5.3</c:v>
                </c:pt>
                <c:pt idx="304">
                  <c:v>5.3</c:v>
                </c:pt>
                <c:pt idx="305">
                  <c:v>5.3</c:v>
                </c:pt>
                <c:pt idx="306">
                  <c:v>5.3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5.3</c:v>
                </c:pt>
                <c:pt idx="317">
                  <c:v>5.3</c:v>
                </c:pt>
                <c:pt idx="318">
                  <c:v>5.3</c:v>
                </c:pt>
                <c:pt idx="319">
                  <c:v>5.3</c:v>
                </c:pt>
                <c:pt idx="320">
                  <c:v>5.3</c:v>
                </c:pt>
                <c:pt idx="321">
                  <c:v>5.3</c:v>
                </c:pt>
                <c:pt idx="322">
                  <c:v>5.3</c:v>
                </c:pt>
                <c:pt idx="323">
                  <c:v>5.3</c:v>
                </c:pt>
                <c:pt idx="324">
                  <c:v>5.3</c:v>
                </c:pt>
                <c:pt idx="325">
                  <c:v>5.3</c:v>
                </c:pt>
                <c:pt idx="326">
                  <c:v>5.3</c:v>
                </c:pt>
                <c:pt idx="327">
                  <c:v>5.3</c:v>
                </c:pt>
                <c:pt idx="328">
                  <c:v>5.3</c:v>
                </c:pt>
                <c:pt idx="329">
                  <c:v>5.3</c:v>
                </c:pt>
                <c:pt idx="330">
                  <c:v>5.3</c:v>
                </c:pt>
                <c:pt idx="331">
                  <c:v>5.3</c:v>
                </c:pt>
                <c:pt idx="332">
                  <c:v>5.3</c:v>
                </c:pt>
                <c:pt idx="333">
                  <c:v>5.3</c:v>
                </c:pt>
                <c:pt idx="334">
                  <c:v>5.3</c:v>
                </c:pt>
                <c:pt idx="335">
                  <c:v>5.3</c:v>
                </c:pt>
                <c:pt idx="336">
                  <c:v>5.3</c:v>
                </c:pt>
                <c:pt idx="337">
                  <c:v>5.3</c:v>
                </c:pt>
                <c:pt idx="338">
                  <c:v>5.3</c:v>
                </c:pt>
                <c:pt idx="339">
                  <c:v>5.3</c:v>
                </c:pt>
                <c:pt idx="340">
                  <c:v>5.3</c:v>
                </c:pt>
                <c:pt idx="341">
                  <c:v>5.3</c:v>
                </c:pt>
                <c:pt idx="342">
                  <c:v>5.3</c:v>
                </c:pt>
                <c:pt idx="343">
                  <c:v>5.3</c:v>
                </c:pt>
                <c:pt idx="344">
                  <c:v>5.3</c:v>
                </c:pt>
                <c:pt idx="345">
                  <c:v>5.3</c:v>
                </c:pt>
                <c:pt idx="346">
                  <c:v>5.3</c:v>
                </c:pt>
                <c:pt idx="347">
                  <c:v>5.3</c:v>
                </c:pt>
                <c:pt idx="348">
                  <c:v>5.3</c:v>
                </c:pt>
                <c:pt idx="349">
                  <c:v>5.3</c:v>
                </c:pt>
                <c:pt idx="350">
                  <c:v>5.3</c:v>
                </c:pt>
                <c:pt idx="351">
                  <c:v>5.3</c:v>
                </c:pt>
                <c:pt idx="352">
                  <c:v>5.3</c:v>
                </c:pt>
                <c:pt idx="353">
                  <c:v>5.3</c:v>
                </c:pt>
                <c:pt idx="354">
                  <c:v>5.3</c:v>
                </c:pt>
                <c:pt idx="355">
                  <c:v>5.3</c:v>
                </c:pt>
                <c:pt idx="356">
                  <c:v>5.3</c:v>
                </c:pt>
                <c:pt idx="357">
                  <c:v>5.3</c:v>
                </c:pt>
                <c:pt idx="358">
                  <c:v>5.3</c:v>
                </c:pt>
                <c:pt idx="359">
                  <c:v>5.3</c:v>
                </c:pt>
                <c:pt idx="360">
                  <c:v>5.3</c:v>
                </c:pt>
                <c:pt idx="361">
                  <c:v>5.3</c:v>
                </c:pt>
                <c:pt idx="362">
                  <c:v>5.3</c:v>
                </c:pt>
                <c:pt idx="363">
                  <c:v>5.3</c:v>
                </c:pt>
                <c:pt idx="36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E-42AD-A205-F3F57F38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921952"/>
        <c:axId val="1844921232"/>
      </c:lineChart>
      <c:dateAx>
        <c:axId val="184492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232"/>
        <c:crosses val="autoZero"/>
        <c:auto val="1"/>
        <c:lblOffset val="100"/>
        <c:baseTimeUnit val="days"/>
      </c:dateAx>
      <c:valAx>
        <c:axId val="1844921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Terminal</a:t>
                </a:r>
                <a:r>
                  <a:rPr lang="en-GB" baseline="0"/>
                  <a:t> </a:t>
                </a:r>
                <a:r>
                  <a:rPr lang="en-GB"/>
                  <a:t>reductions (mcm/d)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9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 Storage levels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3"/>
          <c:tx>
            <c:strRef>
              <c:f>'Figure 3'!$BG$4</c:f>
              <c:strCache>
                <c:ptCount val="1"/>
                <c:pt idx="0">
                  <c:v>Min (%)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3'!$AM$5:$AM$370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'Figure 3'!$BG$5:$BG$370</c:f>
              <c:numCache>
                <c:formatCode>0.00</c:formatCode>
                <c:ptCount val="366"/>
                <c:pt idx="0">
                  <c:v>53.82</c:v>
                </c:pt>
                <c:pt idx="1">
                  <c:v>53.81</c:v>
                </c:pt>
                <c:pt idx="2">
                  <c:v>53.67</c:v>
                </c:pt>
                <c:pt idx="3">
                  <c:v>53.42</c:v>
                </c:pt>
                <c:pt idx="4">
                  <c:v>53.04</c:v>
                </c:pt>
                <c:pt idx="5">
                  <c:v>52.65</c:v>
                </c:pt>
                <c:pt idx="6">
                  <c:v>52.13</c:v>
                </c:pt>
                <c:pt idx="7">
                  <c:v>51.71</c:v>
                </c:pt>
                <c:pt idx="8">
                  <c:v>51.28</c:v>
                </c:pt>
                <c:pt idx="9">
                  <c:v>50.54</c:v>
                </c:pt>
                <c:pt idx="10">
                  <c:v>49.81</c:v>
                </c:pt>
                <c:pt idx="11">
                  <c:v>49.08</c:v>
                </c:pt>
                <c:pt idx="12">
                  <c:v>48.37</c:v>
                </c:pt>
                <c:pt idx="13">
                  <c:v>47.66</c:v>
                </c:pt>
                <c:pt idx="14">
                  <c:v>47.1</c:v>
                </c:pt>
                <c:pt idx="15">
                  <c:v>46.61</c:v>
                </c:pt>
                <c:pt idx="16">
                  <c:v>45.97</c:v>
                </c:pt>
                <c:pt idx="17">
                  <c:v>45.28</c:v>
                </c:pt>
                <c:pt idx="18">
                  <c:v>44.65</c:v>
                </c:pt>
                <c:pt idx="19">
                  <c:v>44</c:v>
                </c:pt>
                <c:pt idx="20">
                  <c:v>43.31</c:v>
                </c:pt>
                <c:pt idx="21">
                  <c:v>42.73</c:v>
                </c:pt>
                <c:pt idx="22">
                  <c:v>42.18</c:v>
                </c:pt>
                <c:pt idx="23">
                  <c:v>41.48</c:v>
                </c:pt>
                <c:pt idx="24">
                  <c:v>40.76</c:v>
                </c:pt>
                <c:pt idx="25">
                  <c:v>40.08</c:v>
                </c:pt>
                <c:pt idx="26">
                  <c:v>39.49</c:v>
                </c:pt>
                <c:pt idx="27">
                  <c:v>38.93</c:v>
                </c:pt>
                <c:pt idx="28">
                  <c:v>38.57</c:v>
                </c:pt>
                <c:pt idx="29">
                  <c:v>38.22</c:v>
                </c:pt>
                <c:pt idx="30">
                  <c:v>37.67</c:v>
                </c:pt>
                <c:pt idx="31">
                  <c:v>37.229999999999997</c:v>
                </c:pt>
                <c:pt idx="32">
                  <c:v>36.79</c:v>
                </c:pt>
                <c:pt idx="33">
                  <c:v>36.380000000000003</c:v>
                </c:pt>
                <c:pt idx="34">
                  <c:v>36.04</c:v>
                </c:pt>
                <c:pt idx="35">
                  <c:v>35.79</c:v>
                </c:pt>
                <c:pt idx="36">
                  <c:v>35.57</c:v>
                </c:pt>
                <c:pt idx="37">
                  <c:v>35.18</c:v>
                </c:pt>
                <c:pt idx="38">
                  <c:v>34.81</c:v>
                </c:pt>
                <c:pt idx="39">
                  <c:v>34.46</c:v>
                </c:pt>
                <c:pt idx="40">
                  <c:v>34.049999999999997</c:v>
                </c:pt>
                <c:pt idx="41">
                  <c:v>33.619999999999997</c:v>
                </c:pt>
                <c:pt idx="42">
                  <c:v>33.28</c:v>
                </c:pt>
                <c:pt idx="43">
                  <c:v>33.020000000000003</c:v>
                </c:pt>
                <c:pt idx="44">
                  <c:v>32.659999999999997</c:v>
                </c:pt>
                <c:pt idx="45">
                  <c:v>32.29</c:v>
                </c:pt>
                <c:pt idx="46">
                  <c:v>31.99</c:v>
                </c:pt>
                <c:pt idx="47">
                  <c:v>31.76</c:v>
                </c:pt>
                <c:pt idx="48">
                  <c:v>31.52</c:v>
                </c:pt>
                <c:pt idx="49">
                  <c:v>31.3</c:v>
                </c:pt>
                <c:pt idx="50">
                  <c:v>31.13</c:v>
                </c:pt>
                <c:pt idx="51">
                  <c:v>30.8</c:v>
                </c:pt>
                <c:pt idx="52">
                  <c:v>30.47</c:v>
                </c:pt>
                <c:pt idx="53">
                  <c:v>30.19</c:v>
                </c:pt>
                <c:pt idx="54">
                  <c:v>29.94</c:v>
                </c:pt>
                <c:pt idx="55">
                  <c:v>29.69</c:v>
                </c:pt>
                <c:pt idx="56">
                  <c:v>29.52</c:v>
                </c:pt>
                <c:pt idx="57">
                  <c:v>29.36</c:v>
                </c:pt>
                <c:pt idx="58">
                  <c:v>29.02</c:v>
                </c:pt>
                <c:pt idx="59">
                  <c:v>29</c:v>
                </c:pt>
                <c:pt idx="60">
                  <c:v>28.67</c:v>
                </c:pt>
                <c:pt idx="61">
                  <c:v>28.34</c:v>
                </c:pt>
                <c:pt idx="62">
                  <c:v>28.04</c:v>
                </c:pt>
                <c:pt idx="63">
                  <c:v>27.77</c:v>
                </c:pt>
                <c:pt idx="64">
                  <c:v>27.58</c:v>
                </c:pt>
                <c:pt idx="65">
                  <c:v>27.38</c:v>
                </c:pt>
                <c:pt idx="66">
                  <c:v>27</c:v>
                </c:pt>
                <c:pt idx="67">
                  <c:v>26.68</c:v>
                </c:pt>
                <c:pt idx="68">
                  <c:v>26.44</c:v>
                </c:pt>
                <c:pt idx="69">
                  <c:v>26.35</c:v>
                </c:pt>
                <c:pt idx="70">
                  <c:v>26.24</c:v>
                </c:pt>
                <c:pt idx="71">
                  <c:v>26.24</c:v>
                </c:pt>
                <c:pt idx="72">
                  <c:v>26.24</c:v>
                </c:pt>
                <c:pt idx="73">
                  <c:v>26.06</c:v>
                </c:pt>
                <c:pt idx="74">
                  <c:v>25.9</c:v>
                </c:pt>
                <c:pt idx="75">
                  <c:v>25.79</c:v>
                </c:pt>
                <c:pt idx="76">
                  <c:v>25.7</c:v>
                </c:pt>
                <c:pt idx="77">
                  <c:v>25.64</c:v>
                </c:pt>
                <c:pt idx="78">
                  <c:v>25.55</c:v>
                </c:pt>
                <c:pt idx="79">
                  <c:v>25.75</c:v>
                </c:pt>
                <c:pt idx="80">
                  <c:v>25.69</c:v>
                </c:pt>
                <c:pt idx="81">
                  <c:v>25.69</c:v>
                </c:pt>
                <c:pt idx="82">
                  <c:v>25.73</c:v>
                </c:pt>
                <c:pt idx="83">
                  <c:v>25.85</c:v>
                </c:pt>
                <c:pt idx="84">
                  <c:v>25.97</c:v>
                </c:pt>
                <c:pt idx="85">
                  <c:v>26.21</c:v>
                </c:pt>
                <c:pt idx="86">
                  <c:v>26.42</c:v>
                </c:pt>
                <c:pt idx="87">
                  <c:v>26.52</c:v>
                </c:pt>
                <c:pt idx="88">
                  <c:v>26.62</c:v>
                </c:pt>
                <c:pt idx="89">
                  <c:v>26.65</c:v>
                </c:pt>
                <c:pt idx="90">
                  <c:v>26.34</c:v>
                </c:pt>
                <c:pt idx="91">
                  <c:v>26.53</c:v>
                </c:pt>
                <c:pt idx="92">
                  <c:v>26.49</c:v>
                </c:pt>
                <c:pt idx="93">
                  <c:v>26.44</c:v>
                </c:pt>
                <c:pt idx="94">
                  <c:v>26.35</c:v>
                </c:pt>
                <c:pt idx="95">
                  <c:v>26.28</c:v>
                </c:pt>
                <c:pt idx="96">
                  <c:v>26.41</c:v>
                </c:pt>
                <c:pt idx="97">
                  <c:v>26.55</c:v>
                </c:pt>
                <c:pt idx="98">
                  <c:v>26.73</c:v>
                </c:pt>
                <c:pt idx="99">
                  <c:v>26.92</c:v>
                </c:pt>
                <c:pt idx="100">
                  <c:v>27.13</c:v>
                </c:pt>
                <c:pt idx="101">
                  <c:v>27.25</c:v>
                </c:pt>
                <c:pt idx="102">
                  <c:v>27.47</c:v>
                </c:pt>
                <c:pt idx="103">
                  <c:v>27.74</c:v>
                </c:pt>
                <c:pt idx="104">
                  <c:v>28.04</c:v>
                </c:pt>
                <c:pt idx="105">
                  <c:v>28.46</c:v>
                </c:pt>
                <c:pt idx="106">
                  <c:v>28.88</c:v>
                </c:pt>
                <c:pt idx="107">
                  <c:v>29.15</c:v>
                </c:pt>
                <c:pt idx="108">
                  <c:v>29.18</c:v>
                </c:pt>
                <c:pt idx="109">
                  <c:v>29.13</c:v>
                </c:pt>
                <c:pt idx="110">
                  <c:v>29.13</c:v>
                </c:pt>
                <c:pt idx="111">
                  <c:v>29.19</c:v>
                </c:pt>
                <c:pt idx="112">
                  <c:v>29.26</c:v>
                </c:pt>
                <c:pt idx="113">
                  <c:v>29.34</c:v>
                </c:pt>
                <c:pt idx="114">
                  <c:v>29.61</c:v>
                </c:pt>
                <c:pt idx="115">
                  <c:v>29.81</c:v>
                </c:pt>
                <c:pt idx="116">
                  <c:v>29.91</c:v>
                </c:pt>
                <c:pt idx="117">
                  <c:v>29.98</c:v>
                </c:pt>
                <c:pt idx="118">
                  <c:v>30.08</c:v>
                </c:pt>
                <c:pt idx="119">
                  <c:v>30.17</c:v>
                </c:pt>
                <c:pt idx="120">
                  <c:v>29.98</c:v>
                </c:pt>
                <c:pt idx="121">
                  <c:v>30.2</c:v>
                </c:pt>
                <c:pt idx="122">
                  <c:v>30.42</c:v>
                </c:pt>
                <c:pt idx="123">
                  <c:v>30.51</c:v>
                </c:pt>
                <c:pt idx="124">
                  <c:v>30.63</c:v>
                </c:pt>
                <c:pt idx="125">
                  <c:v>30.66</c:v>
                </c:pt>
                <c:pt idx="126">
                  <c:v>30.66</c:v>
                </c:pt>
                <c:pt idx="127">
                  <c:v>30.71</c:v>
                </c:pt>
                <c:pt idx="128">
                  <c:v>30.99</c:v>
                </c:pt>
                <c:pt idx="129">
                  <c:v>31.39</c:v>
                </c:pt>
                <c:pt idx="130">
                  <c:v>31.76</c:v>
                </c:pt>
                <c:pt idx="131">
                  <c:v>32.07</c:v>
                </c:pt>
                <c:pt idx="132">
                  <c:v>32.35</c:v>
                </c:pt>
                <c:pt idx="133">
                  <c:v>32.67</c:v>
                </c:pt>
                <c:pt idx="134">
                  <c:v>32.99</c:v>
                </c:pt>
                <c:pt idx="135">
                  <c:v>33.32</c:v>
                </c:pt>
                <c:pt idx="136">
                  <c:v>33.6</c:v>
                </c:pt>
                <c:pt idx="137">
                  <c:v>33.81</c:v>
                </c:pt>
                <c:pt idx="138">
                  <c:v>33.950000000000003</c:v>
                </c:pt>
                <c:pt idx="139">
                  <c:v>34.11</c:v>
                </c:pt>
                <c:pt idx="140">
                  <c:v>34.369999999999997</c:v>
                </c:pt>
                <c:pt idx="141">
                  <c:v>34.68</c:v>
                </c:pt>
                <c:pt idx="142">
                  <c:v>35.03</c:v>
                </c:pt>
                <c:pt idx="143">
                  <c:v>35.4</c:v>
                </c:pt>
                <c:pt idx="144">
                  <c:v>35.72</c:v>
                </c:pt>
                <c:pt idx="145">
                  <c:v>35.96</c:v>
                </c:pt>
                <c:pt idx="146">
                  <c:v>36.15</c:v>
                </c:pt>
                <c:pt idx="147">
                  <c:v>36.31</c:v>
                </c:pt>
                <c:pt idx="148">
                  <c:v>36.549999999999997</c:v>
                </c:pt>
                <c:pt idx="149">
                  <c:v>36.96</c:v>
                </c:pt>
                <c:pt idx="150">
                  <c:v>37.39</c:v>
                </c:pt>
                <c:pt idx="151">
                  <c:v>37.619999999999997</c:v>
                </c:pt>
                <c:pt idx="152">
                  <c:v>37.979999999999997</c:v>
                </c:pt>
                <c:pt idx="153">
                  <c:v>38.39</c:v>
                </c:pt>
                <c:pt idx="154">
                  <c:v>38.799999999999997</c:v>
                </c:pt>
                <c:pt idx="155">
                  <c:v>39.19</c:v>
                </c:pt>
                <c:pt idx="156">
                  <c:v>39.61</c:v>
                </c:pt>
                <c:pt idx="157">
                  <c:v>40.04</c:v>
                </c:pt>
                <c:pt idx="158">
                  <c:v>40.36</c:v>
                </c:pt>
                <c:pt idx="159">
                  <c:v>40.67</c:v>
                </c:pt>
                <c:pt idx="160">
                  <c:v>40.89</c:v>
                </c:pt>
                <c:pt idx="161">
                  <c:v>41.19</c:v>
                </c:pt>
                <c:pt idx="162">
                  <c:v>41.5</c:v>
                </c:pt>
                <c:pt idx="163">
                  <c:v>41.93</c:v>
                </c:pt>
                <c:pt idx="164">
                  <c:v>42.39</c:v>
                </c:pt>
                <c:pt idx="165">
                  <c:v>42.74</c:v>
                </c:pt>
                <c:pt idx="166">
                  <c:v>43.03</c:v>
                </c:pt>
                <c:pt idx="167">
                  <c:v>43.31</c:v>
                </c:pt>
                <c:pt idx="168">
                  <c:v>43.59</c:v>
                </c:pt>
                <c:pt idx="169">
                  <c:v>43.93</c:v>
                </c:pt>
                <c:pt idx="170">
                  <c:v>44.32</c:v>
                </c:pt>
                <c:pt idx="171">
                  <c:v>44.72</c:v>
                </c:pt>
                <c:pt idx="172">
                  <c:v>45.01</c:v>
                </c:pt>
                <c:pt idx="173">
                  <c:v>45.21</c:v>
                </c:pt>
                <c:pt idx="174">
                  <c:v>45.41</c:v>
                </c:pt>
                <c:pt idx="175">
                  <c:v>45.63</c:v>
                </c:pt>
                <c:pt idx="176">
                  <c:v>45.88</c:v>
                </c:pt>
                <c:pt idx="177">
                  <c:v>46.25</c:v>
                </c:pt>
                <c:pt idx="178">
                  <c:v>46.64</c:v>
                </c:pt>
                <c:pt idx="179">
                  <c:v>46.94</c:v>
                </c:pt>
                <c:pt idx="180">
                  <c:v>47.22</c:v>
                </c:pt>
                <c:pt idx="181">
                  <c:v>47.5</c:v>
                </c:pt>
                <c:pt idx="182">
                  <c:v>47.78</c:v>
                </c:pt>
                <c:pt idx="183">
                  <c:v>48.04</c:v>
                </c:pt>
                <c:pt idx="184">
                  <c:v>48.46</c:v>
                </c:pt>
                <c:pt idx="185">
                  <c:v>48.9</c:v>
                </c:pt>
                <c:pt idx="186">
                  <c:v>49.27</c:v>
                </c:pt>
                <c:pt idx="187">
                  <c:v>49.54</c:v>
                </c:pt>
                <c:pt idx="188">
                  <c:v>49.77</c:v>
                </c:pt>
                <c:pt idx="189">
                  <c:v>49.99</c:v>
                </c:pt>
                <c:pt idx="190">
                  <c:v>50.28</c:v>
                </c:pt>
                <c:pt idx="191">
                  <c:v>50.68</c:v>
                </c:pt>
                <c:pt idx="192">
                  <c:v>51.1</c:v>
                </c:pt>
                <c:pt idx="193">
                  <c:v>51.39</c:v>
                </c:pt>
                <c:pt idx="194">
                  <c:v>51.55</c:v>
                </c:pt>
                <c:pt idx="195">
                  <c:v>51.72</c:v>
                </c:pt>
                <c:pt idx="196">
                  <c:v>51.93</c:v>
                </c:pt>
                <c:pt idx="197">
                  <c:v>52.21</c:v>
                </c:pt>
                <c:pt idx="198">
                  <c:v>52.51</c:v>
                </c:pt>
                <c:pt idx="199">
                  <c:v>52.81</c:v>
                </c:pt>
                <c:pt idx="200">
                  <c:v>53.03</c:v>
                </c:pt>
                <c:pt idx="201">
                  <c:v>53.22</c:v>
                </c:pt>
                <c:pt idx="202">
                  <c:v>53.39</c:v>
                </c:pt>
                <c:pt idx="203">
                  <c:v>53.56</c:v>
                </c:pt>
                <c:pt idx="204">
                  <c:v>53.9</c:v>
                </c:pt>
                <c:pt idx="205">
                  <c:v>54.32</c:v>
                </c:pt>
                <c:pt idx="206">
                  <c:v>54.73</c:v>
                </c:pt>
                <c:pt idx="207">
                  <c:v>55.05</c:v>
                </c:pt>
                <c:pt idx="208">
                  <c:v>55.38</c:v>
                </c:pt>
                <c:pt idx="209">
                  <c:v>55.73</c:v>
                </c:pt>
                <c:pt idx="210">
                  <c:v>56.08</c:v>
                </c:pt>
                <c:pt idx="211">
                  <c:v>56.42</c:v>
                </c:pt>
                <c:pt idx="212">
                  <c:v>56.81</c:v>
                </c:pt>
                <c:pt idx="213">
                  <c:v>57.25</c:v>
                </c:pt>
                <c:pt idx="214">
                  <c:v>57.61</c:v>
                </c:pt>
                <c:pt idx="215">
                  <c:v>57.91</c:v>
                </c:pt>
                <c:pt idx="216">
                  <c:v>58.2</c:v>
                </c:pt>
                <c:pt idx="217">
                  <c:v>58.51</c:v>
                </c:pt>
                <c:pt idx="218">
                  <c:v>58.88</c:v>
                </c:pt>
                <c:pt idx="219">
                  <c:v>59.27</c:v>
                </c:pt>
                <c:pt idx="220">
                  <c:v>59.66</c:v>
                </c:pt>
                <c:pt idx="221">
                  <c:v>59.97</c:v>
                </c:pt>
                <c:pt idx="222">
                  <c:v>60.29</c:v>
                </c:pt>
                <c:pt idx="223">
                  <c:v>60.57</c:v>
                </c:pt>
                <c:pt idx="224">
                  <c:v>60.88</c:v>
                </c:pt>
                <c:pt idx="225">
                  <c:v>61.21</c:v>
                </c:pt>
                <c:pt idx="226">
                  <c:v>61.62</c:v>
                </c:pt>
                <c:pt idx="227">
                  <c:v>62.01</c:v>
                </c:pt>
                <c:pt idx="228">
                  <c:v>62.35</c:v>
                </c:pt>
                <c:pt idx="229">
                  <c:v>62.64</c:v>
                </c:pt>
                <c:pt idx="230">
                  <c:v>62.95</c:v>
                </c:pt>
                <c:pt idx="231">
                  <c:v>63.26</c:v>
                </c:pt>
                <c:pt idx="232">
                  <c:v>63.6</c:v>
                </c:pt>
                <c:pt idx="233">
                  <c:v>63.97</c:v>
                </c:pt>
                <c:pt idx="234">
                  <c:v>64.34</c:v>
                </c:pt>
                <c:pt idx="235">
                  <c:v>64.680000000000007</c:v>
                </c:pt>
                <c:pt idx="236">
                  <c:v>65.010000000000005</c:v>
                </c:pt>
                <c:pt idx="237">
                  <c:v>65.33</c:v>
                </c:pt>
                <c:pt idx="238">
                  <c:v>65.64</c:v>
                </c:pt>
                <c:pt idx="239">
                  <c:v>65.989999999999995</c:v>
                </c:pt>
                <c:pt idx="240">
                  <c:v>66.37</c:v>
                </c:pt>
                <c:pt idx="241">
                  <c:v>66.760000000000005</c:v>
                </c:pt>
                <c:pt idx="242">
                  <c:v>67.08</c:v>
                </c:pt>
                <c:pt idx="243">
                  <c:v>67.260000000000005</c:v>
                </c:pt>
                <c:pt idx="244">
                  <c:v>67.7</c:v>
                </c:pt>
                <c:pt idx="245">
                  <c:v>67.900000000000006</c:v>
                </c:pt>
                <c:pt idx="246">
                  <c:v>68.13</c:v>
                </c:pt>
                <c:pt idx="247">
                  <c:v>68.430000000000007</c:v>
                </c:pt>
                <c:pt idx="248">
                  <c:v>68.77</c:v>
                </c:pt>
                <c:pt idx="249">
                  <c:v>69.099999999999994</c:v>
                </c:pt>
                <c:pt idx="250">
                  <c:v>69.27</c:v>
                </c:pt>
                <c:pt idx="251">
                  <c:v>69.48</c:v>
                </c:pt>
                <c:pt idx="252">
                  <c:v>69.7</c:v>
                </c:pt>
                <c:pt idx="253">
                  <c:v>69.900000000000006</c:v>
                </c:pt>
                <c:pt idx="254">
                  <c:v>70.19</c:v>
                </c:pt>
                <c:pt idx="255">
                  <c:v>70.489999999999995</c:v>
                </c:pt>
                <c:pt idx="256">
                  <c:v>70.66</c:v>
                </c:pt>
                <c:pt idx="257">
                  <c:v>70.790000000000006</c:v>
                </c:pt>
                <c:pt idx="258">
                  <c:v>70.91</c:v>
                </c:pt>
                <c:pt idx="259">
                  <c:v>71.03</c:v>
                </c:pt>
                <c:pt idx="260">
                  <c:v>71.23</c:v>
                </c:pt>
                <c:pt idx="261">
                  <c:v>71.53</c:v>
                </c:pt>
                <c:pt idx="262">
                  <c:v>71.83</c:v>
                </c:pt>
                <c:pt idx="263">
                  <c:v>72.010000000000005</c:v>
                </c:pt>
                <c:pt idx="264">
                  <c:v>72.17</c:v>
                </c:pt>
                <c:pt idx="265">
                  <c:v>72.33</c:v>
                </c:pt>
                <c:pt idx="266">
                  <c:v>72.540000000000006</c:v>
                </c:pt>
                <c:pt idx="267">
                  <c:v>72.78</c:v>
                </c:pt>
                <c:pt idx="268">
                  <c:v>73.39</c:v>
                </c:pt>
                <c:pt idx="269">
                  <c:v>73.78</c:v>
                </c:pt>
                <c:pt idx="270">
                  <c:v>74.05</c:v>
                </c:pt>
                <c:pt idx="271">
                  <c:v>74.260000000000005</c:v>
                </c:pt>
                <c:pt idx="272">
                  <c:v>74.510000000000005</c:v>
                </c:pt>
                <c:pt idx="273">
                  <c:v>74.680000000000007</c:v>
                </c:pt>
                <c:pt idx="274">
                  <c:v>74.900000000000006</c:v>
                </c:pt>
                <c:pt idx="275">
                  <c:v>75.14</c:v>
                </c:pt>
                <c:pt idx="276">
                  <c:v>75.45</c:v>
                </c:pt>
                <c:pt idx="277">
                  <c:v>75.62</c:v>
                </c:pt>
                <c:pt idx="278">
                  <c:v>75.84</c:v>
                </c:pt>
                <c:pt idx="279">
                  <c:v>75.95</c:v>
                </c:pt>
                <c:pt idx="280">
                  <c:v>76.010000000000005</c:v>
                </c:pt>
                <c:pt idx="281">
                  <c:v>76.12</c:v>
                </c:pt>
                <c:pt idx="282">
                  <c:v>76.33</c:v>
                </c:pt>
                <c:pt idx="283">
                  <c:v>76.95</c:v>
                </c:pt>
                <c:pt idx="284">
                  <c:v>76.95</c:v>
                </c:pt>
                <c:pt idx="285">
                  <c:v>77</c:v>
                </c:pt>
                <c:pt idx="286">
                  <c:v>76.94</c:v>
                </c:pt>
                <c:pt idx="287">
                  <c:v>76.92</c:v>
                </c:pt>
                <c:pt idx="288">
                  <c:v>76.92</c:v>
                </c:pt>
                <c:pt idx="289">
                  <c:v>77</c:v>
                </c:pt>
                <c:pt idx="290">
                  <c:v>77.09</c:v>
                </c:pt>
                <c:pt idx="291">
                  <c:v>77.09</c:v>
                </c:pt>
                <c:pt idx="292">
                  <c:v>77.150000000000006</c:v>
                </c:pt>
                <c:pt idx="293">
                  <c:v>77.27</c:v>
                </c:pt>
                <c:pt idx="294">
                  <c:v>77.290000000000006</c:v>
                </c:pt>
                <c:pt idx="295">
                  <c:v>77.23</c:v>
                </c:pt>
                <c:pt idx="296">
                  <c:v>77.2</c:v>
                </c:pt>
                <c:pt idx="297">
                  <c:v>77.22</c:v>
                </c:pt>
                <c:pt idx="298">
                  <c:v>77.099999999999994</c:v>
                </c:pt>
                <c:pt idx="299">
                  <c:v>77.010000000000005</c:v>
                </c:pt>
                <c:pt idx="300">
                  <c:v>77.040000000000006</c:v>
                </c:pt>
                <c:pt idx="301">
                  <c:v>77</c:v>
                </c:pt>
                <c:pt idx="302">
                  <c:v>76.98</c:v>
                </c:pt>
                <c:pt idx="303">
                  <c:v>76.97</c:v>
                </c:pt>
                <c:pt idx="304">
                  <c:v>77.09</c:v>
                </c:pt>
                <c:pt idx="305">
                  <c:v>77.09</c:v>
                </c:pt>
                <c:pt idx="306">
                  <c:v>76.84</c:v>
                </c:pt>
                <c:pt idx="307">
                  <c:v>76.52</c:v>
                </c:pt>
                <c:pt idx="308">
                  <c:v>76.27</c:v>
                </c:pt>
                <c:pt idx="309">
                  <c:v>76.03</c:v>
                </c:pt>
                <c:pt idx="310">
                  <c:v>75.94</c:v>
                </c:pt>
                <c:pt idx="311">
                  <c:v>75.88</c:v>
                </c:pt>
                <c:pt idx="312">
                  <c:v>75.61</c:v>
                </c:pt>
                <c:pt idx="313">
                  <c:v>75.31</c:v>
                </c:pt>
                <c:pt idx="314">
                  <c:v>75.02</c:v>
                </c:pt>
                <c:pt idx="315">
                  <c:v>74.72</c:v>
                </c:pt>
                <c:pt idx="316">
                  <c:v>74.400000000000006</c:v>
                </c:pt>
                <c:pt idx="317">
                  <c:v>74.23</c:v>
                </c:pt>
                <c:pt idx="318">
                  <c:v>74.11</c:v>
                </c:pt>
                <c:pt idx="319">
                  <c:v>73.8</c:v>
                </c:pt>
                <c:pt idx="320">
                  <c:v>73.42</c:v>
                </c:pt>
                <c:pt idx="321">
                  <c:v>73.09</c:v>
                </c:pt>
                <c:pt idx="322">
                  <c:v>72.81</c:v>
                </c:pt>
                <c:pt idx="323">
                  <c:v>72.61</c:v>
                </c:pt>
                <c:pt idx="324">
                  <c:v>72.459999999999994</c:v>
                </c:pt>
                <c:pt idx="325">
                  <c:v>72.27</c:v>
                </c:pt>
                <c:pt idx="326">
                  <c:v>71.86</c:v>
                </c:pt>
                <c:pt idx="327">
                  <c:v>71.38</c:v>
                </c:pt>
                <c:pt idx="328">
                  <c:v>70.83</c:v>
                </c:pt>
                <c:pt idx="329">
                  <c:v>70.3</c:v>
                </c:pt>
                <c:pt idx="330">
                  <c:v>69.790000000000006</c:v>
                </c:pt>
                <c:pt idx="331">
                  <c:v>69.37</c:v>
                </c:pt>
                <c:pt idx="332">
                  <c:v>68.95</c:v>
                </c:pt>
                <c:pt idx="333">
                  <c:v>68.36</c:v>
                </c:pt>
                <c:pt idx="334">
                  <c:v>67.81</c:v>
                </c:pt>
                <c:pt idx="335">
                  <c:v>67.25</c:v>
                </c:pt>
                <c:pt idx="336">
                  <c:v>66.66</c:v>
                </c:pt>
                <c:pt idx="337">
                  <c:v>66.08</c:v>
                </c:pt>
                <c:pt idx="338">
                  <c:v>65.63</c:v>
                </c:pt>
                <c:pt idx="339">
                  <c:v>65.17</c:v>
                </c:pt>
                <c:pt idx="340">
                  <c:v>64.540000000000006</c:v>
                </c:pt>
                <c:pt idx="341">
                  <c:v>63.93</c:v>
                </c:pt>
                <c:pt idx="342">
                  <c:v>63.33</c:v>
                </c:pt>
                <c:pt idx="343">
                  <c:v>62.68</c:v>
                </c:pt>
                <c:pt idx="344">
                  <c:v>62.08</c:v>
                </c:pt>
                <c:pt idx="345">
                  <c:v>61.59</c:v>
                </c:pt>
                <c:pt idx="346">
                  <c:v>61.2</c:v>
                </c:pt>
                <c:pt idx="347">
                  <c:v>60.66</c:v>
                </c:pt>
                <c:pt idx="348">
                  <c:v>60.16</c:v>
                </c:pt>
                <c:pt idx="349">
                  <c:v>59.69</c:v>
                </c:pt>
                <c:pt idx="350">
                  <c:v>59.21</c:v>
                </c:pt>
                <c:pt idx="351">
                  <c:v>58.73</c:v>
                </c:pt>
                <c:pt idx="352">
                  <c:v>58.33</c:v>
                </c:pt>
                <c:pt idx="353">
                  <c:v>57.9</c:v>
                </c:pt>
                <c:pt idx="354">
                  <c:v>57.22</c:v>
                </c:pt>
                <c:pt idx="355">
                  <c:v>56.45</c:v>
                </c:pt>
                <c:pt idx="356">
                  <c:v>55.66</c:v>
                </c:pt>
                <c:pt idx="357">
                  <c:v>55.05</c:v>
                </c:pt>
                <c:pt idx="358">
                  <c:v>54.71</c:v>
                </c:pt>
                <c:pt idx="359">
                  <c:v>54.45</c:v>
                </c:pt>
                <c:pt idx="360">
                  <c:v>54.11</c:v>
                </c:pt>
                <c:pt idx="361">
                  <c:v>53.81</c:v>
                </c:pt>
                <c:pt idx="362">
                  <c:v>53.57</c:v>
                </c:pt>
                <c:pt idx="363">
                  <c:v>53.47</c:v>
                </c:pt>
                <c:pt idx="364">
                  <c:v>53.45</c:v>
                </c:pt>
                <c:pt idx="365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0-4369-B5F8-D6BF2251B94C}"/>
            </c:ext>
          </c:extLst>
        </c:ser>
        <c:ser>
          <c:idx val="3"/>
          <c:order val="4"/>
          <c:tx>
            <c:strRef>
              <c:f>'Figure 3'!$BH$4</c:f>
              <c:strCache>
                <c:ptCount val="1"/>
                <c:pt idx="0">
                  <c:v>5-Year Range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noFill/>
            </a:ln>
            <a:effectLst/>
          </c:spPr>
          <c:cat>
            <c:numRef>
              <c:f>'Figure 3'!$AM$5:$AM$370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'Figure 3'!$BH$5:$BH$370</c:f>
              <c:numCache>
                <c:formatCode>0.00</c:formatCode>
                <c:ptCount val="366"/>
                <c:pt idx="0">
                  <c:v>34.21</c:v>
                </c:pt>
                <c:pt idx="1">
                  <c:v>33.75</c:v>
                </c:pt>
                <c:pt idx="2">
                  <c:v>33.489999999999995</c:v>
                </c:pt>
                <c:pt idx="3">
                  <c:v>33.370000000000005</c:v>
                </c:pt>
                <c:pt idx="4">
                  <c:v>33.35</c:v>
                </c:pt>
                <c:pt idx="5">
                  <c:v>33.220000000000006</c:v>
                </c:pt>
                <c:pt idx="6">
                  <c:v>33.169999999999995</c:v>
                </c:pt>
                <c:pt idx="7">
                  <c:v>33.059999999999995</c:v>
                </c:pt>
                <c:pt idx="8">
                  <c:v>32.989999999999995</c:v>
                </c:pt>
                <c:pt idx="9">
                  <c:v>33.300000000000004</c:v>
                </c:pt>
                <c:pt idx="10">
                  <c:v>33.599999999999994</c:v>
                </c:pt>
                <c:pt idx="11">
                  <c:v>33.92</c:v>
                </c:pt>
                <c:pt idx="12">
                  <c:v>34.119999999999997</c:v>
                </c:pt>
                <c:pt idx="13">
                  <c:v>34.299999999999997</c:v>
                </c:pt>
                <c:pt idx="14">
                  <c:v>34.410000000000004</c:v>
                </c:pt>
                <c:pt idx="15">
                  <c:v>34.480000000000004</c:v>
                </c:pt>
                <c:pt idx="16">
                  <c:v>34.64</c:v>
                </c:pt>
                <c:pt idx="17">
                  <c:v>34.83</c:v>
                </c:pt>
                <c:pt idx="18">
                  <c:v>34.869999999999997</c:v>
                </c:pt>
                <c:pt idx="19">
                  <c:v>34.909999999999997</c:v>
                </c:pt>
                <c:pt idx="20">
                  <c:v>35.069999999999993</c:v>
                </c:pt>
                <c:pt idx="21">
                  <c:v>35.1</c:v>
                </c:pt>
                <c:pt idx="22">
                  <c:v>34.880000000000003</c:v>
                </c:pt>
                <c:pt idx="23">
                  <c:v>34.85</c:v>
                </c:pt>
                <c:pt idx="24">
                  <c:v>34.890000000000008</c:v>
                </c:pt>
                <c:pt idx="25">
                  <c:v>34.930000000000007</c:v>
                </c:pt>
                <c:pt idx="26">
                  <c:v>34.82</c:v>
                </c:pt>
                <c:pt idx="27">
                  <c:v>34.800000000000004</c:v>
                </c:pt>
                <c:pt idx="28">
                  <c:v>34.630000000000003</c:v>
                </c:pt>
                <c:pt idx="29">
                  <c:v>34.409999999999997</c:v>
                </c:pt>
                <c:pt idx="30">
                  <c:v>34.47</c:v>
                </c:pt>
                <c:pt idx="31">
                  <c:v>34.440000000000005</c:v>
                </c:pt>
                <c:pt idx="32">
                  <c:v>34.43</c:v>
                </c:pt>
                <c:pt idx="33">
                  <c:v>34.46</c:v>
                </c:pt>
                <c:pt idx="34">
                  <c:v>34.49</c:v>
                </c:pt>
                <c:pt idx="35">
                  <c:v>34.43</c:v>
                </c:pt>
                <c:pt idx="36">
                  <c:v>33.99</c:v>
                </c:pt>
                <c:pt idx="37">
                  <c:v>33.729999999999997</c:v>
                </c:pt>
                <c:pt idx="38">
                  <c:v>33.44</c:v>
                </c:pt>
                <c:pt idx="39">
                  <c:v>33.359999999999992</c:v>
                </c:pt>
                <c:pt idx="40">
                  <c:v>33.430000000000007</c:v>
                </c:pt>
                <c:pt idx="41">
                  <c:v>33.49</c:v>
                </c:pt>
                <c:pt idx="42">
                  <c:v>33.239999999999995</c:v>
                </c:pt>
                <c:pt idx="43">
                  <c:v>33.15</c:v>
                </c:pt>
                <c:pt idx="44">
                  <c:v>33.230000000000004</c:v>
                </c:pt>
                <c:pt idx="45">
                  <c:v>33.380000000000003</c:v>
                </c:pt>
                <c:pt idx="46">
                  <c:v>33.5</c:v>
                </c:pt>
                <c:pt idx="47">
                  <c:v>33.61999999999999</c:v>
                </c:pt>
                <c:pt idx="48">
                  <c:v>33.760000000000005</c:v>
                </c:pt>
                <c:pt idx="49">
                  <c:v>33.78</c:v>
                </c:pt>
                <c:pt idx="50">
                  <c:v>33.740000000000009</c:v>
                </c:pt>
                <c:pt idx="51">
                  <c:v>33.840000000000003</c:v>
                </c:pt>
                <c:pt idx="52">
                  <c:v>33.960000000000008</c:v>
                </c:pt>
                <c:pt idx="53">
                  <c:v>33.97</c:v>
                </c:pt>
                <c:pt idx="54">
                  <c:v>34.03</c:v>
                </c:pt>
                <c:pt idx="55">
                  <c:v>34.11</c:v>
                </c:pt>
                <c:pt idx="56">
                  <c:v>33.959999999999994</c:v>
                </c:pt>
                <c:pt idx="57">
                  <c:v>33.770000000000003</c:v>
                </c:pt>
                <c:pt idx="58">
                  <c:v>33.760000000000005</c:v>
                </c:pt>
                <c:pt idx="59">
                  <c:v>33.53</c:v>
                </c:pt>
                <c:pt idx="60">
                  <c:v>33.58</c:v>
                </c:pt>
                <c:pt idx="61">
                  <c:v>33.819999999999993</c:v>
                </c:pt>
                <c:pt idx="62">
                  <c:v>34.06</c:v>
                </c:pt>
                <c:pt idx="63">
                  <c:v>34.11</c:v>
                </c:pt>
                <c:pt idx="64">
                  <c:v>34.020000000000003</c:v>
                </c:pt>
                <c:pt idx="65">
                  <c:v>33.900000000000006</c:v>
                </c:pt>
                <c:pt idx="66">
                  <c:v>34</c:v>
                </c:pt>
                <c:pt idx="67">
                  <c:v>34.090000000000003</c:v>
                </c:pt>
                <c:pt idx="68">
                  <c:v>34.22</c:v>
                </c:pt>
                <c:pt idx="69">
                  <c:v>34.229999999999997</c:v>
                </c:pt>
                <c:pt idx="70">
                  <c:v>34.100000000000009</c:v>
                </c:pt>
                <c:pt idx="71">
                  <c:v>33.840000000000003</c:v>
                </c:pt>
                <c:pt idx="72">
                  <c:v>33.64</c:v>
                </c:pt>
                <c:pt idx="73">
                  <c:v>33.799999999999997</c:v>
                </c:pt>
                <c:pt idx="74">
                  <c:v>33.840000000000003</c:v>
                </c:pt>
                <c:pt idx="75">
                  <c:v>33.92</c:v>
                </c:pt>
                <c:pt idx="76">
                  <c:v>33.97</c:v>
                </c:pt>
                <c:pt idx="77">
                  <c:v>33.89</c:v>
                </c:pt>
                <c:pt idx="78">
                  <c:v>33.840000000000003</c:v>
                </c:pt>
                <c:pt idx="79">
                  <c:v>33.53</c:v>
                </c:pt>
                <c:pt idx="80">
                  <c:v>33.519999999999996</c:v>
                </c:pt>
                <c:pt idx="81">
                  <c:v>33.489999999999995</c:v>
                </c:pt>
                <c:pt idx="82">
                  <c:v>33.47</c:v>
                </c:pt>
                <c:pt idx="83">
                  <c:v>33.33</c:v>
                </c:pt>
                <c:pt idx="84">
                  <c:v>33.04</c:v>
                </c:pt>
                <c:pt idx="85">
                  <c:v>32.699999999999996</c:v>
                </c:pt>
                <c:pt idx="86">
                  <c:v>32.39</c:v>
                </c:pt>
                <c:pt idx="87">
                  <c:v>32.19</c:v>
                </c:pt>
                <c:pt idx="88">
                  <c:v>32.090000000000003</c:v>
                </c:pt>
                <c:pt idx="89">
                  <c:v>32.050000000000004</c:v>
                </c:pt>
                <c:pt idx="90">
                  <c:v>32</c:v>
                </c:pt>
                <c:pt idx="91">
                  <c:v>32.75</c:v>
                </c:pt>
                <c:pt idx="92">
                  <c:v>32.930000000000007</c:v>
                </c:pt>
                <c:pt idx="93">
                  <c:v>33.019999999999996</c:v>
                </c:pt>
                <c:pt idx="94">
                  <c:v>33.14</c:v>
                </c:pt>
                <c:pt idx="95">
                  <c:v>33.379999999999995</c:v>
                </c:pt>
                <c:pt idx="96">
                  <c:v>33.489999999999995</c:v>
                </c:pt>
                <c:pt idx="97">
                  <c:v>33.489999999999995</c:v>
                </c:pt>
                <c:pt idx="98">
                  <c:v>33.61</c:v>
                </c:pt>
                <c:pt idx="99">
                  <c:v>33.6</c:v>
                </c:pt>
                <c:pt idx="100">
                  <c:v>33.53</c:v>
                </c:pt>
                <c:pt idx="101">
                  <c:v>33.57</c:v>
                </c:pt>
                <c:pt idx="102">
                  <c:v>33.6</c:v>
                </c:pt>
                <c:pt idx="103">
                  <c:v>33.700000000000003</c:v>
                </c:pt>
                <c:pt idx="104">
                  <c:v>33.730000000000004</c:v>
                </c:pt>
                <c:pt idx="105">
                  <c:v>33.5</c:v>
                </c:pt>
                <c:pt idx="106">
                  <c:v>33.180000000000007</c:v>
                </c:pt>
                <c:pt idx="107">
                  <c:v>32.910000000000004</c:v>
                </c:pt>
                <c:pt idx="108">
                  <c:v>32.85</c:v>
                </c:pt>
                <c:pt idx="109">
                  <c:v>33.010000000000005</c:v>
                </c:pt>
                <c:pt idx="110">
                  <c:v>33.070000000000007</c:v>
                </c:pt>
                <c:pt idx="111">
                  <c:v>33.06</c:v>
                </c:pt>
                <c:pt idx="112">
                  <c:v>32.879999999999995</c:v>
                </c:pt>
                <c:pt idx="113">
                  <c:v>32.659999999999997</c:v>
                </c:pt>
                <c:pt idx="114">
                  <c:v>32.26</c:v>
                </c:pt>
                <c:pt idx="115">
                  <c:v>31.94</c:v>
                </c:pt>
                <c:pt idx="116">
                  <c:v>31.81</c:v>
                </c:pt>
                <c:pt idx="117">
                  <c:v>31.88</c:v>
                </c:pt>
                <c:pt idx="118">
                  <c:v>32</c:v>
                </c:pt>
                <c:pt idx="119">
                  <c:v>32.22</c:v>
                </c:pt>
                <c:pt idx="120">
                  <c:v>32.72</c:v>
                </c:pt>
                <c:pt idx="121">
                  <c:v>33.08</c:v>
                </c:pt>
                <c:pt idx="122">
                  <c:v>33.22</c:v>
                </c:pt>
                <c:pt idx="123">
                  <c:v>33.489999999999995</c:v>
                </c:pt>
                <c:pt idx="124">
                  <c:v>33.680000000000007</c:v>
                </c:pt>
                <c:pt idx="125">
                  <c:v>33.94</c:v>
                </c:pt>
                <c:pt idx="126">
                  <c:v>34.230000000000004</c:v>
                </c:pt>
                <c:pt idx="127">
                  <c:v>34.51</c:v>
                </c:pt>
                <c:pt idx="128">
                  <c:v>34.64</c:v>
                </c:pt>
                <c:pt idx="129">
                  <c:v>34.739999999999995</c:v>
                </c:pt>
                <c:pt idx="130">
                  <c:v>34.78</c:v>
                </c:pt>
                <c:pt idx="131">
                  <c:v>34.800000000000004</c:v>
                </c:pt>
                <c:pt idx="132">
                  <c:v>34.669999999999995</c:v>
                </c:pt>
                <c:pt idx="133">
                  <c:v>34.539999999999992</c:v>
                </c:pt>
                <c:pt idx="134">
                  <c:v>34.43</c:v>
                </c:pt>
                <c:pt idx="135">
                  <c:v>34.339999999999996</c:v>
                </c:pt>
                <c:pt idx="136">
                  <c:v>34.43</c:v>
                </c:pt>
                <c:pt idx="137">
                  <c:v>34.620000000000005</c:v>
                </c:pt>
                <c:pt idx="138">
                  <c:v>34.819999999999993</c:v>
                </c:pt>
                <c:pt idx="139">
                  <c:v>34.959999999999994</c:v>
                </c:pt>
                <c:pt idx="140">
                  <c:v>34.96</c:v>
                </c:pt>
                <c:pt idx="141">
                  <c:v>35.020000000000003</c:v>
                </c:pt>
                <c:pt idx="142">
                  <c:v>35.11</c:v>
                </c:pt>
                <c:pt idx="143">
                  <c:v>35.160000000000004</c:v>
                </c:pt>
                <c:pt idx="144">
                  <c:v>35.230000000000004</c:v>
                </c:pt>
                <c:pt idx="145">
                  <c:v>35.330000000000005</c:v>
                </c:pt>
                <c:pt idx="146">
                  <c:v>35.410000000000004</c:v>
                </c:pt>
                <c:pt idx="147">
                  <c:v>35.450000000000003</c:v>
                </c:pt>
                <c:pt idx="148">
                  <c:v>35.620000000000005</c:v>
                </c:pt>
                <c:pt idx="149">
                  <c:v>35.46</c:v>
                </c:pt>
                <c:pt idx="150">
                  <c:v>34.620000000000005</c:v>
                </c:pt>
                <c:pt idx="151">
                  <c:v>34.729999999999997</c:v>
                </c:pt>
                <c:pt idx="152">
                  <c:v>35.35</c:v>
                </c:pt>
                <c:pt idx="153">
                  <c:v>35.19</c:v>
                </c:pt>
                <c:pt idx="154">
                  <c:v>35.03</c:v>
                </c:pt>
                <c:pt idx="155">
                  <c:v>34.900000000000006</c:v>
                </c:pt>
                <c:pt idx="156">
                  <c:v>34.72</c:v>
                </c:pt>
                <c:pt idx="157">
                  <c:v>34.630000000000003</c:v>
                </c:pt>
                <c:pt idx="158">
                  <c:v>34.650000000000006</c:v>
                </c:pt>
                <c:pt idx="159">
                  <c:v>34.5</c:v>
                </c:pt>
                <c:pt idx="160">
                  <c:v>34.429999999999993</c:v>
                </c:pt>
                <c:pt idx="161">
                  <c:v>34.290000000000006</c:v>
                </c:pt>
                <c:pt idx="162">
                  <c:v>34.209999999999994</c:v>
                </c:pt>
                <c:pt idx="163">
                  <c:v>34.050000000000004</c:v>
                </c:pt>
                <c:pt idx="164">
                  <c:v>33.950000000000003</c:v>
                </c:pt>
                <c:pt idx="165">
                  <c:v>33.96</c:v>
                </c:pt>
                <c:pt idx="166">
                  <c:v>33.870000000000005</c:v>
                </c:pt>
                <c:pt idx="167">
                  <c:v>33.769999999999996</c:v>
                </c:pt>
                <c:pt idx="168">
                  <c:v>33.67</c:v>
                </c:pt>
                <c:pt idx="169">
                  <c:v>33.529999999999994</c:v>
                </c:pt>
                <c:pt idx="170">
                  <c:v>33.369999999999997</c:v>
                </c:pt>
                <c:pt idx="171">
                  <c:v>33.31</c:v>
                </c:pt>
                <c:pt idx="172">
                  <c:v>33.380000000000003</c:v>
                </c:pt>
                <c:pt idx="173">
                  <c:v>33.440000000000005</c:v>
                </c:pt>
                <c:pt idx="174">
                  <c:v>33.460000000000008</c:v>
                </c:pt>
                <c:pt idx="175">
                  <c:v>33.449999999999996</c:v>
                </c:pt>
                <c:pt idx="176">
                  <c:v>33.419999999999995</c:v>
                </c:pt>
                <c:pt idx="177">
                  <c:v>33.299999999999997</c:v>
                </c:pt>
                <c:pt idx="178">
                  <c:v>33.25</c:v>
                </c:pt>
                <c:pt idx="179">
                  <c:v>33.31</c:v>
                </c:pt>
                <c:pt idx="180">
                  <c:v>33.28</c:v>
                </c:pt>
                <c:pt idx="181">
                  <c:v>33.099999999999994</c:v>
                </c:pt>
                <c:pt idx="182">
                  <c:v>33</c:v>
                </c:pt>
                <c:pt idx="183">
                  <c:v>32.93</c:v>
                </c:pt>
                <c:pt idx="184">
                  <c:v>32.809999999999995</c:v>
                </c:pt>
                <c:pt idx="185">
                  <c:v>32.750000000000007</c:v>
                </c:pt>
                <c:pt idx="186">
                  <c:v>32.76</c:v>
                </c:pt>
                <c:pt idx="187">
                  <c:v>32.71</c:v>
                </c:pt>
                <c:pt idx="188">
                  <c:v>32.6</c:v>
                </c:pt>
                <c:pt idx="189">
                  <c:v>32.479999999999997</c:v>
                </c:pt>
                <c:pt idx="190">
                  <c:v>32.299999999999997</c:v>
                </c:pt>
                <c:pt idx="191">
                  <c:v>32.089999999999996</c:v>
                </c:pt>
                <c:pt idx="192">
                  <c:v>31.990000000000002</c:v>
                </c:pt>
                <c:pt idx="193">
                  <c:v>32.069999999999993</c:v>
                </c:pt>
                <c:pt idx="194">
                  <c:v>32.17</c:v>
                </c:pt>
                <c:pt idx="195">
                  <c:v>32.090000000000003</c:v>
                </c:pt>
                <c:pt idx="196">
                  <c:v>31.85</c:v>
                </c:pt>
                <c:pt idx="197">
                  <c:v>31.639999999999993</c:v>
                </c:pt>
                <c:pt idx="198">
                  <c:v>31.410000000000004</c:v>
                </c:pt>
                <c:pt idx="199">
                  <c:v>31.239999999999995</c:v>
                </c:pt>
                <c:pt idx="200">
                  <c:v>31.189999999999998</c:v>
                </c:pt>
                <c:pt idx="201">
                  <c:v>31.08</c:v>
                </c:pt>
                <c:pt idx="202">
                  <c:v>30.939999999999998</c:v>
                </c:pt>
                <c:pt idx="203">
                  <c:v>30.789999999999992</c:v>
                </c:pt>
                <c:pt idx="204">
                  <c:v>30.490000000000002</c:v>
                </c:pt>
                <c:pt idx="205">
                  <c:v>30.15</c:v>
                </c:pt>
                <c:pt idx="206">
                  <c:v>29.79</c:v>
                </c:pt>
                <c:pt idx="207">
                  <c:v>29.769999999999996</c:v>
                </c:pt>
                <c:pt idx="208">
                  <c:v>29.65</c:v>
                </c:pt>
                <c:pt idx="209">
                  <c:v>29.490000000000002</c:v>
                </c:pt>
                <c:pt idx="210">
                  <c:v>29.320000000000007</c:v>
                </c:pt>
                <c:pt idx="211">
                  <c:v>29.370000000000005</c:v>
                </c:pt>
                <c:pt idx="212">
                  <c:v>29.28</c:v>
                </c:pt>
                <c:pt idx="213">
                  <c:v>28.72</c:v>
                </c:pt>
                <c:pt idx="214">
                  <c:v>28.650000000000006</c:v>
                </c:pt>
                <c:pt idx="215">
                  <c:v>28.600000000000009</c:v>
                </c:pt>
                <c:pt idx="216">
                  <c:v>28.539999999999992</c:v>
                </c:pt>
                <c:pt idx="217">
                  <c:v>28.530000000000008</c:v>
                </c:pt>
                <c:pt idx="218">
                  <c:v>28.490000000000002</c:v>
                </c:pt>
                <c:pt idx="219">
                  <c:v>28.389999999999993</c:v>
                </c:pt>
                <c:pt idx="220">
                  <c:v>28.310000000000002</c:v>
                </c:pt>
                <c:pt idx="221">
                  <c:v>28.269999999999996</c:v>
                </c:pt>
                <c:pt idx="222">
                  <c:v>28.220000000000006</c:v>
                </c:pt>
                <c:pt idx="223">
                  <c:v>28.110000000000007</c:v>
                </c:pt>
                <c:pt idx="224">
                  <c:v>28.169999999999995</c:v>
                </c:pt>
                <c:pt idx="225">
                  <c:v>28.199999999999996</c:v>
                </c:pt>
                <c:pt idx="226">
                  <c:v>28.089999999999996</c:v>
                </c:pt>
                <c:pt idx="227">
                  <c:v>27.839999999999996</c:v>
                </c:pt>
                <c:pt idx="228">
                  <c:v>27.759999999999998</c:v>
                </c:pt>
                <c:pt idx="229">
                  <c:v>27.769999999999996</c:v>
                </c:pt>
                <c:pt idx="230">
                  <c:v>27.759999999999991</c:v>
                </c:pt>
                <c:pt idx="231">
                  <c:v>27.759999999999998</c:v>
                </c:pt>
                <c:pt idx="232">
                  <c:v>27.71</c:v>
                </c:pt>
                <c:pt idx="233">
                  <c:v>27.560000000000002</c:v>
                </c:pt>
                <c:pt idx="234">
                  <c:v>27.259999999999991</c:v>
                </c:pt>
                <c:pt idx="235">
                  <c:v>27.149999999999991</c:v>
                </c:pt>
                <c:pt idx="236">
                  <c:v>26.929999999999993</c:v>
                </c:pt>
                <c:pt idx="237">
                  <c:v>26.760000000000005</c:v>
                </c:pt>
                <c:pt idx="238">
                  <c:v>26.64</c:v>
                </c:pt>
                <c:pt idx="239">
                  <c:v>26.510000000000005</c:v>
                </c:pt>
                <c:pt idx="240">
                  <c:v>26.25</c:v>
                </c:pt>
                <c:pt idx="241">
                  <c:v>25.92</c:v>
                </c:pt>
                <c:pt idx="242">
                  <c:v>25.689999999999998</c:v>
                </c:pt>
                <c:pt idx="243">
                  <c:v>25.659999999999997</c:v>
                </c:pt>
                <c:pt idx="244">
                  <c:v>25.159999999999997</c:v>
                </c:pt>
                <c:pt idx="245">
                  <c:v>24.97999999999999</c:v>
                </c:pt>
                <c:pt idx="246">
                  <c:v>24.950000000000003</c:v>
                </c:pt>
                <c:pt idx="247">
                  <c:v>24.759999999999991</c:v>
                </c:pt>
                <c:pt idx="248">
                  <c:v>24.510000000000005</c:v>
                </c:pt>
                <c:pt idx="249">
                  <c:v>24.22</c:v>
                </c:pt>
                <c:pt idx="250">
                  <c:v>24.11</c:v>
                </c:pt>
                <c:pt idx="251">
                  <c:v>23.950000000000003</c:v>
                </c:pt>
                <c:pt idx="252">
                  <c:v>23.849999999999994</c:v>
                </c:pt>
                <c:pt idx="253">
                  <c:v>23.759999999999991</c:v>
                </c:pt>
                <c:pt idx="254">
                  <c:v>23.5</c:v>
                </c:pt>
                <c:pt idx="255">
                  <c:v>23.200000000000003</c:v>
                </c:pt>
                <c:pt idx="256">
                  <c:v>23.040000000000006</c:v>
                </c:pt>
                <c:pt idx="257">
                  <c:v>22.919999999999987</c:v>
                </c:pt>
                <c:pt idx="258">
                  <c:v>22.86</c:v>
                </c:pt>
                <c:pt idx="259">
                  <c:v>22.83</c:v>
                </c:pt>
                <c:pt idx="260">
                  <c:v>22.769999999999996</c:v>
                </c:pt>
                <c:pt idx="261">
                  <c:v>22.560000000000002</c:v>
                </c:pt>
                <c:pt idx="262">
                  <c:v>22.350000000000009</c:v>
                </c:pt>
                <c:pt idx="263">
                  <c:v>22.22999999999999</c:v>
                </c:pt>
                <c:pt idx="264">
                  <c:v>22.159999999999997</c:v>
                </c:pt>
                <c:pt idx="265">
                  <c:v>22.120000000000005</c:v>
                </c:pt>
                <c:pt idx="266">
                  <c:v>22.069999999999993</c:v>
                </c:pt>
                <c:pt idx="267">
                  <c:v>22.03</c:v>
                </c:pt>
                <c:pt idx="268">
                  <c:v>21.540000000000006</c:v>
                </c:pt>
                <c:pt idx="269">
                  <c:v>21.25</c:v>
                </c:pt>
                <c:pt idx="270">
                  <c:v>21.100000000000009</c:v>
                </c:pt>
                <c:pt idx="271">
                  <c:v>21.009999999999991</c:v>
                </c:pt>
                <c:pt idx="272">
                  <c:v>20.899999999999991</c:v>
                </c:pt>
                <c:pt idx="273">
                  <c:v>20.939999999999998</c:v>
                </c:pt>
                <c:pt idx="274">
                  <c:v>21.089999999999989</c:v>
                </c:pt>
                <c:pt idx="275">
                  <c:v>21.010000000000005</c:v>
                </c:pt>
                <c:pt idx="276">
                  <c:v>20.879999999999995</c:v>
                </c:pt>
                <c:pt idx="277">
                  <c:v>20.839999999999989</c:v>
                </c:pt>
                <c:pt idx="278">
                  <c:v>20.689999999999998</c:v>
                </c:pt>
                <c:pt idx="279">
                  <c:v>20.739999999999995</c:v>
                </c:pt>
                <c:pt idx="280">
                  <c:v>20.849999999999994</c:v>
                </c:pt>
                <c:pt idx="281">
                  <c:v>20.879999999999995</c:v>
                </c:pt>
                <c:pt idx="282">
                  <c:v>20.760000000000005</c:v>
                </c:pt>
                <c:pt idx="283">
                  <c:v>20.209999999999994</c:v>
                </c:pt>
                <c:pt idx="284">
                  <c:v>20.36999999999999</c:v>
                </c:pt>
                <c:pt idx="285">
                  <c:v>20.450000000000003</c:v>
                </c:pt>
                <c:pt idx="286">
                  <c:v>20.72</c:v>
                </c:pt>
                <c:pt idx="287">
                  <c:v>20.959999999999994</c:v>
                </c:pt>
                <c:pt idx="288">
                  <c:v>21.120000000000005</c:v>
                </c:pt>
                <c:pt idx="289">
                  <c:v>21.069999999999993</c:v>
                </c:pt>
                <c:pt idx="290">
                  <c:v>20.989999999999995</c:v>
                </c:pt>
                <c:pt idx="291">
                  <c:v>21.009999999999991</c:v>
                </c:pt>
                <c:pt idx="292">
                  <c:v>21</c:v>
                </c:pt>
                <c:pt idx="293">
                  <c:v>20.97</c:v>
                </c:pt>
                <c:pt idx="294">
                  <c:v>21.11</c:v>
                </c:pt>
                <c:pt idx="295">
                  <c:v>21.319999999999993</c:v>
                </c:pt>
                <c:pt idx="296">
                  <c:v>21.399999999999991</c:v>
                </c:pt>
                <c:pt idx="297">
                  <c:v>21.439999999999998</c:v>
                </c:pt>
                <c:pt idx="298">
                  <c:v>21.86</c:v>
                </c:pt>
                <c:pt idx="299">
                  <c:v>21.72999999999999</c:v>
                </c:pt>
                <c:pt idx="300">
                  <c:v>21.75</c:v>
                </c:pt>
                <c:pt idx="301">
                  <c:v>21.97</c:v>
                </c:pt>
                <c:pt idx="302">
                  <c:v>22.159999999999997</c:v>
                </c:pt>
                <c:pt idx="303">
                  <c:v>22.260000000000005</c:v>
                </c:pt>
                <c:pt idx="304">
                  <c:v>22.22</c:v>
                </c:pt>
                <c:pt idx="305">
                  <c:v>22.319999999999993</c:v>
                </c:pt>
                <c:pt idx="306">
                  <c:v>22.649999999999991</c:v>
                </c:pt>
                <c:pt idx="307">
                  <c:v>22.980000000000004</c:v>
                </c:pt>
                <c:pt idx="308">
                  <c:v>23.290000000000006</c:v>
                </c:pt>
                <c:pt idx="309">
                  <c:v>23.599999999999994</c:v>
                </c:pt>
                <c:pt idx="310">
                  <c:v>23.680000000000007</c:v>
                </c:pt>
                <c:pt idx="311">
                  <c:v>23.730000000000004</c:v>
                </c:pt>
                <c:pt idx="312">
                  <c:v>23.959999999999994</c:v>
                </c:pt>
                <c:pt idx="313">
                  <c:v>24.22</c:v>
                </c:pt>
                <c:pt idx="314">
                  <c:v>24.460000000000008</c:v>
                </c:pt>
                <c:pt idx="315">
                  <c:v>24.769999999999996</c:v>
                </c:pt>
                <c:pt idx="316">
                  <c:v>25.099999999999994</c:v>
                </c:pt>
                <c:pt idx="317">
                  <c:v>25.189999999999998</c:v>
                </c:pt>
                <c:pt idx="318">
                  <c:v>25.290000000000006</c:v>
                </c:pt>
                <c:pt idx="319">
                  <c:v>25.549999999999997</c:v>
                </c:pt>
                <c:pt idx="320">
                  <c:v>25.78</c:v>
                </c:pt>
                <c:pt idx="321">
                  <c:v>25.950000000000003</c:v>
                </c:pt>
                <c:pt idx="322">
                  <c:v>26.159999999999997</c:v>
                </c:pt>
                <c:pt idx="323">
                  <c:v>26.39</c:v>
                </c:pt>
                <c:pt idx="324">
                  <c:v>26.42</c:v>
                </c:pt>
                <c:pt idx="325">
                  <c:v>26.410000000000011</c:v>
                </c:pt>
                <c:pt idx="326">
                  <c:v>26.540000000000006</c:v>
                </c:pt>
                <c:pt idx="327">
                  <c:v>26.78</c:v>
                </c:pt>
                <c:pt idx="328">
                  <c:v>27.090000000000003</c:v>
                </c:pt>
                <c:pt idx="329">
                  <c:v>27.38000000000001</c:v>
                </c:pt>
                <c:pt idx="330">
                  <c:v>27.629999999999995</c:v>
                </c:pt>
                <c:pt idx="331">
                  <c:v>27.61999999999999</c:v>
                </c:pt>
                <c:pt idx="332">
                  <c:v>27.539999999999992</c:v>
                </c:pt>
                <c:pt idx="333">
                  <c:v>27.549999999999997</c:v>
                </c:pt>
                <c:pt idx="334">
                  <c:v>27.519999999999996</c:v>
                </c:pt>
                <c:pt idx="335">
                  <c:v>27.549999999999997</c:v>
                </c:pt>
                <c:pt idx="336">
                  <c:v>27.659999999999997</c:v>
                </c:pt>
                <c:pt idx="337">
                  <c:v>27.810000000000002</c:v>
                </c:pt>
                <c:pt idx="338">
                  <c:v>27.67</c:v>
                </c:pt>
                <c:pt idx="339">
                  <c:v>27.539999999999992</c:v>
                </c:pt>
                <c:pt idx="340">
                  <c:v>27.589999999999989</c:v>
                </c:pt>
                <c:pt idx="341">
                  <c:v>27.669999999999995</c:v>
                </c:pt>
                <c:pt idx="342">
                  <c:v>27.850000000000009</c:v>
                </c:pt>
                <c:pt idx="343">
                  <c:v>28.240000000000002</c:v>
                </c:pt>
                <c:pt idx="344">
                  <c:v>28.64</c:v>
                </c:pt>
                <c:pt idx="345">
                  <c:v>28.819999999999993</c:v>
                </c:pt>
                <c:pt idx="346">
                  <c:v>28.86999999999999</c:v>
                </c:pt>
                <c:pt idx="347">
                  <c:v>29.060000000000002</c:v>
                </c:pt>
                <c:pt idx="348">
                  <c:v>29.180000000000007</c:v>
                </c:pt>
                <c:pt idx="349">
                  <c:v>29.320000000000007</c:v>
                </c:pt>
                <c:pt idx="350">
                  <c:v>29.639999999999993</c:v>
                </c:pt>
                <c:pt idx="351">
                  <c:v>29.940000000000005</c:v>
                </c:pt>
                <c:pt idx="352">
                  <c:v>29.980000000000004</c:v>
                </c:pt>
                <c:pt idx="353">
                  <c:v>30.030000000000008</c:v>
                </c:pt>
                <c:pt idx="354">
                  <c:v>30.39</c:v>
                </c:pt>
                <c:pt idx="355">
                  <c:v>30.939999999999998</c:v>
                </c:pt>
                <c:pt idx="356">
                  <c:v>31.549999999999997</c:v>
                </c:pt>
                <c:pt idx="357">
                  <c:v>32.049999999999997</c:v>
                </c:pt>
                <c:pt idx="358">
                  <c:v>32.339999999999996</c:v>
                </c:pt>
                <c:pt idx="359">
                  <c:v>32.58</c:v>
                </c:pt>
                <c:pt idx="360">
                  <c:v>32.86</c:v>
                </c:pt>
                <c:pt idx="361">
                  <c:v>33.009999999999991</c:v>
                </c:pt>
                <c:pt idx="362">
                  <c:v>33.15</c:v>
                </c:pt>
                <c:pt idx="363">
                  <c:v>33.129999999999995</c:v>
                </c:pt>
                <c:pt idx="364">
                  <c:v>33.06</c:v>
                </c:pt>
                <c:pt idx="365">
                  <c:v>32.800000000000004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0-4369-B5F8-D6BF2251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771624"/>
        <c:axId val="731774504"/>
      </c:areaChart>
      <c:lineChart>
        <c:grouping val="standard"/>
        <c:varyColors val="0"/>
        <c:ser>
          <c:idx val="7"/>
          <c:order val="0"/>
          <c:tx>
            <c:strRef>
              <c:f>'Figure 3'!$AP$4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3'!$AB$5:$AB$370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'Figure 3'!$AP$5:$AP$370</c:f>
              <c:numCache>
                <c:formatCode>0.00</c:formatCode>
                <c:ptCount val="366"/>
                <c:pt idx="0">
                  <c:v>73.77</c:v>
                </c:pt>
                <c:pt idx="1">
                  <c:v>73.25</c:v>
                </c:pt>
                <c:pt idx="2">
                  <c:v>72.680000000000007</c:v>
                </c:pt>
                <c:pt idx="3">
                  <c:v>71.92</c:v>
                </c:pt>
                <c:pt idx="4">
                  <c:v>71.099999999999994</c:v>
                </c:pt>
                <c:pt idx="5">
                  <c:v>70.31</c:v>
                </c:pt>
                <c:pt idx="6">
                  <c:v>69.430000000000007</c:v>
                </c:pt>
                <c:pt idx="7">
                  <c:v>68.540000000000006</c:v>
                </c:pt>
                <c:pt idx="8">
                  <c:v>67.75</c:v>
                </c:pt>
                <c:pt idx="9">
                  <c:v>66.989999999999995</c:v>
                </c:pt>
                <c:pt idx="10">
                  <c:v>66.09</c:v>
                </c:pt>
                <c:pt idx="11">
                  <c:v>65.22</c:v>
                </c:pt>
                <c:pt idx="12">
                  <c:v>64.38</c:v>
                </c:pt>
                <c:pt idx="13">
                  <c:v>63.48</c:v>
                </c:pt>
                <c:pt idx="14">
                  <c:v>62.52</c:v>
                </c:pt>
                <c:pt idx="15">
                  <c:v>61.67</c:v>
                </c:pt>
                <c:pt idx="16">
                  <c:v>60.86</c:v>
                </c:pt>
                <c:pt idx="17">
                  <c:v>59.93</c:v>
                </c:pt>
                <c:pt idx="18">
                  <c:v>59.12</c:v>
                </c:pt>
                <c:pt idx="19">
                  <c:v>58.45</c:v>
                </c:pt>
                <c:pt idx="20">
                  <c:v>57.88</c:v>
                </c:pt>
                <c:pt idx="21">
                  <c:v>57.29</c:v>
                </c:pt>
                <c:pt idx="22">
                  <c:v>56.75</c:v>
                </c:pt>
                <c:pt idx="23">
                  <c:v>56.18</c:v>
                </c:pt>
                <c:pt idx="24">
                  <c:v>55.39</c:v>
                </c:pt>
                <c:pt idx="25">
                  <c:v>54.61</c:v>
                </c:pt>
                <c:pt idx="26">
                  <c:v>53.83</c:v>
                </c:pt>
                <c:pt idx="27">
                  <c:v>53.17</c:v>
                </c:pt>
                <c:pt idx="28">
                  <c:v>52.62</c:v>
                </c:pt>
                <c:pt idx="29">
                  <c:v>52.11</c:v>
                </c:pt>
                <c:pt idx="30">
                  <c:v>51.53</c:v>
                </c:pt>
                <c:pt idx="31">
                  <c:v>50.86</c:v>
                </c:pt>
                <c:pt idx="32">
                  <c:v>50.27</c:v>
                </c:pt>
                <c:pt idx="33">
                  <c:v>49.8</c:v>
                </c:pt>
                <c:pt idx="34">
                  <c:v>49.29</c:v>
                </c:pt>
                <c:pt idx="35">
                  <c:v>48.81</c:v>
                </c:pt>
                <c:pt idx="36">
                  <c:v>48.41</c:v>
                </c:pt>
                <c:pt idx="37">
                  <c:v>47.87</c:v>
                </c:pt>
                <c:pt idx="38">
                  <c:v>47.04</c:v>
                </c:pt>
                <c:pt idx="39">
                  <c:v>46.15</c:v>
                </c:pt>
                <c:pt idx="40">
                  <c:v>45.24</c:v>
                </c:pt>
                <c:pt idx="41">
                  <c:v>44.35</c:v>
                </c:pt>
                <c:pt idx="42">
                  <c:v>43.43</c:v>
                </c:pt>
                <c:pt idx="43">
                  <c:v>42.57</c:v>
                </c:pt>
                <c:pt idx="44">
                  <c:v>41.8</c:v>
                </c:pt>
                <c:pt idx="45">
                  <c:v>41</c:v>
                </c:pt>
                <c:pt idx="46">
                  <c:v>40.4</c:v>
                </c:pt>
                <c:pt idx="47">
                  <c:v>39.93</c:v>
                </c:pt>
                <c:pt idx="48">
                  <c:v>39.49</c:v>
                </c:pt>
                <c:pt idx="49">
                  <c:v>39.06</c:v>
                </c:pt>
                <c:pt idx="50">
                  <c:v>38.799999999999997</c:v>
                </c:pt>
                <c:pt idx="51">
                  <c:v>38.61</c:v>
                </c:pt>
                <c:pt idx="52">
                  <c:v>38.25</c:v>
                </c:pt>
                <c:pt idx="53">
                  <c:v>37.96</c:v>
                </c:pt>
                <c:pt idx="54">
                  <c:v>37.770000000000003</c:v>
                </c:pt>
                <c:pt idx="55">
                  <c:v>37.520000000000003</c:v>
                </c:pt>
                <c:pt idx="56">
                  <c:v>37.28</c:v>
                </c:pt>
                <c:pt idx="57">
                  <c:v>37.08</c:v>
                </c:pt>
                <c:pt idx="58">
                  <c:v>36.840000000000003</c:v>
                </c:pt>
                <c:pt idx="59">
                  <c:v>36</c:v>
                </c:pt>
                <c:pt idx="60">
                  <c:v>36.479999999999997</c:v>
                </c:pt>
                <c:pt idx="61">
                  <c:v>36.159999999999997</c:v>
                </c:pt>
                <c:pt idx="62">
                  <c:v>35.83</c:v>
                </c:pt>
                <c:pt idx="63">
                  <c:v>35.450000000000003</c:v>
                </c:pt>
                <c:pt idx="64">
                  <c:v>35.04</c:v>
                </c:pt>
                <c:pt idx="65">
                  <c:v>34.729999999999997</c:v>
                </c:pt>
                <c:pt idx="66">
                  <c:v>34.4</c:v>
                </c:pt>
                <c:pt idx="67">
                  <c:v>33.950000000000003</c:v>
                </c:pt>
                <c:pt idx="68">
                  <c:v>33.5</c:v>
                </c:pt>
                <c:pt idx="69">
                  <c:v>33.17</c:v>
                </c:pt>
                <c:pt idx="70">
                  <c:v>32.97</c:v>
                </c:pt>
                <c:pt idx="71">
                  <c:v>33</c:v>
                </c:pt>
                <c:pt idx="72">
                  <c:v>32.700000000000003</c:v>
                </c:pt>
                <c:pt idx="73">
                  <c:v>32.57</c:v>
                </c:pt>
                <c:pt idx="74">
                  <c:v>32.32</c:v>
                </c:pt>
                <c:pt idx="75">
                  <c:v>32.04</c:v>
                </c:pt>
                <c:pt idx="76">
                  <c:v>31.74</c:v>
                </c:pt>
                <c:pt idx="77">
                  <c:v>31.37</c:v>
                </c:pt>
                <c:pt idx="78">
                  <c:v>31.04</c:v>
                </c:pt>
                <c:pt idx="79">
                  <c:v>30.82</c:v>
                </c:pt>
                <c:pt idx="80">
                  <c:v>30.66</c:v>
                </c:pt>
                <c:pt idx="81">
                  <c:v>30.35</c:v>
                </c:pt>
                <c:pt idx="82">
                  <c:v>30.1</c:v>
                </c:pt>
                <c:pt idx="83">
                  <c:v>29.93</c:v>
                </c:pt>
                <c:pt idx="84">
                  <c:v>29.83</c:v>
                </c:pt>
                <c:pt idx="85">
                  <c:v>29.84</c:v>
                </c:pt>
                <c:pt idx="86">
                  <c:v>29.91</c:v>
                </c:pt>
                <c:pt idx="87">
                  <c:v>29.93</c:v>
                </c:pt>
                <c:pt idx="88">
                  <c:v>29.95</c:v>
                </c:pt>
                <c:pt idx="89">
                  <c:v>30.11</c:v>
                </c:pt>
                <c:pt idx="90">
                  <c:v>30.03</c:v>
                </c:pt>
                <c:pt idx="91">
                  <c:v>30.59</c:v>
                </c:pt>
                <c:pt idx="92">
                  <c:v>30.77</c:v>
                </c:pt>
                <c:pt idx="93">
                  <c:v>30.97</c:v>
                </c:pt>
                <c:pt idx="94">
                  <c:v>31.17</c:v>
                </c:pt>
                <c:pt idx="95">
                  <c:v>31.25</c:v>
                </c:pt>
                <c:pt idx="96">
                  <c:v>31.07</c:v>
                </c:pt>
                <c:pt idx="97">
                  <c:v>30.79</c:v>
                </c:pt>
                <c:pt idx="98">
                  <c:v>30.55</c:v>
                </c:pt>
                <c:pt idx="99">
                  <c:v>30.39</c:v>
                </c:pt>
                <c:pt idx="100">
                  <c:v>30.35</c:v>
                </c:pt>
                <c:pt idx="101">
                  <c:v>30.37</c:v>
                </c:pt>
                <c:pt idx="102">
                  <c:v>30.11</c:v>
                </c:pt>
                <c:pt idx="103">
                  <c:v>29.81</c:v>
                </c:pt>
                <c:pt idx="104">
                  <c:v>29.54</c:v>
                </c:pt>
                <c:pt idx="105">
                  <c:v>29.3</c:v>
                </c:pt>
                <c:pt idx="106">
                  <c:v>29.16</c:v>
                </c:pt>
                <c:pt idx="107">
                  <c:v>29.15</c:v>
                </c:pt>
                <c:pt idx="108">
                  <c:v>29.18</c:v>
                </c:pt>
                <c:pt idx="109">
                  <c:v>29.13</c:v>
                </c:pt>
                <c:pt idx="110">
                  <c:v>29.13</c:v>
                </c:pt>
                <c:pt idx="111">
                  <c:v>29.19</c:v>
                </c:pt>
                <c:pt idx="112">
                  <c:v>29.26</c:v>
                </c:pt>
                <c:pt idx="113">
                  <c:v>29.34</c:v>
                </c:pt>
                <c:pt idx="114">
                  <c:v>29.61</c:v>
                </c:pt>
                <c:pt idx="115">
                  <c:v>29.81</c:v>
                </c:pt>
                <c:pt idx="116">
                  <c:v>29.91</c:v>
                </c:pt>
                <c:pt idx="117">
                  <c:v>29.98</c:v>
                </c:pt>
                <c:pt idx="118">
                  <c:v>30.08</c:v>
                </c:pt>
                <c:pt idx="119">
                  <c:v>30.17</c:v>
                </c:pt>
                <c:pt idx="120">
                  <c:v>29.98</c:v>
                </c:pt>
                <c:pt idx="121">
                  <c:v>30.2</c:v>
                </c:pt>
                <c:pt idx="122">
                  <c:v>30.42</c:v>
                </c:pt>
                <c:pt idx="123">
                  <c:v>30.51</c:v>
                </c:pt>
                <c:pt idx="124">
                  <c:v>30.63</c:v>
                </c:pt>
                <c:pt idx="125">
                  <c:v>30.66</c:v>
                </c:pt>
                <c:pt idx="126">
                  <c:v>30.66</c:v>
                </c:pt>
                <c:pt idx="127">
                  <c:v>30.71</c:v>
                </c:pt>
                <c:pt idx="128">
                  <c:v>30.99</c:v>
                </c:pt>
                <c:pt idx="129">
                  <c:v>31.39</c:v>
                </c:pt>
                <c:pt idx="130">
                  <c:v>31.76</c:v>
                </c:pt>
                <c:pt idx="131">
                  <c:v>32.07</c:v>
                </c:pt>
                <c:pt idx="132">
                  <c:v>32.35</c:v>
                </c:pt>
                <c:pt idx="133">
                  <c:v>32.67</c:v>
                </c:pt>
                <c:pt idx="134">
                  <c:v>32.99</c:v>
                </c:pt>
                <c:pt idx="135">
                  <c:v>33.32</c:v>
                </c:pt>
                <c:pt idx="136">
                  <c:v>33.6</c:v>
                </c:pt>
                <c:pt idx="137">
                  <c:v>33.81</c:v>
                </c:pt>
                <c:pt idx="138">
                  <c:v>33.950000000000003</c:v>
                </c:pt>
                <c:pt idx="139">
                  <c:v>34.11</c:v>
                </c:pt>
                <c:pt idx="140">
                  <c:v>34.369999999999997</c:v>
                </c:pt>
                <c:pt idx="141">
                  <c:v>34.68</c:v>
                </c:pt>
                <c:pt idx="142">
                  <c:v>35.03</c:v>
                </c:pt>
                <c:pt idx="143">
                  <c:v>35.4</c:v>
                </c:pt>
                <c:pt idx="144">
                  <c:v>35.72</c:v>
                </c:pt>
                <c:pt idx="145">
                  <c:v>35.96</c:v>
                </c:pt>
                <c:pt idx="146">
                  <c:v>36.15</c:v>
                </c:pt>
                <c:pt idx="147">
                  <c:v>36.31</c:v>
                </c:pt>
                <c:pt idx="148">
                  <c:v>36.549999999999997</c:v>
                </c:pt>
                <c:pt idx="149">
                  <c:v>36.96</c:v>
                </c:pt>
                <c:pt idx="150">
                  <c:v>37.39</c:v>
                </c:pt>
                <c:pt idx="151">
                  <c:v>37.619999999999997</c:v>
                </c:pt>
                <c:pt idx="152">
                  <c:v>37.979999999999997</c:v>
                </c:pt>
                <c:pt idx="153">
                  <c:v>38.39</c:v>
                </c:pt>
                <c:pt idx="154">
                  <c:v>38.799999999999997</c:v>
                </c:pt>
                <c:pt idx="155">
                  <c:v>39.19</c:v>
                </c:pt>
                <c:pt idx="156">
                  <c:v>39.61</c:v>
                </c:pt>
                <c:pt idx="157">
                  <c:v>40.04</c:v>
                </c:pt>
                <c:pt idx="158">
                  <c:v>40.36</c:v>
                </c:pt>
                <c:pt idx="159">
                  <c:v>40.67</c:v>
                </c:pt>
                <c:pt idx="160">
                  <c:v>40.89</c:v>
                </c:pt>
                <c:pt idx="161">
                  <c:v>41.19</c:v>
                </c:pt>
                <c:pt idx="162">
                  <c:v>41.5</c:v>
                </c:pt>
                <c:pt idx="163">
                  <c:v>41.93</c:v>
                </c:pt>
                <c:pt idx="164">
                  <c:v>42.39</c:v>
                </c:pt>
                <c:pt idx="165">
                  <c:v>42.74</c:v>
                </c:pt>
                <c:pt idx="166">
                  <c:v>43.03</c:v>
                </c:pt>
                <c:pt idx="167">
                  <c:v>43.31</c:v>
                </c:pt>
                <c:pt idx="168">
                  <c:v>43.59</c:v>
                </c:pt>
                <c:pt idx="169">
                  <c:v>43.93</c:v>
                </c:pt>
                <c:pt idx="170">
                  <c:v>44.32</c:v>
                </c:pt>
                <c:pt idx="171">
                  <c:v>44.72</c:v>
                </c:pt>
                <c:pt idx="172">
                  <c:v>45.01</c:v>
                </c:pt>
                <c:pt idx="173">
                  <c:v>45.21</c:v>
                </c:pt>
                <c:pt idx="174">
                  <c:v>45.41</c:v>
                </c:pt>
                <c:pt idx="175">
                  <c:v>45.63</c:v>
                </c:pt>
                <c:pt idx="176">
                  <c:v>45.88</c:v>
                </c:pt>
                <c:pt idx="177">
                  <c:v>46.25</c:v>
                </c:pt>
                <c:pt idx="178">
                  <c:v>46.64</c:v>
                </c:pt>
                <c:pt idx="179">
                  <c:v>46.94</c:v>
                </c:pt>
                <c:pt idx="180">
                  <c:v>47.22</c:v>
                </c:pt>
                <c:pt idx="181">
                  <c:v>47.5</c:v>
                </c:pt>
                <c:pt idx="182">
                  <c:v>47.78</c:v>
                </c:pt>
                <c:pt idx="183">
                  <c:v>48.04</c:v>
                </c:pt>
                <c:pt idx="184">
                  <c:v>48.46</c:v>
                </c:pt>
                <c:pt idx="185">
                  <c:v>48.9</c:v>
                </c:pt>
                <c:pt idx="186">
                  <c:v>49.27</c:v>
                </c:pt>
                <c:pt idx="187">
                  <c:v>49.54</c:v>
                </c:pt>
                <c:pt idx="188">
                  <c:v>49.77</c:v>
                </c:pt>
                <c:pt idx="189">
                  <c:v>49.99</c:v>
                </c:pt>
                <c:pt idx="190">
                  <c:v>50.28</c:v>
                </c:pt>
                <c:pt idx="191">
                  <c:v>50.68</c:v>
                </c:pt>
                <c:pt idx="192">
                  <c:v>51.1</c:v>
                </c:pt>
                <c:pt idx="193">
                  <c:v>51.39</c:v>
                </c:pt>
                <c:pt idx="194">
                  <c:v>51.55</c:v>
                </c:pt>
                <c:pt idx="195">
                  <c:v>51.72</c:v>
                </c:pt>
                <c:pt idx="196">
                  <c:v>51.93</c:v>
                </c:pt>
                <c:pt idx="197">
                  <c:v>52.21</c:v>
                </c:pt>
                <c:pt idx="198">
                  <c:v>52.51</c:v>
                </c:pt>
                <c:pt idx="199">
                  <c:v>52.81</c:v>
                </c:pt>
                <c:pt idx="200">
                  <c:v>53.03</c:v>
                </c:pt>
                <c:pt idx="201">
                  <c:v>53.22</c:v>
                </c:pt>
                <c:pt idx="202">
                  <c:v>53.39</c:v>
                </c:pt>
                <c:pt idx="203">
                  <c:v>53.56</c:v>
                </c:pt>
                <c:pt idx="204">
                  <c:v>53.9</c:v>
                </c:pt>
                <c:pt idx="205">
                  <c:v>54.32</c:v>
                </c:pt>
                <c:pt idx="206">
                  <c:v>54.73</c:v>
                </c:pt>
                <c:pt idx="207">
                  <c:v>55.05</c:v>
                </c:pt>
                <c:pt idx="208">
                  <c:v>55.38</c:v>
                </c:pt>
                <c:pt idx="209">
                  <c:v>55.73</c:v>
                </c:pt>
                <c:pt idx="210">
                  <c:v>56.08</c:v>
                </c:pt>
                <c:pt idx="211">
                  <c:v>56.42</c:v>
                </c:pt>
                <c:pt idx="212">
                  <c:v>56.81</c:v>
                </c:pt>
                <c:pt idx="213">
                  <c:v>57.25</c:v>
                </c:pt>
                <c:pt idx="214">
                  <c:v>57.61</c:v>
                </c:pt>
                <c:pt idx="215">
                  <c:v>57.91</c:v>
                </c:pt>
                <c:pt idx="216">
                  <c:v>58.2</c:v>
                </c:pt>
                <c:pt idx="217">
                  <c:v>58.51</c:v>
                </c:pt>
                <c:pt idx="218">
                  <c:v>58.88</c:v>
                </c:pt>
                <c:pt idx="219">
                  <c:v>59.27</c:v>
                </c:pt>
                <c:pt idx="220">
                  <c:v>59.66</c:v>
                </c:pt>
                <c:pt idx="221">
                  <c:v>59.97</c:v>
                </c:pt>
                <c:pt idx="222">
                  <c:v>60.29</c:v>
                </c:pt>
                <c:pt idx="223">
                  <c:v>60.57</c:v>
                </c:pt>
                <c:pt idx="224">
                  <c:v>60.88</c:v>
                </c:pt>
                <c:pt idx="225">
                  <c:v>61.21</c:v>
                </c:pt>
                <c:pt idx="226">
                  <c:v>61.62</c:v>
                </c:pt>
                <c:pt idx="227">
                  <c:v>62.01</c:v>
                </c:pt>
                <c:pt idx="228">
                  <c:v>62.35</c:v>
                </c:pt>
                <c:pt idx="229">
                  <c:v>62.64</c:v>
                </c:pt>
                <c:pt idx="230">
                  <c:v>62.95</c:v>
                </c:pt>
                <c:pt idx="231">
                  <c:v>63.26</c:v>
                </c:pt>
                <c:pt idx="232">
                  <c:v>63.6</c:v>
                </c:pt>
                <c:pt idx="233">
                  <c:v>63.97</c:v>
                </c:pt>
                <c:pt idx="234">
                  <c:v>64.34</c:v>
                </c:pt>
                <c:pt idx="235">
                  <c:v>64.680000000000007</c:v>
                </c:pt>
                <c:pt idx="236">
                  <c:v>65.010000000000005</c:v>
                </c:pt>
                <c:pt idx="237">
                  <c:v>65.33</c:v>
                </c:pt>
                <c:pt idx="238">
                  <c:v>65.64</c:v>
                </c:pt>
                <c:pt idx="239">
                  <c:v>65.989999999999995</c:v>
                </c:pt>
                <c:pt idx="240">
                  <c:v>66.37</c:v>
                </c:pt>
                <c:pt idx="241">
                  <c:v>66.760000000000005</c:v>
                </c:pt>
                <c:pt idx="242">
                  <c:v>67.08</c:v>
                </c:pt>
                <c:pt idx="243">
                  <c:v>67.260000000000005</c:v>
                </c:pt>
                <c:pt idx="244">
                  <c:v>67.7</c:v>
                </c:pt>
                <c:pt idx="245">
                  <c:v>67.900000000000006</c:v>
                </c:pt>
                <c:pt idx="246">
                  <c:v>68.13</c:v>
                </c:pt>
                <c:pt idx="247">
                  <c:v>68.430000000000007</c:v>
                </c:pt>
                <c:pt idx="248">
                  <c:v>68.77</c:v>
                </c:pt>
                <c:pt idx="249">
                  <c:v>69.099999999999994</c:v>
                </c:pt>
                <c:pt idx="250">
                  <c:v>69.27</c:v>
                </c:pt>
                <c:pt idx="251">
                  <c:v>69.48</c:v>
                </c:pt>
                <c:pt idx="252">
                  <c:v>69.7</c:v>
                </c:pt>
                <c:pt idx="253">
                  <c:v>69.900000000000006</c:v>
                </c:pt>
                <c:pt idx="254">
                  <c:v>70.19</c:v>
                </c:pt>
                <c:pt idx="255">
                  <c:v>70.489999999999995</c:v>
                </c:pt>
                <c:pt idx="256">
                  <c:v>70.66</c:v>
                </c:pt>
                <c:pt idx="257">
                  <c:v>70.790000000000006</c:v>
                </c:pt>
                <c:pt idx="258">
                  <c:v>70.91</c:v>
                </c:pt>
                <c:pt idx="259">
                  <c:v>71.03</c:v>
                </c:pt>
                <c:pt idx="260">
                  <c:v>71.23</c:v>
                </c:pt>
                <c:pt idx="261">
                  <c:v>71.53</c:v>
                </c:pt>
                <c:pt idx="262">
                  <c:v>71.83</c:v>
                </c:pt>
                <c:pt idx="263">
                  <c:v>72.010000000000005</c:v>
                </c:pt>
                <c:pt idx="264">
                  <c:v>72.17</c:v>
                </c:pt>
                <c:pt idx="265">
                  <c:v>72.33</c:v>
                </c:pt>
                <c:pt idx="266">
                  <c:v>72.540000000000006</c:v>
                </c:pt>
                <c:pt idx="267">
                  <c:v>72.78</c:v>
                </c:pt>
                <c:pt idx="268">
                  <c:v>73.39</c:v>
                </c:pt>
                <c:pt idx="269">
                  <c:v>73.78</c:v>
                </c:pt>
                <c:pt idx="270">
                  <c:v>74.05</c:v>
                </c:pt>
                <c:pt idx="271">
                  <c:v>74.260000000000005</c:v>
                </c:pt>
                <c:pt idx="272">
                  <c:v>74.510000000000005</c:v>
                </c:pt>
                <c:pt idx="273">
                  <c:v>74.680000000000007</c:v>
                </c:pt>
                <c:pt idx="274">
                  <c:v>74.900000000000006</c:v>
                </c:pt>
                <c:pt idx="275">
                  <c:v>75.14</c:v>
                </c:pt>
                <c:pt idx="276">
                  <c:v>75.45</c:v>
                </c:pt>
                <c:pt idx="277">
                  <c:v>75.62</c:v>
                </c:pt>
                <c:pt idx="278">
                  <c:v>75.84</c:v>
                </c:pt>
                <c:pt idx="279">
                  <c:v>75.95</c:v>
                </c:pt>
                <c:pt idx="280">
                  <c:v>76.010000000000005</c:v>
                </c:pt>
                <c:pt idx="281">
                  <c:v>76.12</c:v>
                </c:pt>
                <c:pt idx="282">
                  <c:v>76.33</c:v>
                </c:pt>
                <c:pt idx="283">
                  <c:v>76.95</c:v>
                </c:pt>
                <c:pt idx="284">
                  <c:v>76.95</c:v>
                </c:pt>
                <c:pt idx="285">
                  <c:v>77</c:v>
                </c:pt>
                <c:pt idx="286">
                  <c:v>76.94</c:v>
                </c:pt>
                <c:pt idx="287">
                  <c:v>76.92</c:v>
                </c:pt>
                <c:pt idx="288">
                  <c:v>76.92</c:v>
                </c:pt>
                <c:pt idx="289">
                  <c:v>77</c:v>
                </c:pt>
                <c:pt idx="290">
                  <c:v>77.09</c:v>
                </c:pt>
                <c:pt idx="291">
                  <c:v>77.09</c:v>
                </c:pt>
                <c:pt idx="292">
                  <c:v>77.150000000000006</c:v>
                </c:pt>
                <c:pt idx="293">
                  <c:v>77.27</c:v>
                </c:pt>
                <c:pt idx="294">
                  <c:v>77.290000000000006</c:v>
                </c:pt>
                <c:pt idx="295">
                  <c:v>77.23</c:v>
                </c:pt>
                <c:pt idx="296">
                  <c:v>77.2</c:v>
                </c:pt>
                <c:pt idx="297">
                  <c:v>77.22</c:v>
                </c:pt>
                <c:pt idx="298">
                  <c:v>77.099999999999994</c:v>
                </c:pt>
                <c:pt idx="299">
                  <c:v>77.010000000000005</c:v>
                </c:pt>
                <c:pt idx="300">
                  <c:v>77.040000000000006</c:v>
                </c:pt>
                <c:pt idx="301">
                  <c:v>77</c:v>
                </c:pt>
                <c:pt idx="302">
                  <c:v>76.98</c:v>
                </c:pt>
                <c:pt idx="303">
                  <c:v>76.97</c:v>
                </c:pt>
                <c:pt idx="304">
                  <c:v>77.09</c:v>
                </c:pt>
                <c:pt idx="305">
                  <c:v>77.09</c:v>
                </c:pt>
                <c:pt idx="306">
                  <c:v>76.84</c:v>
                </c:pt>
                <c:pt idx="307">
                  <c:v>76.52</c:v>
                </c:pt>
                <c:pt idx="308">
                  <c:v>76.27</c:v>
                </c:pt>
                <c:pt idx="309">
                  <c:v>76.03</c:v>
                </c:pt>
                <c:pt idx="310">
                  <c:v>75.94</c:v>
                </c:pt>
                <c:pt idx="311">
                  <c:v>75.88</c:v>
                </c:pt>
                <c:pt idx="312">
                  <c:v>75.61</c:v>
                </c:pt>
                <c:pt idx="313">
                  <c:v>75.31</c:v>
                </c:pt>
                <c:pt idx="314">
                  <c:v>75.02</c:v>
                </c:pt>
                <c:pt idx="315">
                  <c:v>74.72</c:v>
                </c:pt>
                <c:pt idx="316">
                  <c:v>74.400000000000006</c:v>
                </c:pt>
                <c:pt idx="317">
                  <c:v>74.23</c:v>
                </c:pt>
                <c:pt idx="318">
                  <c:v>74.11</c:v>
                </c:pt>
                <c:pt idx="319">
                  <c:v>73.8</c:v>
                </c:pt>
                <c:pt idx="320">
                  <c:v>73.42</c:v>
                </c:pt>
                <c:pt idx="321">
                  <c:v>73.09</c:v>
                </c:pt>
                <c:pt idx="322">
                  <c:v>72.81</c:v>
                </c:pt>
                <c:pt idx="323">
                  <c:v>72.61</c:v>
                </c:pt>
                <c:pt idx="324">
                  <c:v>72.459999999999994</c:v>
                </c:pt>
                <c:pt idx="325">
                  <c:v>72.27</c:v>
                </c:pt>
                <c:pt idx="326">
                  <c:v>71.86</c:v>
                </c:pt>
                <c:pt idx="327">
                  <c:v>71.38</c:v>
                </c:pt>
                <c:pt idx="328">
                  <c:v>70.83</c:v>
                </c:pt>
                <c:pt idx="329">
                  <c:v>70.3</c:v>
                </c:pt>
                <c:pt idx="330">
                  <c:v>69.790000000000006</c:v>
                </c:pt>
                <c:pt idx="331">
                  <c:v>69.37</c:v>
                </c:pt>
                <c:pt idx="332">
                  <c:v>68.95</c:v>
                </c:pt>
                <c:pt idx="333">
                  <c:v>68.36</c:v>
                </c:pt>
                <c:pt idx="334">
                  <c:v>67.81</c:v>
                </c:pt>
                <c:pt idx="335">
                  <c:v>67.25</c:v>
                </c:pt>
                <c:pt idx="336">
                  <c:v>66.66</c:v>
                </c:pt>
                <c:pt idx="337">
                  <c:v>66.08</c:v>
                </c:pt>
                <c:pt idx="338">
                  <c:v>65.63</c:v>
                </c:pt>
                <c:pt idx="339">
                  <c:v>65.17</c:v>
                </c:pt>
                <c:pt idx="340">
                  <c:v>64.540000000000006</c:v>
                </c:pt>
                <c:pt idx="341">
                  <c:v>63.93</c:v>
                </c:pt>
                <c:pt idx="342">
                  <c:v>63.33</c:v>
                </c:pt>
                <c:pt idx="343">
                  <c:v>62.68</c:v>
                </c:pt>
                <c:pt idx="344">
                  <c:v>62.08</c:v>
                </c:pt>
                <c:pt idx="345">
                  <c:v>61.59</c:v>
                </c:pt>
                <c:pt idx="346">
                  <c:v>61.2</c:v>
                </c:pt>
                <c:pt idx="347">
                  <c:v>60.66</c:v>
                </c:pt>
                <c:pt idx="348">
                  <c:v>60.16</c:v>
                </c:pt>
                <c:pt idx="349">
                  <c:v>59.69</c:v>
                </c:pt>
                <c:pt idx="350">
                  <c:v>59.21</c:v>
                </c:pt>
                <c:pt idx="351">
                  <c:v>58.73</c:v>
                </c:pt>
                <c:pt idx="352">
                  <c:v>58.33</c:v>
                </c:pt>
                <c:pt idx="353">
                  <c:v>57.9</c:v>
                </c:pt>
                <c:pt idx="354">
                  <c:v>57.22</c:v>
                </c:pt>
                <c:pt idx="355">
                  <c:v>56.45</c:v>
                </c:pt>
                <c:pt idx="356">
                  <c:v>55.66</c:v>
                </c:pt>
                <c:pt idx="357">
                  <c:v>55.05</c:v>
                </c:pt>
                <c:pt idx="358">
                  <c:v>54.71</c:v>
                </c:pt>
                <c:pt idx="359">
                  <c:v>54.45</c:v>
                </c:pt>
                <c:pt idx="360">
                  <c:v>54.11</c:v>
                </c:pt>
                <c:pt idx="361">
                  <c:v>53.81</c:v>
                </c:pt>
                <c:pt idx="362">
                  <c:v>53.57</c:v>
                </c:pt>
                <c:pt idx="363">
                  <c:v>53.47</c:v>
                </c:pt>
                <c:pt idx="364">
                  <c:v>53.45</c:v>
                </c:pt>
                <c:pt idx="365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0-4369-B5F8-D6BF2251B94C}"/>
            </c:ext>
          </c:extLst>
        </c:ser>
        <c:ser>
          <c:idx val="1"/>
          <c:order val="1"/>
          <c:tx>
            <c:strRef>
              <c:f>'Figure 3'!$AS$4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3'!$AM$5:$AM$370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'Figure 3'!$AS$5:$AS$370</c:f>
              <c:numCache>
                <c:formatCode>0.00</c:formatCode>
                <c:ptCount val="366"/>
                <c:pt idx="0">
                  <c:v>86.25</c:v>
                </c:pt>
                <c:pt idx="1">
                  <c:v>85.92</c:v>
                </c:pt>
                <c:pt idx="2">
                  <c:v>85.7</c:v>
                </c:pt>
                <c:pt idx="3">
                  <c:v>85.36</c:v>
                </c:pt>
                <c:pt idx="4">
                  <c:v>85.1</c:v>
                </c:pt>
                <c:pt idx="5">
                  <c:v>84.62</c:v>
                </c:pt>
                <c:pt idx="6">
                  <c:v>84.27</c:v>
                </c:pt>
                <c:pt idx="7">
                  <c:v>83.48</c:v>
                </c:pt>
                <c:pt idx="8">
                  <c:v>82.64</c:v>
                </c:pt>
                <c:pt idx="9">
                  <c:v>81.77</c:v>
                </c:pt>
                <c:pt idx="10">
                  <c:v>80.930000000000007</c:v>
                </c:pt>
                <c:pt idx="11">
                  <c:v>80.180000000000007</c:v>
                </c:pt>
                <c:pt idx="12">
                  <c:v>79.58</c:v>
                </c:pt>
                <c:pt idx="13">
                  <c:v>79.03</c:v>
                </c:pt>
                <c:pt idx="14">
                  <c:v>78.33</c:v>
                </c:pt>
                <c:pt idx="15">
                  <c:v>77.58</c:v>
                </c:pt>
                <c:pt idx="16">
                  <c:v>76.849999999999994</c:v>
                </c:pt>
                <c:pt idx="17">
                  <c:v>76.180000000000007</c:v>
                </c:pt>
                <c:pt idx="18">
                  <c:v>75.489999999999995</c:v>
                </c:pt>
                <c:pt idx="19">
                  <c:v>74.930000000000007</c:v>
                </c:pt>
                <c:pt idx="20">
                  <c:v>74.41</c:v>
                </c:pt>
                <c:pt idx="21">
                  <c:v>73.900000000000006</c:v>
                </c:pt>
                <c:pt idx="22">
                  <c:v>73.42</c:v>
                </c:pt>
                <c:pt idx="23">
                  <c:v>73.040000000000006</c:v>
                </c:pt>
                <c:pt idx="24">
                  <c:v>72.63</c:v>
                </c:pt>
                <c:pt idx="25">
                  <c:v>72.260000000000005</c:v>
                </c:pt>
                <c:pt idx="26">
                  <c:v>71.91</c:v>
                </c:pt>
                <c:pt idx="27">
                  <c:v>71.540000000000006</c:v>
                </c:pt>
                <c:pt idx="28">
                  <c:v>71.069999999999993</c:v>
                </c:pt>
                <c:pt idx="29">
                  <c:v>70.599999999999994</c:v>
                </c:pt>
                <c:pt idx="30">
                  <c:v>70.17</c:v>
                </c:pt>
                <c:pt idx="31">
                  <c:v>69.73</c:v>
                </c:pt>
                <c:pt idx="32">
                  <c:v>69.349999999999994</c:v>
                </c:pt>
                <c:pt idx="33">
                  <c:v>69.14</c:v>
                </c:pt>
                <c:pt idx="34">
                  <c:v>68.92</c:v>
                </c:pt>
                <c:pt idx="35">
                  <c:v>68.599999999999994</c:v>
                </c:pt>
                <c:pt idx="36">
                  <c:v>68.28</c:v>
                </c:pt>
                <c:pt idx="37">
                  <c:v>67.87</c:v>
                </c:pt>
                <c:pt idx="38">
                  <c:v>67.48</c:v>
                </c:pt>
                <c:pt idx="39">
                  <c:v>67.22</c:v>
                </c:pt>
                <c:pt idx="40">
                  <c:v>67.040000000000006</c:v>
                </c:pt>
                <c:pt idx="41">
                  <c:v>67.06</c:v>
                </c:pt>
                <c:pt idx="42">
                  <c:v>66.52</c:v>
                </c:pt>
                <c:pt idx="43">
                  <c:v>66.17</c:v>
                </c:pt>
                <c:pt idx="44">
                  <c:v>65.89</c:v>
                </c:pt>
                <c:pt idx="45">
                  <c:v>65.67</c:v>
                </c:pt>
                <c:pt idx="46">
                  <c:v>65.489999999999995</c:v>
                </c:pt>
                <c:pt idx="47">
                  <c:v>65.38</c:v>
                </c:pt>
                <c:pt idx="48">
                  <c:v>65.28</c:v>
                </c:pt>
                <c:pt idx="49">
                  <c:v>65.08</c:v>
                </c:pt>
                <c:pt idx="50">
                  <c:v>64.87</c:v>
                </c:pt>
                <c:pt idx="51">
                  <c:v>64.64</c:v>
                </c:pt>
                <c:pt idx="52">
                  <c:v>64.430000000000007</c:v>
                </c:pt>
                <c:pt idx="53">
                  <c:v>64.16</c:v>
                </c:pt>
                <c:pt idx="54">
                  <c:v>63.97</c:v>
                </c:pt>
                <c:pt idx="55">
                  <c:v>63.8</c:v>
                </c:pt>
                <c:pt idx="56">
                  <c:v>63.48</c:v>
                </c:pt>
                <c:pt idx="57">
                  <c:v>63.13</c:v>
                </c:pt>
                <c:pt idx="58">
                  <c:v>62.78</c:v>
                </c:pt>
                <c:pt idx="59">
                  <c:v>62.53</c:v>
                </c:pt>
                <c:pt idx="60">
                  <c:v>62.25</c:v>
                </c:pt>
                <c:pt idx="61">
                  <c:v>62.16</c:v>
                </c:pt>
                <c:pt idx="62">
                  <c:v>62.1</c:v>
                </c:pt>
                <c:pt idx="63">
                  <c:v>61.88</c:v>
                </c:pt>
                <c:pt idx="64">
                  <c:v>61.6</c:v>
                </c:pt>
                <c:pt idx="65">
                  <c:v>61.28</c:v>
                </c:pt>
                <c:pt idx="66">
                  <c:v>61</c:v>
                </c:pt>
                <c:pt idx="67">
                  <c:v>60.77</c:v>
                </c:pt>
                <c:pt idx="68">
                  <c:v>60.66</c:v>
                </c:pt>
                <c:pt idx="69">
                  <c:v>60.58</c:v>
                </c:pt>
                <c:pt idx="70">
                  <c:v>60.34</c:v>
                </c:pt>
                <c:pt idx="71">
                  <c:v>60.08</c:v>
                </c:pt>
                <c:pt idx="72">
                  <c:v>59.88</c:v>
                </c:pt>
                <c:pt idx="73">
                  <c:v>59.86</c:v>
                </c:pt>
                <c:pt idx="74">
                  <c:v>59.74</c:v>
                </c:pt>
                <c:pt idx="75">
                  <c:v>59.71</c:v>
                </c:pt>
                <c:pt idx="76">
                  <c:v>59.67</c:v>
                </c:pt>
                <c:pt idx="77">
                  <c:v>59.53</c:v>
                </c:pt>
                <c:pt idx="78">
                  <c:v>59.39</c:v>
                </c:pt>
                <c:pt idx="79">
                  <c:v>59.28</c:v>
                </c:pt>
                <c:pt idx="80">
                  <c:v>59.21</c:v>
                </c:pt>
                <c:pt idx="81">
                  <c:v>59.18</c:v>
                </c:pt>
                <c:pt idx="82">
                  <c:v>59.2</c:v>
                </c:pt>
                <c:pt idx="83">
                  <c:v>59.18</c:v>
                </c:pt>
                <c:pt idx="84">
                  <c:v>59.01</c:v>
                </c:pt>
                <c:pt idx="85">
                  <c:v>58.91</c:v>
                </c:pt>
                <c:pt idx="86">
                  <c:v>58.81</c:v>
                </c:pt>
                <c:pt idx="87">
                  <c:v>58.71</c:v>
                </c:pt>
                <c:pt idx="88">
                  <c:v>58.71</c:v>
                </c:pt>
                <c:pt idx="89">
                  <c:v>58.7</c:v>
                </c:pt>
                <c:pt idx="90">
                  <c:v>58.34</c:v>
                </c:pt>
                <c:pt idx="91">
                  <c:v>59.28</c:v>
                </c:pt>
                <c:pt idx="92">
                  <c:v>59.42</c:v>
                </c:pt>
                <c:pt idx="93">
                  <c:v>59.46</c:v>
                </c:pt>
                <c:pt idx="94">
                  <c:v>59.49</c:v>
                </c:pt>
                <c:pt idx="95">
                  <c:v>59.66</c:v>
                </c:pt>
                <c:pt idx="96">
                  <c:v>59.9</c:v>
                </c:pt>
                <c:pt idx="97">
                  <c:v>60.04</c:v>
                </c:pt>
                <c:pt idx="98">
                  <c:v>60.34</c:v>
                </c:pt>
                <c:pt idx="99">
                  <c:v>60.52</c:v>
                </c:pt>
                <c:pt idx="100">
                  <c:v>60.66</c:v>
                </c:pt>
                <c:pt idx="101">
                  <c:v>60.82</c:v>
                </c:pt>
                <c:pt idx="102">
                  <c:v>61.07</c:v>
                </c:pt>
                <c:pt idx="103">
                  <c:v>61.44</c:v>
                </c:pt>
                <c:pt idx="104">
                  <c:v>61.77</c:v>
                </c:pt>
                <c:pt idx="105">
                  <c:v>61.96</c:v>
                </c:pt>
                <c:pt idx="106">
                  <c:v>62.06</c:v>
                </c:pt>
                <c:pt idx="107">
                  <c:v>62.06</c:v>
                </c:pt>
                <c:pt idx="108">
                  <c:v>62.03</c:v>
                </c:pt>
                <c:pt idx="109">
                  <c:v>62.14</c:v>
                </c:pt>
                <c:pt idx="110">
                  <c:v>62.2</c:v>
                </c:pt>
                <c:pt idx="111">
                  <c:v>62.25</c:v>
                </c:pt>
                <c:pt idx="112">
                  <c:v>62.14</c:v>
                </c:pt>
                <c:pt idx="113">
                  <c:v>62</c:v>
                </c:pt>
                <c:pt idx="114">
                  <c:v>61.87</c:v>
                </c:pt>
                <c:pt idx="115">
                  <c:v>61.75</c:v>
                </c:pt>
                <c:pt idx="116">
                  <c:v>61.72</c:v>
                </c:pt>
                <c:pt idx="117">
                  <c:v>61.86</c:v>
                </c:pt>
                <c:pt idx="118">
                  <c:v>62.06</c:v>
                </c:pt>
                <c:pt idx="119">
                  <c:v>62.23</c:v>
                </c:pt>
                <c:pt idx="120">
                  <c:v>62.46</c:v>
                </c:pt>
                <c:pt idx="121">
                  <c:v>62.74</c:v>
                </c:pt>
                <c:pt idx="122">
                  <c:v>62.92</c:v>
                </c:pt>
                <c:pt idx="123">
                  <c:v>63.12</c:v>
                </c:pt>
                <c:pt idx="124">
                  <c:v>63.43</c:v>
                </c:pt>
                <c:pt idx="125">
                  <c:v>63.62</c:v>
                </c:pt>
                <c:pt idx="126">
                  <c:v>63.81</c:v>
                </c:pt>
                <c:pt idx="127">
                  <c:v>63.93</c:v>
                </c:pt>
                <c:pt idx="128">
                  <c:v>63.97</c:v>
                </c:pt>
                <c:pt idx="129">
                  <c:v>64.180000000000007</c:v>
                </c:pt>
                <c:pt idx="130">
                  <c:v>64.459999999999994</c:v>
                </c:pt>
                <c:pt idx="131">
                  <c:v>64.819999999999993</c:v>
                </c:pt>
                <c:pt idx="132">
                  <c:v>65.19</c:v>
                </c:pt>
                <c:pt idx="133">
                  <c:v>65.489999999999995</c:v>
                </c:pt>
                <c:pt idx="134">
                  <c:v>65.790000000000006</c:v>
                </c:pt>
                <c:pt idx="135">
                  <c:v>66.06</c:v>
                </c:pt>
                <c:pt idx="136">
                  <c:v>66.290000000000006</c:v>
                </c:pt>
                <c:pt idx="137">
                  <c:v>66.53</c:v>
                </c:pt>
                <c:pt idx="138">
                  <c:v>66.83</c:v>
                </c:pt>
                <c:pt idx="139">
                  <c:v>67.14</c:v>
                </c:pt>
                <c:pt idx="140">
                  <c:v>67.39</c:v>
                </c:pt>
                <c:pt idx="141">
                  <c:v>67.53</c:v>
                </c:pt>
                <c:pt idx="142">
                  <c:v>67.73</c:v>
                </c:pt>
                <c:pt idx="143">
                  <c:v>67.959999999999994</c:v>
                </c:pt>
                <c:pt idx="144">
                  <c:v>68.19</c:v>
                </c:pt>
                <c:pt idx="145">
                  <c:v>68.48</c:v>
                </c:pt>
                <c:pt idx="146">
                  <c:v>68.819999999999993</c:v>
                </c:pt>
                <c:pt idx="147">
                  <c:v>69.06</c:v>
                </c:pt>
                <c:pt idx="148">
                  <c:v>69.27</c:v>
                </c:pt>
                <c:pt idx="149">
                  <c:v>69.48</c:v>
                </c:pt>
                <c:pt idx="150">
                  <c:v>69.7</c:v>
                </c:pt>
                <c:pt idx="151">
                  <c:v>69.98</c:v>
                </c:pt>
                <c:pt idx="152">
                  <c:v>70.209999999999994</c:v>
                </c:pt>
                <c:pt idx="153">
                  <c:v>70.489999999999995</c:v>
                </c:pt>
                <c:pt idx="154">
                  <c:v>70.650000000000006</c:v>
                </c:pt>
                <c:pt idx="155">
                  <c:v>70.81</c:v>
                </c:pt>
                <c:pt idx="156">
                  <c:v>70.98</c:v>
                </c:pt>
                <c:pt idx="157">
                  <c:v>71.11</c:v>
                </c:pt>
                <c:pt idx="158">
                  <c:v>71.33</c:v>
                </c:pt>
                <c:pt idx="159">
                  <c:v>71.62</c:v>
                </c:pt>
                <c:pt idx="160">
                  <c:v>71.900000000000006</c:v>
                </c:pt>
                <c:pt idx="161">
                  <c:v>72.150000000000006</c:v>
                </c:pt>
                <c:pt idx="162">
                  <c:v>72.319999999999993</c:v>
                </c:pt>
                <c:pt idx="163">
                  <c:v>72.5</c:v>
                </c:pt>
                <c:pt idx="164">
                  <c:v>72.7</c:v>
                </c:pt>
                <c:pt idx="165">
                  <c:v>72.94</c:v>
                </c:pt>
                <c:pt idx="166">
                  <c:v>73.260000000000005</c:v>
                </c:pt>
                <c:pt idx="167">
                  <c:v>73.400000000000006</c:v>
                </c:pt>
                <c:pt idx="168">
                  <c:v>73.849999999999994</c:v>
                </c:pt>
                <c:pt idx="169">
                  <c:v>74.09</c:v>
                </c:pt>
                <c:pt idx="170">
                  <c:v>74.34</c:v>
                </c:pt>
                <c:pt idx="171">
                  <c:v>74.56</c:v>
                </c:pt>
                <c:pt idx="172">
                  <c:v>74.790000000000006</c:v>
                </c:pt>
                <c:pt idx="173">
                  <c:v>75.13</c:v>
                </c:pt>
                <c:pt idx="174">
                  <c:v>75.47</c:v>
                </c:pt>
                <c:pt idx="175">
                  <c:v>75.72</c:v>
                </c:pt>
                <c:pt idx="176">
                  <c:v>75.95</c:v>
                </c:pt>
                <c:pt idx="177">
                  <c:v>76.2</c:v>
                </c:pt>
                <c:pt idx="178">
                  <c:v>76.45</c:v>
                </c:pt>
                <c:pt idx="179">
                  <c:v>76.75</c:v>
                </c:pt>
                <c:pt idx="180">
                  <c:v>77.08</c:v>
                </c:pt>
                <c:pt idx="181">
                  <c:v>77.42</c:v>
                </c:pt>
                <c:pt idx="182">
                  <c:v>77.66</c:v>
                </c:pt>
                <c:pt idx="183">
                  <c:v>77.91</c:v>
                </c:pt>
                <c:pt idx="184">
                  <c:v>78.16</c:v>
                </c:pt>
                <c:pt idx="185">
                  <c:v>78.430000000000007</c:v>
                </c:pt>
                <c:pt idx="186">
                  <c:v>78.709999999999994</c:v>
                </c:pt>
                <c:pt idx="187">
                  <c:v>78.989999999999995</c:v>
                </c:pt>
                <c:pt idx="188">
                  <c:v>79.3</c:v>
                </c:pt>
                <c:pt idx="189">
                  <c:v>79.58</c:v>
                </c:pt>
                <c:pt idx="190">
                  <c:v>79.849999999999994</c:v>
                </c:pt>
                <c:pt idx="191">
                  <c:v>80.09</c:v>
                </c:pt>
                <c:pt idx="192">
                  <c:v>80.319999999999993</c:v>
                </c:pt>
                <c:pt idx="193">
                  <c:v>80.52</c:v>
                </c:pt>
                <c:pt idx="194">
                  <c:v>80.83</c:v>
                </c:pt>
                <c:pt idx="195">
                  <c:v>81.12</c:v>
                </c:pt>
                <c:pt idx="196">
                  <c:v>81.36</c:v>
                </c:pt>
                <c:pt idx="197">
                  <c:v>81.59</c:v>
                </c:pt>
                <c:pt idx="198">
                  <c:v>81.81</c:v>
                </c:pt>
                <c:pt idx="199">
                  <c:v>82.01</c:v>
                </c:pt>
                <c:pt idx="200">
                  <c:v>82.26</c:v>
                </c:pt>
                <c:pt idx="201">
                  <c:v>82.57</c:v>
                </c:pt>
                <c:pt idx="202">
                  <c:v>82.89</c:v>
                </c:pt>
                <c:pt idx="203">
                  <c:v>83.13</c:v>
                </c:pt>
                <c:pt idx="204">
                  <c:v>83.35</c:v>
                </c:pt>
                <c:pt idx="205">
                  <c:v>83.5</c:v>
                </c:pt>
                <c:pt idx="206">
                  <c:v>83.67</c:v>
                </c:pt>
                <c:pt idx="207">
                  <c:v>83.89</c:v>
                </c:pt>
                <c:pt idx="208">
                  <c:v>84.17</c:v>
                </c:pt>
                <c:pt idx="209">
                  <c:v>84.47</c:v>
                </c:pt>
                <c:pt idx="210">
                  <c:v>84.69</c:v>
                </c:pt>
                <c:pt idx="211">
                  <c:v>84.9</c:v>
                </c:pt>
                <c:pt idx="212">
                  <c:v>85.11</c:v>
                </c:pt>
                <c:pt idx="213">
                  <c:v>85.27</c:v>
                </c:pt>
                <c:pt idx="214">
                  <c:v>85.49</c:v>
                </c:pt>
                <c:pt idx="215">
                  <c:v>85.78</c:v>
                </c:pt>
                <c:pt idx="216">
                  <c:v>86.07</c:v>
                </c:pt>
                <c:pt idx="217">
                  <c:v>86.29</c:v>
                </c:pt>
                <c:pt idx="218">
                  <c:v>86.44</c:v>
                </c:pt>
                <c:pt idx="219">
                  <c:v>86.69</c:v>
                </c:pt>
                <c:pt idx="220">
                  <c:v>86.9</c:v>
                </c:pt>
                <c:pt idx="221">
                  <c:v>87.15</c:v>
                </c:pt>
                <c:pt idx="222">
                  <c:v>87.42</c:v>
                </c:pt>
                <c:pt idx="223">
                  <c:v>87.71</c:v>
                </c:pt>
                <c:pt idx="224">
                  <c:v>87.97</c:v>
                </c:pt>
                <c:pt idx="225">
                  <c:v>88.24</c:v>
                </c:pt>
                <c:pt idx="226">
                  <c:v>88.47</c:v>
                </c:pt>
                <c:pt idx="227">
                  <c:v>88.78</c:v>
                </c:pt>
                <c:pt idx="228">
                  <c:v>89.08</c:v>
                </c:pt>
                <c:pt idx="229">
                  <c:v>89.42</c:v>
                </c:pt>
                <c:pt idx="230">
                  <c:v>89.77</c:v>
                </c:pt>
                <c:pt idx="231">
                  <c:v>90.02</c:v>
                </c:pt>
                <c:pt idx="232">
                  <c:v>90.29</c:v>
                </c:pt>
                <c:pt idx="233">
                  <c:v>90.54</c:v>
                </c:pt>
                <c:pt idx="234">
                  <c:v>90.79</c:v>
                </c:pt>
                <c:pt idx="235">
                  <c:v>91.04</c:v>
                </c:pt>
                <c:pt idx="236">
                  <c:v>91.29</c:v>
                </c:pt>
                <c:pt idx="237">
                  <c:v>91.6</c:v>
                </c:pt>
                <c:pt idx="238">
                  <c:v>91.82</c:v>
                </c:pt>
                <c:pt idx="239">
                  <c:v>91.96</c:v>
                </c:pt>
                <c:pt idx="240">
                  <c:v>91.97</c:v>
                </c:pt>
                <c:pt idx="241">
                  <c:v>92.09</c:v>
                </c:pt>
                <c:pt idx="242">
                  <c:v>92.23</c:v>
                </c:pt>
                <c:pt idx="243">
                  <c:v>92.44</c:v>
                </c:pt>
                <c:pt idx="244">
                  <c:v>92.4</c:v>
                </c:pt>
                <c:pt idx="245">
                  <c:v>92.52</c:v>
                </c:pt>
                <c:pt idx="246">
                  <c:v>92.57</c:v>
                </c:pt>
                <c:pt idx="247">
                  <c:v>92.62</c:v>
                </c:pt>
                <c:pt idx="248">
                  <c:v>92.68</c:v>
                </c:pt>
                <c:pt idx="249">
                  <c:v>92.77</c:v>
                </c:pt>
                <c:pt idx="250">
                  <c:v>92.86</c:v>
                </c:pt>
                <c:pt idx="251">
                  <c:v>92.99</c:v>
                </c:pt>
                <c:pt idx="252">
                  <c:v>93.09</c:v>
                </c:pt>
                <c:pt idx="253">
                  <c:v>93.19</c:v>
                </c:pt>
                <c:pt idx="254">
                  <c:v>93.24</c:v>
                </c:pt>
                <c:pt idx="255">
                  <c:v>93.24</c:v>
                </c:pt>
                <c:pt idx="256">
                  <c:v>93.26</c:v>
                </c:pt>
                <c:pt idx="257">
                  <c:v>93.32</c:v>
                </c:pt>
                <c:pt idx="258">
                  <c:v>93.4</c:v>
                </c:pt>
                <c:pt idx="259">
                  <c:v>93.41</c:v>
                </c:pt>
                <c:pt idx="260">
                  <c:v>93.41</c:v>
                </c:pt>
                <c:pt idx="261">
                  <c:v>93.47</c:v>
                </c:pt>
                <c:pt idx="262">
                  <c:v>93.52</c:v>
                </c:pt>
                <c:pt idx="263">
                  <c:v>93.59</c:v>
                </c:pt>
                <c:pt idx="264">
                  <c:v>93.72</c:v>
                </c:pt>
                <c:pt idx="265">
                  <c:v>93.84</c:v>
                </c:pt>
                <c:pt idx="266">
                  <c:v>93.87</c:v>
                </c:pt>
                <c:pt idx="267">
                  <c:v>93.9</c:v>
                </c:pt>
                <c:pt idx="268">
                  <c:v>93.98</c:v>
                </c:pt>
                <c:pt idx="269">
                  <c:v>94.03</c:v>
                </c:pt>
                <c:pt idx="270">
                  <c:v>94.11</c:v>
                </c:pt>
                <c:pt idx="271">
                  <c:v>94.23</c:v>
                </c:pt>
                <c:pt idx="272">
                  <c:v>94.32</c:v>
                </c:pt>
                <c:pt idx="273">
                  <c:v>94.37</c:v>
                </c:pt>
                <c:pt idx="274">
                  <c:v>94.36</c:v>
                </c:pt>
                <c:pt idx="275">
                  <c:v>94.33</c:v>
                </c:pt>
                <c:pt idx="276">
                  <c:v>94.34</c:v>
                </c:pt>
                <c:pt idx="277">
                  <c:v>94.36</c:v>
                </c:pt>
                <c:pt idx="278">
                  <c:v>94.41</c:v>
                </c:pt>
                <c:pt idx="279">
                  <c:v>94.52</c:v>
                </c:pt>
                <c:pt idx="280">
                  <c:v>94.58</c:v>
                </c:pt>
                <c:pt idx="281">
                  <c:v>94.65</c:v>
                </c:pt>
                <c:pt idx="282">
                  <c:v>94.76</c:v>
                </c:pt>
                <c:pt idx="283">
                  <c:v>94.85</c:v>
                </c:pt>
                <c:pt idx="284">
                  <c:v>94.89</c:v>
                </c:pt>
                <c:pt idx="285">
                  <c:v>94.99</c:v>
                </c:pt>
                <c:pt idx="286">
                  <c:v>95.07</c:v>
                </c:pt>
                <c:pt idx="287">
                  <c:v>95.02</c:v>
                </c:pt>
                <c:pt idx="288">
                  <c:v>95.01</c:v>
                </c:pt>
                <c:pt idx="289">
                  <c:v>95.05</c:v>
                </c:pt>
                <c:pt idx="290">
                  <c:v>95.08</c:v>
                </c:pt>
                <c:pt idx="291">
                  <c:v>95.11</c:v>
                </c:pt>
                <c:pt idx="292">
                  <c:v>95.2</c:v>
                </c:pt>
                <c:pt idx="293">
                  <c:v>95.31</c:v>
                </c:pt>
                <c:pt idx="294">
                  <c:v>95.32</c:v>
                </c:pt>
                <c:pt idx="295">
                  <c:v>95.31</c:v>
                </c:pt>
                <c:pt idx="296">
                  <c:v>95.26</c:v>
                </c:pt>
                <c:pt idx="297">
                  <c:v>95.22</c:v>
                </c:pt>
                <c:pt idx="298">
                  <c:v>95.21</c:v>
                </c:pt>
                <c:pt idx="299">
                  <c:v>95.27</c:v>
                </c:pt>
                <c:pt idx="300">
                  <c:v>95.31</c:v>
                </c:pt>
                <c:pt idx="301">
                  <c:v>95.32</c:v>
                </c:pt>
                <c:pt idx="302">
                  <c:v>95.22</c:v>
                </c:pt>
                <c:pt idx="303">
                  <c:v>95.22</c:v>
                </c:pt>
                <c:pt idx="304">
                  <c:v>95.17</c:v>
                </c:pt>
                <c:pt idx="305">
                  <c:v>95.21</c:v>
                </c:pt>
                <c:pt idx="306">
                  <c:v>95.23</c:v>
                </c:pt>
                <c:pt idx="307">
                  <c:v>95.2</c:v>
                </c:pt>
                <c:pt idx="308">
                  <c:v>95</c:v>
                </c:pt>
                <c:pt idx="309">
                  <c:v>94.74</c:v>
                </c:pt>
                <c:pt idx="310">
                  <c:v>94.41</c:v>
                </c:pt>
                <c:pt idx="311">
                  <c:v>94.07</c:v>
                </c:pt>
                <c:pt idx="312">
                  <c:v>93.76</c:v>
                </c:pt>
                <c:pt idx="313">
                  <c:v>93.53</c:v>
                </c:pt>
                <c:pt idx="314">
                  <c:v>93.33</c:v>
                </c:pt>
                <c:pt idx="315">
                  <c:v>93.04</c:v>
                </c:pt>
                <c:pt idx="316">
                  <c:v>92.58</c:v>
                </c:pt>
                <c:pt idx="317">
                  <c:v>92.1</c:v>
                </c:pt>
                <c:pt idx="318">
                  <c:v>91.66</c:v>
                </c:pt>
                <c:pt idx="319">
                  <c:v>91.26</c:v>
                </c:pt>
                <c:pt idx="320">
                  <c:v>91</c:v>
                </c:pt>
                <c:pt idx="321">
                  <c:v>90.74</c:v>
                </c:pt>
                <c:pt idx="322">
                  <c:v>90.3</c:v>
                </c:pt>
                <c:pt idx="323">
                  <c:v>89.87</c:v>
                </c:pt>
                <c:pt idx="324">
                  <c:v>89.41</c:v>
                </c:pt>
                <c:pt idx="325">
                  <c:v>88.84</c:v>
                </c:pt>
                <c:pt idx="326">
                  <c:v>88.29</c:v>
                </c:pt>
                <c:pt idx="327">
                  <c:v>87.9</c:v>
                </c:pt>
                <c:pt idx="328">
                  <c:v>87.68</c:v>
                </c:pt>
                <c:pt idx="329">
                  <c:v>87.4</c:v>
                </c:pt>
                <c:pt idx="330">
                  <c:v>87.04</c:v>
                </c:pt>
                <c:pt idx="331">
                  <c:v>86.65</c:v>
                </c:pt>
                <c:pt idx="332">
                  <c:v>86.26</c:v>
                </c:pt>
                <c:pt idx="333">
                  <c:v>85.81</c:v>
                </c:pt>
                <c:pt idx="334">
                  <c:v>85.47</c:v>
                </c:pt>
                <c:pt idx="335">
                  <c:v>85.07</c:v>
                </c:pt>
                <c:pt idx="336">
                  <c:v>84.65</c:v>
                </c:pt>
                <c:pt idx="337">
                  <c:v>84.15</c:v>
                </c:pt>
                <c:pt idx="338">
                  <c:v>83.6</c:v>
                </c:pt>
                <c:pt idx="339">
                  <c:v>83.11</c:v>
                </c:pt>
                <c:pt idx="340">
                  <c:v>82.69</c:v>
                </c:pt>
                <c:pt idx="341">
                  <c:v>82.36</c:v>
                </c:pt>
                <c:pt idx="342">
                  <c:v>82.04</c:v>
                </c:pt>
                <c:pt idx="343">
                  <c:v>81.540000000000006</c:v>
                </c:pt>
                <c:pt idx="344">
                  <c:v>80.88</c:v>
                </c:pt>
                <c:pt idx="345">
                  <c:v>80.16</c:v>
                </c:pt>
                <c:pt idx="346">
                  <c:v>79.44</c:v>
                </c:pt>
                <c:pt idx="347">
                  <c:v>78.760000000000005</c:v>
                </c:pt>
                <c:pt idx="348">
                  <c:v>78.27</c:v>
                </c:pt>
                <c:pt idx="349">
                  <c:v>77.91</c:v>
                </c:pt>
                <c:pt idx="350">
                  <c:v>77.5</c:v>
                </c:pt>
                <c:pt idx="351">
                  <c:v>77.09</c:v>
                </c:pt>
                <c:pt idx="352">
                  <c:v>76.73</c:v>
                </c:pt>
                <c:pt idx="353">
                  <c:v>76.459999999999994</c:v>
                </c:pt>
                <c:pt idx="354">
                  <c:v>76.11</c:v>
                </c:pt>
                <c:pt idx="355">
                  <c:v>75.88</c:v>
                </c:pt>
                <c:pt idx="356">
                  <c:v>75.64</c:v>
                </c:pt>
                <c:pt idx="357">
                  <c:v>75.3</c:v>
                </c:pt>
                <c:pt idx="358">
                  <c:v>74.989999999999995</c:v>
                </c:pt>
                <c:pt idx="359">
                  <c:v>74.760000000000005</c:v>
                </c:pt>
                <c:pt idx="360">
                  <c:v>74.45</c:v>
                </c:pt>
                <c:pt idx="361">
                  <c:v>74</c:v>
                </c:pt>
                <c:pt idx="362">
                  <c:v>73.53</c:v>
                </c:pt>
                <c:pt idx="363">
                  <c:v>73.09</c:v>
                </c:pt>
                <c:pt idx="364">
                  <c:v>72.61</c:v>
                </c:pt>
                <c:pt idx="365">
                  <c:v>72.16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0-4369-B5F8-D6BF2251B94C}"/>
            </c:ext>
          </c:extLst>
        </c:ser>
        <c:ser>
          <c:idx val="6"/>
          <c:order val="2"/>
          <c:tx>
            <c:strRef>
              <c:f>'Figure 3'!$AT$4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3'!$AM$5:$AM$370</c:f>
              <c:numCache>
                <c:formatCode>d\-mmm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'Figure 3'!$AT$5:$AT$85</c:f>
              <c:numCache>
                <c:formatCode>0.00</c:formatCode>
                <c:ptCount val="81"/>
                <c:pt idx="0">
                  <c:v>71.81</c:v>
                </c:pt>
                <c:pt idx="1">
                  <c:v>71.33</c:v>
                </c:pt>
                <c:pt idx="2">
                  <c:v>70.75</c:v>
                </c:pt>
                <c:pt idx="3">
                  <c:v>70.180000000000007</c:v>
                </c:pt>
                <c:pt idx="4">
                  <c:v>69.72</c:v>
                </c:pt>
                <c:pt idx="5">
                  <c:v>69.319999999999993</c:v>
                </c:pt>
                <c:pt idx="6">
                  <c:v>68.83</c:v>
                </c:pt>
                <c:pt idx="7">
                  <c:v>68.239999999999995</c:v>
                </c:pt>
                <c:pt idx="8">
                  <c:v>67.64</c:v>
                </c:pt>
                <c:pt idx="9">
                  <c:v>67.02</c:v>
                </c:pt>
                <c:pt idx="10">
                  <c:v>66.400000000000006</c:v>
                </c:pt>
                <c:pt idx="11">
                  <c:v>65.77</c:v>
                </c:pt>
                <c:pt idx="12">
                  <c:v>64.989999999999995</c:v>
                </c:pt>
                <c:pt idx="13">
                  <c:v>64.150000000000006</c:v>
                </c:pt>
                <c:pt idx="14">
                  <c:v>63.35</c:v>
                </c:pt>
                <c:pt idx="15">
                  <c:v>62.56</c:v>
                </c:pt>
                <c:pt idx="16">
                  <c:v>61.72</c:v>
                </c:pt>
                <c:pt idx="17">
                  <c:v>60.97</c:v>
                </c:pt>
                <c:pt idx="18">
                  <c:v>60.21</c:v>
                </c:pt>
                <c:pt idx="19">
                  <c:v>59.33</c:v>
                </c:pt>
                <c:pt idx="20">
                  <c:v>58.4</c:v>
                </c:pt>
                <c:pt idx="21">
                  <c:v>57.6</c:v>
                </c:pt>
                <c:pt idx="22">
                  <c:v>57.02</c:v>
                </c:pt>
                <c:pt idx="23">
                  <c:v>56.53</c:v>
                </c:pt>
                <c:pt idx="24">
                  <c:v>56.18</c:v>
                </c:pt>
                <c:pt idx="25">
                  <c:v>55.82</c:v>
                </c:pt>
                <c:pt idx="26">
                  <c:v>55.43</c:v>
                </c:pt>
                <c:pt idx="27">
                  <c:v>55.05</c:v>
                </c:pt>
                <c:pt idx="28">
                  <c:v>54.65</c:v>
                </c:pt>
                <c:pt idx="29">
                  <c:v>54.14</c:v>
                </c:pt>
                <c:pt idx="30">
                  <c:v>53.59</c:v>
                </c:pt>
                <c:pt idx="31">
                  <c:v>53.13</c:v>
                </c:pt>
                <c:pt idx="32">
                  <c:v>52.64</c:v>
                </c:pt>
                <c:pt idx="33">
                  <c:v>51.97</c:v>
                </c:pt>
                <c:pt idx="34">
                  <c:v>51.3</c:v>
                </c:pt>
                <c:pt idx="35">
                  <c:v>50.62</c:v>
                </c:pt>
                <c:pt idx="36">
                  <c:v>49.97</c:v>
                </c:pt>
                <c:pt idx="37">
                  <c:v>49.41</c:v>
                </c:pt>
                <c:pt idx="38">
                  <c:v>48.92</c:v>
                </c:pt>
                <c:pt idx="39">
                  <c:v>48.47</c:v>
                </c:pt>
                <c:pt idx="40">
                  <c:v>47.88</c:v>
                </c:pt>
                <c:pt idx="41">
                  <c:v>47.24</c:v>
                </c:pt>
                <c:pt idx="42">
                  <c:v>46.57</c:v>
                </c:pt>
                <c:pt idx="43">
                  <c:v>45.9</c:v>
                </c:pt>
                <c:pt idx="44">
                  <c:v>45.2</c:v>
                </c:pt>
                <c:pt idx="45">
                  <c:v>44.62</c:v>
                </c:pt>
                <c:pt idx="46">
                  <c:v>44.07</c:v>
                </c:pt>
                <c:pt idx="47">
                  <c:v>43.34</c:v>
                </c:pt>
                <c:pt idx="48">
                  <c:v>42.59</c:v>
                </c:pt>
                <c:pt idx="49">
                  <c:v>41.93</c:v>
                </c:pt>
                <c:pt idx="50">
                  <c:v>41.4</c:v>
                </c:pt>
                <c:pt idx="51">
                  <c:v>41.03</c:v>
                </c:pt>
                <c:pt idx="52">
                  <c:v>40.770000000000003</c:v>
                </c:pt>
                <c:pt idx="53">
                  <c:v>40.58</c:v>
                </c:pt>
                <c:pt idx="54">
                  <c:v>40.29</c:v>
                </c:pt>
                <c:pt idx="55">
                  <c:v>39.93</c:v>
                </c:pt>
                <c:pt idx="56">
                  <c:v>39.54</c:v>
                </c:pt>
                <c:pt idx="57">
                  <c:v>39.119999999999997</c:v>
                </c:pt>
                <c:pt idx="58">
                  <c:v>38.51</c:v>
                </c:pt>
                <c:pt idx="59">
                  <c:v>38.53</c:v>
                </c:pt>
                <c:pt idx="60">
                  <c:v>38.229999999999997</c:v>
                </c:pt>
                <c:pt idx="61">
                  <c:v>37.979999999999997</c:v>
                </c:pt>
                <c:pt idx="62">
                  <c:v>37.630000000000003</c:v>
                </c:pt>
                <c:pt idx="63">
                  <c:v>37.31</c:v>
                </c:pt>
                <c:pt idx="64">
                  <c:v>37.06</c:v>
                </c:pt>
                <c:pt idx="65">
                  <c:v>36.869999999999997</c:v>
                </c:pt>
                <c:pt idx="66">
                  <c:v>36.72</c:v>
                </c:pt>
                <c:pt idx="67">
                  <c:v>36.700000000000003</c:v>
                </c:pt>
                <c:pt idx="68">
                  <c:v>36.67</c:v>
                </c:pt>
                <c:pt idx="69">
                  <c:v>36.49</c:v>
                </c:pt>
                <c:pt idx="70">
                  <c:v>36.22</c:v>
                </c:pt>
                <c:pt idx="71">
                  <c:v>35.89</c:v>
                </c:pt>
                <c:pt idx="72">
                  <c:v>35.54</c:v>
                </c:pt>
                <c:pt idx="73">
                  <c:v>35.229999999999997</c:v>
                </c:pt>
                <c:pt idx="74">
                  <c:v>35.020000000000003</c:v>
                </c:pt>
                <c:pt idx="75">
                  <c:v>34.840000000000003</c:v>
                </c:pt>
                <c:pt idx="76">
                  <c:v>34.53</c:v>
                </c:pt>
                <c:pt idx="77">
                  <c:v>34.25</c:v>
                </c:pt>
                <c:pt idx="78">
                  <c:v>34.020000000000003</c:v>
                </c:pt>
                <c:pt idx="79">
                  <c:v>33.869999999999997</c:v>
                </c:pt>
                <c:pt idx="80">
                  <c:v>33.840000000000003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0-4369-B5F8-D6BF2251B94C}"/>
            </c:ext>
          </c:extLst>
        </c:ser>
        <c:ser>
          <c:idx val="0"/>
          <c:order val="5"/>
          <c:tx>
            <c:strRef>
              <c:f>'Figure 3'!$BI$4</c:f>
              <c:strCache>
                <c:ptCount val="1"/>
                <c:pt idx="0">
                  <c:v>EU Refill Targets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/>
                </a:solidFill>
                <a:prstDash val="solid"/>
              </a:ln>
              <a:effectLst/>
            </c:spPr>
          </c:marker>
          <c:val>
            <c:numRef>
              <c:f>'Figure 3'!$BI$5:$BI$370</c:f>
              <c:numCache>
                <c:formatCode>General</c:formatCode>
                <c:ptCount val="366"/>
                <c:pt idx="31">
                  <c:v>50</c:v>
                </c:pt>
                <c:pt idx="121">
                  <c:v>30</c:v>
                </c:pt>
                <c:pt idx="30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0-4369-B5F8-D6BF2251B94C}"/>
            </c:ext>
          </c:extLst>
        </c:ser>
        <c:ser>
          <c:idx val="4"/>
          <c:order val="6"/>
          <c:tx>
            <c:strRef>
              <c:f>'Figure 3'!$BJ$4</c:f>
              <c:strCache>
                <c:ptCount val="1"/>
                <c:pt idx="0">
                  <c:v>5-year average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3'!$BJ$5:$BJ$370</c:f>
              <c:numCache>
                <c:formatCode>0.00</c:formatCode>
                <c:ptCount val="366"/>
                <c:pt idx="0">
                  <c:v>77.08</c:v>
                </c:pt>
                <c:pt idx="1">
                  <c:v>76.811999999999998</c:v>
                </c:pt>
                <c:pt idx="2">
                  <c:v>76.527999999999992</c:v>
                </c:pt>
                <c:pt idx="3">
                  <c:v>76.171999999999997</c:v>
                </c:pt>
                <c:pt idx="4">
                  <c:v>75.772000000000006</c:v>
                </c:pt>
                <c:pt idx="5">
                  <c:v>75.325999999999993</c:v>
                </c:pt>
                <c:pt idx="6">
                  <c:v>74.855999999999995</c:v>
                </c:pt>
                <c:pt idx="7">
                  <c:v>74.316000000000003</c:v>
                </c:pt>
                <c:pt idx="8">
                  <c:v>73.759999999999991</c:v>
                </c:pt>
                <c:pt idx="9">
                  <c:v>73.149999999999991</c:v>
                </c:pt>
                <c:pt idx="10">
                  <c:v>72.518000000000001</c:v>
                </c:pt>
                <c:pt idx="11">
                  <c:v>71.924000000000007</c:v>
                </c:pt>
                <c:pt idx="12">
                  <c:v>71.345999999999989</c:v>
                </c:pt>
                <c:pt idx="13">
                  <c:v>70.77000000000001</c:v>
                </c:pt>
                <c:pt idx="14">
                  <c:v>70.177999999999997</c:v>
                </c:pt>
                <c:pt idx="15">
                  <c:v>69.566000000000003</c:v>
                </c:pt>
                <c:pt idx="16">
                  <c:v>68.921999999999997</c:v>
                </c:pt>
                <c:pt idx="17">
                  <c:v>68.253999999999991</c:v>
                </c:pt>
                <c:pt idx="18">
                  <c:v>67.587999999999994</c:v>
                </c:pt>
                <c:pt idx="19">
                  <c:v>66.952000000000012</c:v>
                </c:pt>
                <c:pt idx="20">
                  <c:v>66.335999999999984</c:v>
                </c:pt>
                <c:pt idx="21">
                  <c:v>65.737999999999985</c:v>
                </c:pt>
                <c:pt idx="22">
                  <c:v>65.122</c:v>
                </c:pt>
                <c:pt idx="23">
                  <c:v>64.498000000000005</c:v>
                </c:pt>
                <c:pt idx="24">
                  <c:v>63.855999999999995</c:v>
                </c:pt>
                <c:pt idx="25">
                  <c:v>63.255999999999993</c:v>
                </c:pt>
                <c:pt idx="26">
                  <c:v>62.65</c:v>
                </c:pt>
                <c:pt idx="27">
                  <c:v>62.070000000000007</c:v>
                </c:pt>
                <c:pt idx="28">
                  <c:v>61.56</c:v>
                </c:pt>
                <c:pt idx="29">
                  <c:v>61.096000000000004</c:v>
                </c:pt>
                <c:pt idx="30">
                  <c:v>60.584000000000003</c:v>
                </c:pt>
                <c:pt idx="31">
                  <c:v>60.144000000000005</c:v>
                </c:pt>
                <c:pt idx="32">
                  <c:v>59.731999999999992</c:v>
                </c:pt>
                <c:pt idx="33">
                  <c:v>59.363999999999997</c:v>
                </c:pt>
                <c:pt idx="34">
                  <c:v>58.998000000000005</c:v>
                </c:pt>
                <c:pt idx="35">
                  <c:v>58.616</c:v>
                </c:pt>
                <c:pt idx="36">
                  <c:v>58.168000000000006</c:v>
                </c:pt>
                <c:pt idx="37">
                  <c:v>57.668000000000006</c:v>
                </c:pt>
                <c:pt idx="38">
                  <c:v>57.137999999999998</c:v>
                </c:pt>
                <c:pt idx="39">
                  <c:v>56.646000000000001</c:v>
                </c:pt>
                <c:pt idx="40">
                  <c:v>56.160000000000004</c:v>
                </c:pt>
                <c:pt idx="41">
                  <c:v>55.740000000000009</c:v>
                </c:pt>
                <c:pt idx="42">
                  <c:v>55.19</c:v>
                </c:pt>
                <c:pt idx="43">
                  <c:v>54.7</c:v>
                </c:pt>
                <c:pt idx="44">
                  <c:v>54.241999999999997</c:v>
                </c:pt>
                <c:pt idx="45">
                  <c:v>53.842000000000006</c:v>
                </c:pt>
                <c:pt idx="46">
                  <c:v>53.527999999999999</c:v>
                </c:pt>
                <c:pt idx="47">
                  <c:v>53.251999999999995</c:v>
                </c:pt>
                <c:pt idx="48">
                  <c:v>52.998000000000005</c:v>
                </c:pt>
                <c:pt idx="49">
                  <c:v>52.718000000000004</c:v>
                </c:pt>
                <c:pt idx="50">
                  <c:v>52.472000000000001</c:v>
                </c:pt>
                <c:pt idx="51">
                  <c:v>52.190000000000012</c:v>
                </c:pt>
                <c:pt idx="52">
                  <c:v>51.907999999999994</c:v>
                </c:pt>
                <c:pt idx="53">
                  <c:v>51.653999999999996</c:v>
                </c:pt>
                <c:pt idx="54">
                  <c:v>51.411999999999999</c:v>
                </c:pt>
                <c:pt idx="55">
                  <c:v>51.165999999999997</c:v>
                </c:pt>
                <c:pt idx="56">
                  <c:v>50.868000000000002</c:v>
                </c:pt>
                <c:pt idx="57">
                  <c:v>50.496000000000002</c:v>
                </c:pt>
                <c:pt idx="58">
                  <c:v>50.112000000000002</c:v>
                </c:pt>
                <c:pt idx="59">
                  <c:v>49.835999999999999</c:v>
                </c:pt>
                <c:pt idx="60">
                  <c:v>49.695999999999998</c:v>
                </c:pt>
                <c:pt idx="61">
                  <c:v>49.366</c:v>
                </c:pt>
                <c:pt idx="62">
                  <c:v>49.053999999999995</c:v>
                </c:pt>
                <c:pt idx="63">
                  <c:v>48.757999999999996</c:v>
                </c:pt>
                <c:pt idx="64">
                  <c:v>48.378</c:v>
                </c:pt>
                <c:pt idx="65">
                  <c:v>48.058</c:v>
                </c:pt>
                <c:pt idx="66">
                  <c:v>47.722000000000001</c:v>
                </c:pt>
                <c:pt idx="67">
                  <c:v>47.393999999999998</c:v>
                </c:pt>
                <c:pt idx="68">
                  <c:v>47.094000000000001</c:v>
                </c:pt>
                <c:pt idx="69">
                  <c:v>46.887999999999998</c:v>
                </c:pt>
                <c:pt idx="70">
                  <c:v>46.701999999999998</c:v>
                </c:pt>
                <c:pt idx="71">
                  <c:v>46.6</c:v>
                </c:pt>
                <c:pt idx="72">
                  <c:v>46.433999999999997</c:v>
                </c:pt>
                <c:pt idx="73">
                  <c:v>46.306000000000004</c:v>
                </c:pt>
                <c:pt idx="74">
                  <c:v>46.137999999999998</c:v>
                </c:pt>
                <c:pt idx="75">
                  <c:v>45.980000000000004</c:v>
                </c:pt>
                <c:pt idx="76">
                  <c:v>45.841999999999999</c:v>
                </c:pt>
                <c:pt idx="77">
                  <c:v>45.718000000000004</c:v>
                </c:pt>
                <c:pt idx="78">
                  <c:v>45.591999999999999</c:v>
                </c:pt>
                <c:pt idx="79">
                  <c:v>45.531999999999996</c:v>
                </c:pt>
                <c:pt idx="80">
                  <c:v>45.444000000000003</c:v>
                </c:pt>
                <c:pt idx="81">
                  <c:v>45.363999999999997</c:v>
                </c:pt>
                <c:pt idx="82">
                  <c:v>45.291999999999994</c:v>
                </c:pt>
                <c:pt idx="83">
                  <c:v>45.256000000000007</c:v>
                </c:pt>
                <c:pt idx="84">
                  <c:v>45.213999999999999</c:v>
                </c:pt>
                <c:pt idx="85">
                  <c:v>45.195999999999998</c:v>
                </c:pt>
                <c:pt idx="86">
                  <c:v>45.178000000000004</c:v>
                </c:pt>
                <c:pt idx="87">
                  <c:v>45.142000000000003</c:v>
                </c:pt>
                <c:pt idx="88">
                  <c:v>45.122</c:v>
                </c:pt>
                <c:pt idx="89">
                  <c:v>45.128</c:v>
                </c:pt>
                <c:pt idx="90">
                  <c:v>44.956000000000003</c:v>
                </c:pt>
                <c:pt idx="91">
                  <c:v>45.335999999999999</c:v>
                </c:pt>
                <c:pt idx="92">
                  <c:v>45.398000000000003</c:v>
                </c:pt>
                <c:pt idx="93">
                  <c:v>45.422000000000004</c:v>
                </c:pt>
                <c:pt idx="94">
                  <c:v>45.456000000000003</c:v>
                </c:pt>
                <c:pt idx="95">
                  <c:v>45.512</c:v>
                </c:pt>
                <c:pt idx="96">
                  <c:v>45.588000000000001</c:v>
                </c:pt>
                <c:pt idx="97">
                  <c:v>45.618000000000002</c:v>
                </c:pt>
                <c:pt idx="98">
                  <c:v>45.742000000000004</c:v>
                </c:pt>
                <c:pt idx="99">
                  <c:v>45.886000000000003</c:v>
                </c:pt>
                <c:pt idx="100">
                  <c:v>46.058</c:v>
                </c:pt>
                <c:pt idx="101">
                  <c:v>46.227999999999994</c:v>
                </c:pt>
                <c:pt idx="102">
                  <c:v>46.375999999999998</c:v>
                </c:pt>
                <c:pt idx="103">
                  <c:v>46.515999999999998</c:v>
                </c:pt>
                <c:pt idx="104">
                  <c:v>46.642000000000003</c:v>
                </c:pt>
                <c:pt idx="105">
                  <c:v>46.78</c:v>
                </c:pt>
                <c:pt idx="106">
                  <c:v>46.953999999999994</c:v>
                </c:pt>
                <c:pt idx="107">
                  <c:v>47.125999999999998</c:v>
                </c:pt>
                <c:pt idx="108">
                  <c:v>47.314000000000007</c:v>
                </c:pt>
                <c:pt idx="109">
                  <c:v>47.491999999999997</c:v>
                </c:pt>
                <c:pt idx="110">
                  <c:v>47.637999999999998</c:v>
                </c:pt>
                <c:pt idx="111">
                  <c:v>47.81</c:v>
                </c:pt>
                <c:pt idx="112">
                  <c:v>47.879999999999995</c:v>
                </c:pt>
                <c:pt idx="113">
                  <c:v>48.203999999999994</c:v>
                </c:pt>
                <c:pt idx="114">
                  <c:v>48.442</c:v>
                </c:pt>
                <c:pt idx="115">
                  <c:v>48.631999999999998</c:v>
                </c:pt>
                <c:pt idx="116">
                  <c:v>48.775999999999996</c:v>
                </c:pt>
                <c:pt idx="117">
                  <c:v>48.977999999999994</c:v>
                </c:pt>
                <c:pt idx="118">
                  <c:v>49.19</c:v>
                </c:pt>
                <c:pt idx="119">
                  <c:v>49.435999999999993</c:v>
                </c:pt>
                <c:pt idx="120">
                  <c:v>49.672000000000004</c:v>
                </c:pt>
                <c:pt idx="121">
                  <c:v>50.050000000000004</c:v>
                </c:pt>
                <c:pt idx="122">
                  <c:v>50.323999999999998</c:v>
                </c:pt>
                <c:pt idx="123">
                  <c:v>50.582000000000001</c:v>
                </c:pt>
                <c:pt idx="124">
                  <c:v>50.845999999999997</c:v>
                </c:pt>
                <c:pt idx="125">
                  <c:v>51.091999999999999</c:v>
                </c:pt>
                <c:pt idx="126">
                  <c:v>51.341999999999999</c:v>
                </c:pt>
                <c:pt idx="127">
                  <c:v>51.618000000000009</c:v>
                </c:pt>
                <c:pt idx="128">
                  <c:v>51.923999999999999</c:v>
                </c:pt>
                <c:pt idx="129">
                  <c:v>52.277999999999999</c:v>
                </c:pt>
                <c:pt idx="130">
                  <c:v>52.613999999999997</c:v>
                </c:pt>
                <c:pt idx="131">
                  <c:v>52.948</c:v>
                </c:pt>
                <c:pt idx="132">
                  <c:v>53.246000000000002</c:v>
                </c:pt>
                <c:pt idx="133">
                  <c:v>53.597999999999999</c:v>
                </c:pt>
                <c:pt idx="134">
                  <c:v>53.954000000000008</c:v>
                </c:pt>
                <c:pt idx="135">
                  <c:v>54.279999999999994</c:v>
                </c:pt>
                <c:pt idx="136">
                  <c:v>54.612000000000002</c:v>
                </c:pt>
                <c:pt idx="137">
                  <c:v>54.918000000000006</c:v>
                </c:pt>
                <c:pt idx="138">
                  <c:v>55.212000000000003</c:v>
                </c:pt>
                <c:pt idx="139">
                  <c:v>55.49799999999999</c:v>
                </c:pt>
                <c:pt idx="140">
                  <c:v>55.827999999999996</c:v>
                </c:pt>
                <c:pt idx="141">
                  <c:v>56.188000000000002</c:v>
                </c:pt>
                <c:pt idx="142">
                  <c:v>56.546000000000006</c:v>
                </c:pt>
                <c:pt idx="143">
                  <c:v>56.887999999999998</c:v>
                </c:pt>
                <c:pt idx="144">
                  <c:v>57.205999999999996</c:v>
                </c:pt>
                <c:pt idx="145">
                  <c:v>57.52</c:v>
                </c:pt>
                <c:pt idx="146">
                  <c:v>57.839999999999996</c:v>
                </c:pt>
                <c:pt idx="147">
                  <c:v>58.136000000000003</c:v>
                </c:pt>
                <c:pt idx="148">
                  <c:v>58.477999999999994</c:v>
                </c:pt>
                <c:pt idx="149">
                  <c:v>58.811999999999998</c:v>
                </c:pt>
                <c:pt idx="150">
                  <c:v>58.977999999999994</c:v>
                </c:pt>
                <c:pt idx="151">
                  <c:v>59.258000000000003</c:v>
                </c:pt>
                <c:pt idx="152">
                  <c:v>59.688000000000002</c:v>
                </c:pt>
                <c:pt idx="153">
                  <c:v>60.032000000000004</c:v>
                </c:pt>
                <c:pt idx="154">
                  <c:v>60.351999999999997</c:v>
                </c:pt>
                <c:pt idx="155">
                  <c:v>60.684000000000005</c:v>
                </c:pt>
                <c:pt idx="156">
                  <c:v>60.998000000000005</c:v>
                </c:pt>
                <c:pt idx="157">
                  <c:v>61.308000000000007</c:v>
                </c:pt>
                <c:pt idx="158">
                  <c:v>61.593999999999994</c:v>
                </c:pt>
                <c:pt idx="159">
                  <c:v>61.85</c:v>
                </c:pt>
                <c:pt idx="160">
                  <c:v>62.090000000000011</c:v>
                </c:pt>
                <c:pt idx="161">
                  <c:v>62.353999999999999</c:v>
                </c:pt>
                <c:pt idx="162">
                  <c:v>62.677999999999997</c:v>
                </c:pt>
                <c:pt idx="163">
                  <c:v>63.013999999999996</c:v>
                </c:pt>
                <c:pt idx="164">
                  <c:v>63.363999999999997</c:v>
                </c:pt>
                <c:pt idx="165">
                  <c:v>63.673999999999999</c:v>
                </c:pt>
                <c:pt idx="166">
                  <c:v>63.953999999999994</c:v>
                </c:pt>
                <c:pt idx="167">
                  <c:v>64.198000000000008</c:v>
                </c:pt>
                <c:pt idx="168">
                  <c:v>64.512</c:v>
                </c:pt>
                <c:pt idx="169">
                  <c:v>64.831999999999994</c:v>
                </c:pt>
                <c:pt idx="170">
                  <c:v>65.146000000000001</c:v>
                </c:pt>
                <c:pt idx="171">
                  <c:v>65.457999999999998</c:v>
                </c:pt>
                <c:pt idx="172">
                  <c:v>65.698000000000008</c:v>
                </c:pt>
                <c:pt idx="173">
                  <c:v>65.944000000000003</c:v>
                </c:pt>
                <c:pt idx="174">
                  <c:v>66.198000000000008</c:v>
                </c:pt>
                <c:pt idx="175">
                  <c:v>66.47</c:v>
                </c:pt>
                <c:pt idx="176">
                  <c:v>66.768000000000001</c:v>
                </c:pt>
                <c:pt idx="177">
                  <c:v>67.084000000000003</c:v>
                </c:pt>
                <c:pt idx="178">
                  <c:v>67.381999999999991</c:v>
                </c:pt>
                <c:pt idx="179">
                  <c:v>67.676000000000002</c:v>
                </c:pt>
                <c:pt idx="180">
                  <c:v>67.947999999999993</c:v>
                </c:pt>
                <c:pt idx="181">
                  <c:v>68.198000000000008</c:v>
                </c:pt>
                <c:pt idx="182">
                  <c:v>68.453999999999994</c:v>
                </c:pt>
                <c:pt idx="183">
                  <c:v>68.75</c:v>
                </c:pt>
                <c:pt idx="184">
                  <c:v>69.087999999999994</c:v>
                </c:pt>
                <c:pt idx="185">
                  <c:v>69.42</c:v>
                </c:pt>
                <c:pt idx="186">
                  <c:v>69.753999999999991</c:v>
                </c:pt>
                <c:pt idx="187">
                  <c:v>70.03</c:v>
                </c:pt>
                <c:pt idx="188">
                  <c:v>70.290000000000006</c:v>
                </c:pt>
                <c:pt idx="189">
                  <c:v>70.551999999999992</c:v>
                </c:pt>
                <c:pt idx="190">
                  <c:v>70.852000000000004</c:v>
                </c:pt>
                <c:pt idx="191">
                  <c:v>71.168000000000006</c:v>
                </c:pt>
                <c:pt idx="192">
                  <c:v>71.453999999999994</c:v>
                </c:pt>
                <c:pt idx="193">
                  <c:v>71.713999999999984</c:v>
                </c:pt>
                <c:pt idx="194">
                  <c:v>71.961999999999989</c:v>
                </c:pt>
                <c:pt idx="195">
                  <c:v>72.191999999999993</c:v>
                </c:pt>
                <c:pt idx="196">
                  <c:v>72.418000000000006</c:v>
                </c:pt>
                <c:pt idx="197">
                  <c:v>72.695999999999998</c:v>
                </c:pt>
                <c:pt idx="198">
                  <c:v>72.950000000000017</c:v>
                </c:pt>
                <c:pt idx="199">
                  <c:v>73.183999999999997</c:v>
                </c:pt>
                <c:pt idx="200">
                  <c:v>73.405999999999992</c:v>
                </c:pt>
                <c:pt idx="201">
                  <c:v>73.614000000000004</c:v>
                </c:pt>
                <c:pt idx="202">
                  <c:v>73.825999999999993</c:v>
                </c:pt>
                <c:pt idx="203">
                  <c:v>74.05</c:v>
                </c:pt>
                <c:pt idx="204">
                  <c:v>74.33</c:v>
                </c:pt>
                <c:pt idx="205">
                  <c:v>74.603999999999999</c:v>
                </c:pt>
                <c:pt idx="206">
                  <c:v>74.858000000000004</c:v>
                </c:pt>
                <c:pt idx="207">
                  <c:v>75.150000000000006</c:v>
                </c:pt>
                <c:pt idx="208">
                  <c:v>75.438000000000002</c:v>
                </c:pt>
                <c:pt idx="209">
                  <c:v>75.725999999999999</c:v>
                </c:pt>
                <c:pt idx="210">
                  <c:v>76.015999999999991</c:v>
                </c:pt>
                <c:pt idx="211">
                  <c:v>76.318000000000012</c:v>
                </c:pt>
                <c:pt idx="212">
                  <c:v>76.544000000000011</c:v>
                </c:pt>
                <c:pt idx="213">
                  <c:v>76.911999999999992</c:v>
                </c:pt>
                <c:pt idx="214">
                  <c:v>77.22</c:v>
                </c:pt>
                <c:pt idx="215">
                  <c:v>77.5</c:v>
                </c:pt>
                <c:pt idx="216">
                  <c:v>77.756</c:v>
                </c:pt>
                <c:pt idx="217">
                  <c:v>77.933999999999997</c:v>
                </c:pt>
                <c:pt idx="218">
                  <c:v>78.22999999999999</c:v>
                </c:pt>
                <c:pt idx="219">
                  <c:v>78.554000000000002</c:v>
                </c:pt>
                <c:pt idx="220">
                  <c:v>78.87</c:v>
                </c:pt>
                <c:pt idx="221">
                  <c:v>79.179999999999993</c:v>
                </c:pt>
                <c:pt idx="222">
                  <c:v>79.456000000000003</c:v>
                </c:pt>
                <c:pt idx="223">
                  <c:v>79.72399999999999</c:v>
                </c:pt>
                <c:pt idx="224">
                  <c:v>80.024000000000001</c:v>
                </c:pt>
                <c:pt idx="225">
                  <c:v>80.344000000000008</c:v>
                </c:pt>
                <c:pt idx="226">
                  <c:v>80.663999999999987</c:v>
                </c:pt>
                <c:pt idx="227">
                  <c:v>80.961999999999989</c:v>
                </c:pt>
                <c:pt idx="228">
                  <c:v>81.271999999999991</c:v>
                </c:pt>
                <c:pt idx="229">
                  <c:v>81.566000000000003</c:v>
                </c:pt>
                <c:pt idx="230">
                  <c:v>81.855999999999995</c:v>
                </c:pt>
                <c:pt idx="231">
                  <c:v>82.141999999999996</c:v>
                </c:pt>
                <c:pt idx="232">
                  <c:v>82.444000000000003</c:v>
                </c:pt>
                <c:pt idx="233">
                  <c:v>82.746000000000009</c:v>
                </c:pt>
                <c:pt idx="234">
                  <c:v>83.00800000000001</c:v>
                </c:pt>
                <c:pt idx="235">
                  <c:v>83.292000000000002</c:v>
                </c:pt>
                <c:pt idx="236">
                  <c:v>83.51</c:v>
                </c:pt>
                <c:pt idx="237">
                  <c:v>83.762000000000015</c:v>
                </c:pt>
                <c:pt idx="238">
                  <c:v>83.994</c:v>
                </c:pt>
                <c:pt idx="239">
                  <c:v>84.22399999999999</c:v>
                </c:pt>
                <c:pt idx="240">
                  <c:v>84.39200000000001</c:v>
                </c:pt>
                <c:pt idx="241">
                  <c:v>84.588000000000008</c:v>
                </c:pt>
                <c:pt idx="242">
                  <c:v>84.78</c:v>
                </c:pt>
                <c:pt idx="243">
                  <c:v>84.864000000000004</c:v>
                </c:pt>
                <c:pt idx="244">
                  <c:v>84.986000000000018</c:v>
                </c:pt>
                <c:pt idx="245">
                  <c:v>85.165999999999997</c:v>
                </c:pt>
                <c:pt idx="246">
                  <c:v>85.371999999999986</c:v>
                </c:pt>
                <c:pt idx="247">
                  <c:v>85.578000000000003</c:v>
                </c:pt>
                <c:pt idx="248">
                  <c:v>85.786000000000001</c:v>
                </c:pt>
                <c:pt idx="249">
                  <c:v>85.981999999999999</c:v>
                </c:pt>
                <c:pt idx="250">
                  <c:v>86.114000000000004</c:v>
                </c:pt>
                <c:pt idx="251">
                  <c:v>86.274000000000001</c:v>
                </c:pt>
                <c:pt idx="252">
                  <c:v>86.448000000000008</c:v>
                </c:pt>
                <c:pt idx="253">
                  <c:v>86.617999999999995</c:v>
                </c:pt>
                <c:pt idx="254">
                  <c:v>86.792000000000002</c:v>
                </c:pt>
                <c:pt idx="255">
                  <c:v>86.953999999999994</c:v>
                </c:pt>
                <c:pt idx="256">
                  <c:v>87.097999999999985</c:v>
                </c:pt>
                <c:pt idx="257">
                  <c:v>87.210000000000008</c:v>
                </c:pt>
                <c:pt idx="258">
                  <c:v>87.333999999999989</c:v>
                </c:pt>
                <c:pt idx="259">
                  <c:v>87.464000000000013</c:v>
                </c:pt>
                <c:pt idx="260">
                  <c:v>87.597999999999999</c:v>
                </c:pt>
                <c:pt idx="261">
                  <c:v>87.788000000000011</c:v>
                </c:pt>
                <c:pt idx="262">
                  <c:v>87.96</c:v>
                </c:pt>
                <c:pt idx="263">
                  <c:v>88.103999999999999</c:v>
                </c:pt>
                <c:pt idx="264">
                  <c:v>88.240000000000009</c:v>
                </c:pt>
                <c:pt idx="265">
                  <c:v>88.38</c:v>
                </c:pt>
                <c:pt idx="266">
                  <c:v>88.524000000000001</c:v>
                </c:pt>
                <c:pt idx="267">
                  <c:v>88.703999999999994</c:v>
                </c:pt>
                <c:pt idx="268">
                  <c:v>88.954000000000008</c:v>
                </c:pt>
                <c:pt idx="269">
                  <c:v>89.133999999999986</c:v>
                </c:pt>
                <c:pt idx="270">
                  <c:v>89.292000000000002</c:v>
                </c:pt>
                <c:pt idx="271">
                  <c:v>89.385999999999996</c:v>
                </c:pt>
                <c:pt idx="272">
                  <c:v>89.527999999999992</c:v>
                </c:pt>
                <c:pt idx="273">
                  <c:v>89.634</c:v>
                </c:pt>
                <c:pt idx="274">
                  <c:v>89.820000000000007</c:v>
                </c:pt>
                <c:pt idx="275">
                  <c:v>89.99199999999999</c:v>
                </c:pt>
                <c:pt idx="276">
                  <c:v>90.185999999999993</c:v>
                </c:pt>
                <c:pt idx="277">
                  <c:v>90.335999999999999</c:v>
                </c:pt>
                <c:pt idx="278">
                  <c:v>90.463999999999984</c:v>
                </c:pt>
                <c:pt idx="279">
                  <c:v>90.603999999999999</c:v>
                </c:pt>
                <c:pt idx="280">
                  <c:v>90.704000000000008</c:v>
                </c:pt>
                <c:pt idx="281">
                  <c:v>90.84</c:v>
                </c:pt>
                <c:pt idx="282">
                  <c:v>90.992000000000004</c:v>
                </c:pt>
                <c:pt idx="283">
                  <c:v>91.238000000000014</c:v>
                </c:pt>
                <c:pt idx="284">
                  <c:v>91.316000000000003</c:v>
                </c:pt>
                <c:pt idx="285">
                  <c:v>91.385999999999996</c:v>
                </c:pt>
                <c:pt idx="286">
                  <c:v>91.39</c:v>
                </c:pt>
                <c:pt idx="287">
                  <c:v>91.419999999999987</c:v>
                </c:pt>
                <c:pt idx="288">
                  <c:v>91.474000000000018</c:v>
                </c:pt>
                <c:pt idx="289">
                  <c:v>91.525999999999996</c:v>
                </c:pt>
                <c:pt idx="290">
                  <c:v>91.549999999999983</c:v>
                </c:pt>
                <c:pt idx="291">
                  <c:v>91.612000000000009</c:v>
                </c:pt>
                <c:pt idx="292">
                  <c:v>91.656000000000006</c:v>
                </c:pt>
                <c:pt idx="293">
                  <c:v>91.72999999999999</c:v>
                </c:pt>
                <c:pt idx="294">
                  <c:v>91.784000000000006</c:v>
                </c:pt>
                <c:pt idx="295">
                  <c:v>91.831999999999994</c:v>
                </c:pt>
                <c:pt idx="296">
                  <c:v>91.861999999999995</c:v>
                </c:pt>
                <c:pt idx="297">
                  <c:v>91.916000000000011</c:v>
                </c:pt>
                <c:pt idx="298">
                  <c:v>91.995999999999995</c:v>
                </c:pt>
                <c:pt idx="299">
                  <c:v>91.962000000000003</c:v>
                </c:pt>
                <c:pt idx="300">
                  <c:v>91.986000000000018</c:v>
                </c:pt>
                <c:pt idx="301">
                  <c:v>92.032000000000011</c:v>
                </c:pt>
                <c:pt idx="302">
                  <c:v>92.054000000000002</c:v>
                </c:pt>
                <c:pt idx="303">
                  <c:v>92.147999999999996</c:v>
                </c:pt>
                <c:pt idx="304">
                  <c:v>92.212000000000018</c:v>
                </c:pt>
                <c:pt idx="305">
                  <c:v>92.347999999999985</c:v>
                </c:pt>
                <c:pt idx="306">
                  <c:v>92.344000000000008</c:v>
                </c:pt>
                <c:pt idx="307">
                  <c:v>92.257999999999996</c:v>
                </c:pt>
                <c:pt idx="308">
                  <c:v>92.152000000000015</c:v>
                </c:pt>
                <c:pt idx="309">
                  <c:v>92.027999999999992</c:v>
                </c:pt>
                <c:pt idx="310">
                  <c:v>91.936000000000007</c:v>
                </c:pt>
                <c:pt idx="311">
                  <c:v>91.854000000000013</c:v>
                </c:pt>
                <c:pt idx="312">
                  <c:v>91.73599999999999</c:v>
                </c:pt>
                <c:pt idx="313">
                  <c:v>91.597999999999999</c:v>
                </c:pt>
                <c:pt idx="314">
                  <c:v>91.445999999999998</c:v>
                </c:pt>
                <c:pt idx="315">
                  <c:v>91.302000000000007</c:v>
                </c:pt>
                <c:pt idx="316">
                  <c:v>91.126000000000005</c:v>
                </c:pt>
                <c:pt idx="317">
                  <c:v>90.962000000000018</c:v>
                </c:pt>
                <c:pt idx="318">
                  <c:v>90.83</c:v>
                </c:pt>
                <c:pt idx="319">
                  <c:v>90.66</c:v>
                </c:pt>
                <c:pt idx="320">
                  <c:v>90.462000000000003</c:v>
                </c:pt>
                <c:pt idx="321">
                  <c:v>90.268000000000001</c:v>
                </c:pt>
                <c:pt idx="322">
                  <c:v>90.066000000000003</c:v>
                </c:pt>
                <c:pt idx="323">
                  <c:v>89.888000000000005</c:v>
                </c:pt>
                <c:pt idx="324">
                  <c:v>89.66</c:v>
                </c:pt>
                <c:pt idx="325">
                  <c:v>89.383999999999986</c:v>
                </c:pt>
                <c:pt idx="326">
                  <c:v>89.043999999999997</c:v>
                </c:pt>
                <c:pt idx="327">
                  <c:v>88.71</c:v>
                </c:pt>
                <c:pt idx="328">
                  <c:v>88.39200000000001</c:v>
                </c:pt>
                <c:pt idx="329">
                  <c:v>88.054000000000002</c:v>
                </c:pt>
                <c:pt idx="330">
                  <c:v>87.710000000000008</c:v>
                </c:pt>
                <c:pt idx="331">
                  <c:v>87.35</c:v>
                </c:pt>
                <c:pt idx="332">
                  <c:v>86.938000000000002</c:v>
                </c:pt>
                <c:pt idx="333">
                  <c:v>86.443999999999988</c:v>
                </c:pt>
                <c:pt idx="334">
                  <c:v>85.957999999999998</c:v>
                </c:pt>
                <c:pt idx="335">
                  <c:v>85.445999999999998</c:v>
                </c:pt>
                <c:pt idx="336">
                  <c:v>84.921999999999997</c:v>
                </c:pt>
                <c:pt idx="337">
                  <c:v>84.431999999999988</c:v>
                </c:pt>
                <c:pt idx="338">
                  <c:v>83.937999999999988</c:v>
                </c:pt>
                <c:pt idx="339">
                  <c:v>83.460000000000008</c:v>
                </c:pt>
                <c:pt idx="340">
                  <c:v>82.954000000000008</c:v>
                </c:pt>
                <c:pt idx="341">
                  <c:v>82.444000000000003</c:v>
                </c:pt>
                <c:pt idx="342">
                  <c:v>81.962000000000003</c:v>
                </c:pt>
                <c:pt idx="343">
                  <c:v>81.444000000000003</c:v>
                </c:pt>
                <c:pt idx="344">
                  <c:v>80.936000000000007</c:v>
                </c:pt>
                <c:pt idx="345">
                  <c:v>80.418000000000006</c:v>
                </c:pt>
                <c:pt idx="346">
                  <c:v>79.895999999999987</c:v>
                </c:pt>
                <c:pt idx="347">
                  <c:v>79.35799999999999</c:v>
                </c:pt>
                <c:pt idx="348">
                  <c:v>78.852000000000004</c:v>
                </c:pt>
                <c:pt idx="349">
                  <c:v>78.402000000000001</c:v>
                </c:pt>
                <c:pt idx="350">
                  <c:v>77.983999999999995</c:v>
                </c:pt>
                <c:pt idx="351">
                  <c:v>77.602000000000004</c:v>
                </c:pt>
                <c:pt idx="352">
                  <c:v>77.236000000000004</c:v>
                </c:pt>
                <c:pt idx="353">
                  <c:v>76.897999999999996</c:v>
                </c:pt>
                <c:pt idx="354">
                  <c:v>76.516000000000005</c:v>
                </c:pt>
                <c:pt idx="355">
                  <c:v>76.165999999999997</c:v>
                </c:pt>
                <c:pt idx="356">
                  <c:v>75.839999999999989</c:v>
                </c:pt>
                <c:pt idx="357">
                  <c:v>75.578000000000003</c:v>
                </c:pt>
                <c:pt idx="358">
                  <c:v>75.412000000000006</c:v>
                </c:pt>
                <c:pt idx="359">
                  <c:v>75.277999999999992</c:v>
                </c:pt>
                <c:pt idx="360">
                  <c:v>75.097999999999985</c:v>
                </c:pt>
                <c:pt idx="361">
                  <c:v>74.835999999999999</c:v>
                </c:pt>
                <c:pt idx="362">
                  <c:v>74.573999999999998</c:v>
                </c:pt>
                <c:pt idx="363">
                  <c:v>74.344000000000008</c:v>
                </c:pt>
                <c:pt idx="364">
                  <c:v>74.134</c:v>
                </c:pt>
                <c:pt idx="365">
                  <c:v>73.937999999999988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90-4369-B5F8-D6BF2251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71624"/>
        <c:axId val="731774504"/>
      </c:lineChart>
      <c:dateAx>
        <c:axId val="731771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74504"/>
        <c:crosses val="autoZero"/>
        <c:auto val="1"/>
        <c:lblOffset val="100"/>
        <c:baseTimeUnit val="days"/>
      </c:dateAx>
      <c:valAx>
        <c:axId val="731774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7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4'!$B$2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5-4FE5-A869-710E92458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F5-4FE5-A869-710E92458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F5-4FE5-A869-710E92458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F5-4FE5-A869-710E92458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F5-4FE5-A869-710E92458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F5-4FE5-A869-710E924580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F5-4FE5-A869-710E924580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5-4FE5-A869-710E924580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F5-4FE5-A869-710E924580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7F5-4FE5-A869-710E924580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7F5-4FE5-A869-710E924580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7F5-4FE5-A869-710E924580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7F5-4FE5-A869-710E9245801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7F5-4FE5-A869-710E9245801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7F5-4FE5-A869-710E9245801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7F5-4FE5-A869-710E9245801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7F5-4FE5-A869-710E9245801B}"/>
              </c:ext>
            </c:extLst>
          </c:dPt>
          <c:cat>
            <c:strRef>
              <c:f>'Figure 4'!$A$3:$A$19</c:f>
              <c:strCache>
                <c:ptCount val="17"/>
                <c:pt idx="0">
                  <c:v>United States</c:v>
                </c:pt>
                <c:pt idx="1">
                  <c:v>Russia - Atlantic</c:v>
                </c:pt>
                <c:pt idx="2">
                  <c:v>Qatar</c:v>
                </c:pt>
                <c:pt idx="3">
                  <c:v>Algeria</c:v>
                </c:pt>
                <c:pt idx="4">
                  <c:v>Nigeria</c:v>
                </c:pt>
                <c:pt idx="5">
                  <c:v>Norway</c:v>
                </c:pt>
                <c:pt idx="6">
                  <c:v>Trinidad</c:v>
                </c:pt>
                <c:pt idx="7">
                  <c:v>Peru</c:v>
                </c:pt>
                <c:pt idx="8">
                  <c:v>Angola</c:v>
                </c:pt>
                <c:pt idx="9">
                  <c:v>Belgium</c:v>
                </c:pt>
                <c:pt idx="10">
                  <c:v>Congo (Rep.)</c:v>
                </c:pt>
                <c:pt idx="11">
                  <c:v>Equatorial Guinea</c:v>
                </c:pt>
                <c:pt idx="12">
                  <c:v>Egypt</c:v>
                </c:pt>
                <c:pt idx="13">
                  <c:v>Spain</c:v>
                </c:pt>
                <c:pt idx="14">
                  <c:v>Lithuania</c:v>
                </c:pt>
                <c:pt idx="15">
                  <c:v>Mexico</c:v>
                </c:pt>
                <c:pt idx="16">
                  <c:v>Oman</c:v>
                </c:pt>
              </c:strCache>
            </c:strRef>
          </c:cat>
          <c:val>
            <c:numRef>
              <c:f>'Figure 4'!$B$3:$B$19</c:f>
              <c:numCache>
                <c:formatCode>General</c:formatCode>
                <c:ptCount val="17"/>
                <c:pt idx="0">
                  <c:v>39.660000000000039</c:v>
                </c:pt>
                <c:pt idx="1">
                  <c:v>17.760000000000009</c:v>
                </c:pt>
                <c:pt idx="2">
                  <c:v>9.9600000000000009</c:v>
                </c:pt>
                <c:pt idx="3">
                  <c:v>6.2400000000000038</c:v>
                </c:pt>
                <c:pt idx="4">
                  <c:v>4.1400000000000006</c:v>
                </c:pt>
                <c:pt idx="5">
                  <c:v>3.950000000000002</c:v>
                </c:pt>
                <c:pt idx="6">
                  <c:v>1.7500000000000002</c:v>
                </c:pt>
                <c:pt idx="7">
                  <c:v>1.1600000000000001</c:v>
                </c:pt>
                <c:pt idx="8">
                  <c:v>0.71</c:v>
                </c:pt>
                <c:pt idx="9">
                  <c:v>0.56000000000000005</c:v>
                </c:pt>
                <c:pt idx="10">
                  <c:v>0.31</c:v>
                </c:pt>
                <c:pt idx="11">
                  <c:v>0.24</c:v>
                </c:pt>
                <c:pt idx="12">
                  <c:v>0.16</c:v>
                </c:pt>
                <c:pt idx="13">
                  <c:v>0.13</c:v>
                </c:pt>
                <c:pt idx="14">
                  <c:v>0.06</c:v>
                </c:pt>
                <c:pt idx="15">
                  <c:v>0.06</c:v>
                </c:pt>
                <c:pt idx="1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F-4155-B2BD-FBFD6D18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759357451944"/>
          <c:y val="9.9620054418012388E-2"/>
          <c:w val="0.85847462817147857"/>
          <c:h val="0.6153546952464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EU LNG Imports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90000"/>
                  <a:lumOff val="10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noFill/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C-4048-A175-33FB9FE6E62F}"/>
              </c:ext>
            </c:extLst>
          </c:dPt>
          <c:cat>
            <c:strRef>
              <c:f>'Figure 5'!$B$3:$F$3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2025*</c:v>
                </c:pt>
              </c:strCache>
            </c:strRef>
          </c:cat>
          <c:val>
            <c:numRef>
              <c:f>'Figure 5'!$B$4:$F$4</c:f>
              <c:numCache>
                <c:formatCode>0.00</c:formatCode>
                <c:ptCount val="5"/>
                <c:pt idx="0">
                  <c:v>37.9</c:v>
                </c:pt>
                <c:pt idx="1">
                  <c:v>65.099999999999994</c:v>
                </c:pt>
                <c:pt idx="2">
                  <c:v>65.5</c:v>
                </c:pt>
                <c:pt idx="3">
                  <c:v>52.2</c:v>
                </c:pt>
                <c:pt idx="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C-4048-A175-33FB9FE6E62F}"/>
            </c:ext>
          </c:extLst>
        </c:ser>
        <c:ser>
          <c:idx val="4"/>
          <c:order val="1"/>
          <c:tx>
            <c:strRef>
              <c:f>'Figure 5'!$A$6</c:f>
              <c:strCache>
                <c:ptCount val="1"/>
                <c:pt idx="0">
                  <c:v>Additional 2025 Storage refill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'Figure 5'!$B$6:$F$6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C-4048-A175-33FB9FE6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866608"/>
        <c:axId val="803852208"/>
      </c:barChart>
      <c:lineChart>
        <c:grouping val="standard"/>
        <c:varyColors val="0"/>
        <c:ser>
          <c:idx val="3"/>
          <c:order val="2"/>
          <c:tx>
            <c:strRef>
              <c:f>'Figure 5'!$A$9</c:f>
              <c:strCache>
                <c:ptCount val="1"/>
                <c:pt idx="0">
                  <c:v>EU Regas Capacity (100%)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5'!$B$3:$F$3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2025*</c:v>
                </c:pt>
              </c:strCache>
            </c:strRef>
          </c:cat>
          <c:val>
            <c:numRef>
              <c:f>'Figure 5'!$B$9:$F$9</c:f>
              <c:numCache>
                <c:formatCode>General</c:formatCode>
                <c:ptCount val="5"/>
                <c:pt idx="0">
                  <c:v>82.165000000000006</c:v>
                </c:pt>
                <c:pt idx="1">
                  <c:v>92.9</c:v>
                </c:pt>
                <c:pt idx="2">
                  <c:v>106.6</c:v>
                </c:pt>
                <c:pt idx="3">
                  <c:v>117.55</c:v>
                </c:pt>
                <c:pt idx="4">
                  <c:v>131.94999999999999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AC-4048-A175-33FB9FE6E62F}"/>
            </c:ext>
          </c:extLst>
        </c:ser>
        <c:ser>
          <c:idx val="2"/>
          <c:order val="3"/>
          <c:tx>
            <c:strRef>
              <c:f>'Figure 5'!$A$11</c:f>
              <c:strCache>
                <c:ptCount val="1"/>
                <c:pt idx="0">
                  <c:v>EU Regas capacity (70%)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5'!$B$11:$F$11</c:f>
              <c:numCache>
                <c:formatCode>General</c:formatCode>
                <c:ptCount val="5"/>
                <c:pt idx="0">
                  <c:v>57.515500000000003</c:v>
                </c:pt>
                <c:pt idx="1">
                  <c:v>65.03</c:v>
                </c:pt>
                <c:pt idx="2">
                  <c:v>74.61999999999999</c:v>
                </c:pt>
                <c:pt idx="3">
                  <c:v>82.284999999999997</c:v>
                </c:pt>
                <c:pt idx="4">
                  <c:v>92.364999999999981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AC-4048-A175-33FB9FE6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66608"/>
        <c:axId val="803852208"/>
      </c:lineChart>
      <c:catAx>
        <c:axId val="8038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852208"/>
        <c:crosses val="autoZero"/>
        <c:auto val="1"/>
        <c:lblAlgn val="ctr"/>
        <c:lblOffset val="100"/>
        <c:noMultiLvlLbl val="0"/>
      </c:catAx>
      <c:valAx>
        <c:axId val="803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86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89953135830694E-2"/>
          <c:y val="0.79215054359956183"/>
          <c:w val="0.90114601512300374"/>
          <c:h val="0.18818784156425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6'!$V$4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6'!$K$5:$K$187</c:f>
              <c:numCache>
                <c:formatCode>d\-mmm</c:formatCode>
                <c:ptCount val="183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</c:numCache>
            </c:numRef>
          </c:cat>
          <c:val>
            <c:numRef>
              <c:f>'Figure 6'!$V$5:$V$187</c:f>
              <c:numCache>
                <c:formatCode>General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1.73E-3</c:v>
                </c:pt>
                <c:pt idx="65">
                  <c:v>4.0899999999999999E-3</c:v>
                </c:pt>
                <c:pt idx="66">
                  <c:v>7.5300000000000002E-3</c:v>
                </c:pt>
                <c:pt idx="67">
                  <c:v>1.1310000000000001E-2</c:v>
                </c:pt>
                <c:pt idx="68">
                  <c:v>2.427E-2</c:v>
                </c:pt>
                <c:pt idx="69">
                  <c:v>3.7539999999999997E-2</c:v>
                </c:pt>
                <c:pt idx="70">
                  <c:v>5.1799999999999999E-2</c:v>
                </c:pt>
                <c:pt idx="71">
                  <c:v>6.1440000000000002E-2</c:v>
                </c:pt>
                <c:pt idx="72">
                  <c:v>6.2490000000000004E-2</c:v>
                </c:pt>
                <c:pt idx="73">
                  <c:v>6.3539999999999999E-2</c:v>
                </c:pt>
                <c:pt idx="74">
                  <c:v>6.3539999999999999E-2</c:v>
                </c:pt>
                <c:pt idx="75">
                  <c:v>7.0370000000000002E-2</c:v>
                </c:pt>
                <c:pt idx="76">
                  <c:v>7.0370000000000002E-2</c:v>
                </c:pt>
                <c:pt idx="77">
                  <c:v>7.324E-2</c:v>
                </c:pt>
                <c:pt idx="78">
                  <c:v>7.324E-2</c:v>
                </c:pt>
                <c:pt idx="79">
                  <c:v>7.324E-2</c:v>
                </c:pt>
                <c:pt idx="80">
                  <c:v>7.324E-2</c:v>
                </c:pt>
                <c:pt idx="81">
                  <c:v>7.324E-2</c:v>
                </c:pt>
                <c:pt idx="82">
                  <c:v>7.324E-2</c:v>
                </c:pt>
                <c:pt idx="83">
                  <c:v>7.3249999999999996E-2</c:v>
                </c:pt>
                <c:pt idx="84">
                  <c:v>7.3249999999999996E-2</c:v>
                </c:pt>
                <c:pt idx="85">
                  <c:v>7.3249999999999996E-2</c:v>
                </c:pt>
                <c:pt idx="86">
                  <c:v>7.3249999999999996E-2</c:v>
                </c:pt>
                <c:pt idx="87">
                  <c:v>7.3249999999999996E-2</c:v>
                </c:pt>
                <c:pt idx="88">
                  <c:v>7.3249999999999996E-2</c:v>
                </c:pt>
                <c:pt idx="89">
                  <c:v>7.3249999999999996E-2</c:v>
                </c:pt>
                <c:pt idx="90">
                  <c:v>7.3249999999999996E-2</c:v>
                </c:pt>
                <c:pt idx="91">
                  <c:v>7.3779999999999998E-2</c:v>
                </c:pt>
                <c:pt idx="92">
                  <c:v>7.4310000000000001E-2</c:v>
                </c:pt>
                <c:pt idx="93">
                  <c:v>7.6850000000000002E-2</c:v>
                </c:pt>
                <c:pt idx="94">
                  <c:v>7.7380000000000004E-2</c:v>
                </c:pt>
                <c:pt idx="95">
                  <c:v>7.8120000000000009E-2</c:v>
                </c:pt>
                <c:pt idx="96">
                  <c:v>8.7240000000000012E-2</c:v>
                </c:pt>
                <c:pt idx="97">
                  <c:v>9.6200000000000008E-2</c:v>
                </c:pt>
                <c:pt idx="98">
                  <c:v>0.10472000000000001</c:v>
                </c:pt>
                <c:pt idx="99">
                  <c:v>0.1111</c:v>
                </c:pt>
                <c:pt idx="100">
                  <c:v>0.12206</c:v>
                </c:pt>
                <c:pt idx="101">
                  <c:v>0.12232</c:v>
                </c:pt>
                <c:pt idx="102">
                  <c:v>0.13339000000000001</c:v>
                </c:pt>
                <c:pt idx="103">
                  <c:v>0.14621000000000001</c:v>
                </c:pt>
                <c:pt idx="104">
                  <c:v>0.14674000000000001</c:v>
                </c:pt>
                <c:pt idx="105">
                  <c:v>0.14727000000000001</c:v>
                </c:pt>
                <c:pt idx="106">
                  <c:v>0.15450000000000003</c:v>
                </c:pt>
                <c:pt idx="107">
                  <c:v>0.16220000000000004</c:v>
                </c:pt>
                <c:pt idx="108">
                  <c:v>0.17038000000000003</c:v>
                </c:pt>
                <c:pt idx="109">
                  <c:v>0.17290000000000003</c:v>
                </c:pt>
                <c:pt idx="110">
                  <c:v>0.18075000000000002</c:v>
                </c:pt>
                <c:pt idx="111">
                  <c:v>0.18128000000000002</c:v>
                </c:pt>
                <c:pt idx="112">
                  <c:v>0.18154000000000003</c:v>
                </c:pt>
                <c:pt idx="113">
                  <c:v>0.18180000000000004</c:v>
                </c:pt>
                <c:pt idx="114">
                  <c:v>0.18233000000000005</c:v>
                </c:pt>
                <c:pt idx="115">
                  <c:v>0.18286000000000005</c:v>
                </c:pt>
                <c:pt idx="116">
                  <c:v>0.18339000000000005</c:v>
                </c:pt>
                <c:pt idx="117">
                  <c:v>0.18392000000000006</c:v>
                </c:pt>
                <c:pt idx="118">
                  <c:v>0.18445000000000006</c:v>
                </c:pt>
                <c:pt idx="119">
                  <c:v>0.18498000000000006</c:v>
                </c:pt>
                <c:pt idx="120">
                  <c:v>0.18551000000000006</c:v>
                </c:pt>
                <c:pt idx="121">
                  <c:v>0.18604000000000007</c:v>
                </c:pt>
                <c:pt idx="122">
                  <c:v>0.18604000000000007</c:v>
                </c:pt>
                <c:pt idx="123">
                  <c:v>0.18604000000000007</c:v>
                </c:pt>
                <c:pt idx="124">
                  <c:v>0.18604000000000007</c:v>
                </c:pt>
                <c:pt idx="125">
                  <c:v>0.18604000000000007</c:v>
                </c:pt>
                <c:pt idx="126">
                  <c:v>0.18604000000000007</c:v>
                </c:pt>
                <c:pt idx="127">
                  <c:v>0.18604000000000007</c:v>
                </c:pt>
                <c:pt idx="128">
                  <c:v>0.18604000000000007</c:v>
                </c:pt>
                <c:pt idx="129">
                  <c:v>0.18604000000000007</c:v>
                </c:pt>
                <c:pt idx="130">
                  <c:v>0.18604000000000007</c:v>
                </c:pt>
                <c:pt idx="131">
                  <c:v>0.18604000000000007</c:v>
                </c:pt>
                <c:pt idx="132">
                  <c:v>0.18718000000000007</c:v>
                </c:pt>
                <c:pt idx="133">
                  <c:v>0.19897000000000006</c:v>
                </c:pt>
                <c:pt idx="134">
                  <c:v>0.21359000000000006</c:v>
                </c:pt>
                <c:pt idx="135">
                  <c:v>0.21693000000000007</c:v>
                </c:pt>
                <c:pt idx="136">
                  <c:v>0.22018000000000007</c:v>
                </c:pt>
                <c:pt idx="137">
                  <c:v>0.23329000000000008</c:v>
                </c:pt>
                <c:pt idx="138">
                  <c:v>0.24823000000000009</c:v>
                </c:pt>
                <c:pt idx="139">
                  <c:v>0.25463000000000008</c:v>
                </c:pt>
                <c:pt idx="140">
                  <c:v>0.25475000000000009</c:v>
                </c:pt>
                <c:pt idx="141">
                  <c:v>0.25501000000000007</c:v>
                </c:pt>
                <c:pt idx="142">
                  <c:v>0.25527000000000005</c:v>
                </c:pt>
                <c:pt idx="143">
                  <c:v>0.25553000000000003</c:v>
                </c:pt>
                <c:pt idx="144">
                  <c:v>0.25579000000000002</c:v>
                </c:pt>
                <c:pt idx="145">
                  <c:v>0.25605</c:v>
                </c:pt>
                <c:pt idx="146">
                  <c:v>0.25630999999999998</c:v>
                </c:pt>
                <c:pt idx="147">
                  <c:v>0.25656999999999996</c:v>
                </c:pt>
                <c:pt idx="148">
                  <c:v>0.25682999999999995</c:v>
                </c:pt>
                <c:pt idx="149">
                  <c:v>0.26051999999999997</c:v>
                </c:pt>
                <c:pt idx="150">
                  <c:v>0.26371999999999995</c:v>
                </c:pt>
                <c:pt idx="151">
                  <c:v>0.27026999999999995</c:v>
                </c:pt>
                <c:pt idx="152">
                  <c:v>0.27635999999999994</c:v>
                </c:pt>
                <c:pt idx="153">
                  <c:v>0.27635999999999994</c:v>
                </c:pt>
                <c:pt idx="154">
                  <c:v>0.27635999999999994</c:v>
                </c:pt>
                <c:pt idx="155">
                  <c:v>0.27635999999999994</c:v>
                </c:pt>
                <c:pt idx="156">
                  <c:v>0.27635999999999994</c:v>
                </c:pt>
                <c:pt idx="157">
                  <c:v>0.27635999999999994</c:v>
                </c:pt>
                <c:pt idx="158">
                  <c:v>0.27635999999999994</c:v>
                </c:pt>
                <c:pt idx="159">
                  <c:v>0.27635999999999994</c:v>
                </c:pt>
                <c:pt idx="160">
                  <c:v>0.27635999999999994</c:v>
                </c:pt>
                <c:pt idx="161">
                  <c:v>0.27635999999999994</c:v>
                </c:pt>
                <c:pt idx="162">
                  <c:v>0.28073999999999993</c:v>
                </c:pt>
                <c:pt idx="163">
                  <c:v>0.28930999999999996</c:v>
                </c:pt>
                <c:pt idx="164">
                  <c:v>0.29070999999999997</c:v>
                </c:pt>
                <c:pt idx="165">
                  <c:v>0.31445999999999996</c:v>
                </c:pt>
                <c:pt idx="166">
                  <c:v>0.31445999999999996</c:v>
                </c:pt>
                <c:pt idx="167">
                  <c:v>0.31597999999999998</c:v>
                </c:pt>
                <c:pt idx="168">
                  <c:v>0.32507999999999998</c:v>
                </c:pt>
                <c:pt idx="169">
                  <c:v>0.32507999999999998</c:v>
                </c:pt>
                <c:pt idx="170">
                  <c:v>0.32507999999999998</c:v>
                </c:pt>
                <c:pt idx="171">
                  <c:v>0.32507999999999998</c:v>
                </c:pt>
                <c:pt idx="172">
                  <c:v>0.32582</c:v>
                </c:pt>
                <c:pt idx="173">
                  <c:v>0.32858999999999999</c:v>
                </c:pt>
                <c:pt idx="174">
                  <c:v>0.33822999999999998</c:v>
                </c:pt>
                <c:pt idx="175">
                  <c:v>0.34493999999999997</c:v>
                </c:pt>
                <c:pt idx="176">
                  <c:v>0.37632999999999994</c:v>
                </c:pt>
                <c:pt idx="177">
                  <c:v>0.41626999999999992</c:v>
                </c:pt>
                <c:pt idx="178">
                  <c:v>0.47840999999999989</c:v>
                </c:pt>
                <c:pt idx="179">
                  <c:v>0.53992999999999991</c:v>
                </c:pt>
                <c:pt idx="180">
                  <c:v>0.59293999999999991</c:v>
                </c:pt>
                <c:pt idx="181">
                  <c:v>0.65764999999999985</c:v>
                </c:pt>
                <c:pt idx="182">
                  <c:v>0.72557999999999989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7-47D9-BEDB-6CE8AED19004}"/>
            </c:ext>
          </c:extLst>
        </c:ser>
        <c:ser>
          <c:idx val="1"/>
          <c:order val="1"/>
          <c:tx>
            <c:strRef>
              <c:f>'Figure 6'!$W$4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6'!$K$5:$K$187</c:f>
              <c:numCache>
                <c:formatCode>d\-mmm</c:formatCode>
                <c:ptCount val="183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</c:numCache>
            </c:numRef>
          </c:cat>
          <c:val>
            <c:numRef>
              <c:f>'Figure 6'!$W$5:$W$187</c:f>
              <c:numCache>
                <c:formatCode>General</c:formatCode>
                <c:ptCount val="183"/>
                <c:pt idx="0">
                  <c:v>7.4139999999999998E-2</c:v>
                </c:pt>
                <c:pt idx="1">
                  <c:v>0.14828</c:v>
                </c:pt>
                <c:pt idx="2">
                  <c:v>0.22183999999999998</c:v>
                </c:pt>
                <c:pt idx="3">
                  <c:v>0.29320999999999997</c:v>
                </c:pt>
                <c:pt idx="4">
                  <c:v>0.36717999999999995</c:v>
                </c:pt>
                <c:pt idx="5">
                  <c:v>0.44137999999999994</c:v>
                </c:pt>
                <c:pt idx="6">
                  <c:v>0.51425999999999994</c:v>
                </c:pt>
                <c:pt idx="7">
                  <c:v>0.58524999999999994</c:v>
                </c:pt>
                <c:pt idx="8">
                  <c:v>0.65968999999999989</c:v>
                </c:pt>
                <c:pt idx="9">
                  <c:v>0.73455999999999988</c:v>
                </c:pt>
                <c:pt idx="10">
                  <c:v>0.80951999999999991</c:v>
                </c:pt>
                <c:pt idx="11">
                  <c:v>0.88453999999999988</c:v>
                </c:pt>
                <c:pt idx="12">
                  <c:v>0.95929999999999982</c:v>
                </c:pt>
                <c:pt idx="13">
                  <c:v>1.0344299999999997</c:v>
                </c:pt>
                <c:pt idx="14">
                  <c:v>1.1096699999999997</c:v>
                </c:pt>
                <c:pt idx="15">
                  <c:v>1.1848099999999997</c:v>
                </c:pt>
                <c:pt idx="16">
                  <c:v>1.2600099999999996</c:v>
                </c:pt>
                <c:pt idx="17">
                  <c:v>1.3336799999999995</c:v>
                </c:pt>
                <c:pt idx="18">
                  <c:v>1.4047899999999995</c:v>
                </c:pt>
                <c:pt idx="19">
                  <c:v>1.4760299999999995</c:v>
                </c:pt>
                <c:pt idx="20">
                  <c:v>1.5503199999999995</c:v>
                </c:pt>
                <c:pt idx="21">
                  <c:v>1.6241599999999994</c:v>
                </c:pt>
                <c:pt idx="22">
                  <c:v>1.6980799999999994</c:v>
                </c:pt>
                <c:pt idx="23">
                  <c:v>1.7655899999999993</c:v>
                </c:pt>
                <c:pt idx="24">
                  <c:v>1.8045399999999994</c:v>
                </c:pt>
                <c:pt idx="25">
                  <c:v>1.8582799999999993</c:v>
                </c:pt>
                <c:pt idx="26">
                  <c:v>1.8915599999999992</c:v>
                </c:pt>
                <c:pt idx="27">
                  <c:v>1.9349099999999992</c:v>
                </c:pt>
                <c:pt idx="28">
                  <c:v>1.9830999999999992</c:v>
                </c:pt>
                <c:pt idx="29">
                  <c:v>2.0313199999999991</c:v>
                </c:pt>
                <c:pt idx="30">
                  <c:v>2.0795299999999992</c:v>
                </c:pt>
                <c:pt idx="31">
                  <c:v>2.1357399999999993</c:v>
                </c:pt>
                <c:pt idx="32">
                  <c:v>2.2011399999999992</c:v>
                </c:pt>
                <c:pt idx="33">
                  <c:v>2.2667599999999992</c:v>
                </c:pt>
                <c:pt idx="34">
                  <c:v>2.3335099999999991</c:v>
                </c:pt>
                <c:pt idx="35">
                  <c:v>2.4020099999999989</c:v>
                </c:pt>
                <c:pt idx="36">
                  <c:v>2.470289999999999</c:v>
                </c:pt>
                <c:pt idx="37">
                  <c:v>2.5389499999999989</c:v>
                </c:pt>
                <c:pt idx="38">
                  <c:v>2.607429999999999</c:v>
                </c:pt>
                <c:pt idx="39">
                  <c:v>2.6757999999999988</c:v>
                </c:pt>
                <c:pt idx="40">
                  <c:v>2.7442299999999991</c:v>
                </c:pt>
                <c:pt idx="41">
                  <c:v>2.8183299999999991</c:v>
                </c:pt>
                <c:pt idx="42">
                  <c:v>2.892739999999999</c:v>
                </c:pt>
                <c:pt idx="43">
                  <c:v>2.9666699999999988</c:v>
                </c:pt>
                <c:pt idx="44">
                  <c:v>3.0411099999999989</c:v>
                </c:pt>
                <c:pt idx="45">
                  <c:v>3.1146599999999989</c:v>
                </c:pt>
                <c:pt idx="46">
                  <c:v>3.189509999999999</c:v>
                </c:pt>
                <c:pt idx="47">
                  <c:v>3.264009999999999</c:v>
                </c:pt>
                <c:pt idx="48">
                  <c:v>3.3386399999999989</c:v>
                </c:pt>
                <c:pt idx="49">
                  <c:v>3.4130499999999988</c:v>
                </c:pt>
                <c:pt idx="50">
                  <c:v>3.4863699999999986</c:v>
                </c:pt>
                <c:pt idx="51">
                  <c:v>3.5623099999999988</c:v>
                </c:pt>
                <c:pt idx="52">
                  <c:v>3.6372499999999985</c:v>
                </c:pt>
                <c:pt idx="53">
                  <c:v>3.7124299999999986</c:v>
                </c:pt>
                <c:pt idx="54">
                  <c:v>3.7862399999999985</c:v>
                </c:pt>
                <c:pt idx="55">
                  <c:v>3.8600099999999986</c:v>
                </c:pt>
                <c:pt idx="56">
                  <c:v>3.9348599999999987</c:v>
                </c:pt>
                <c:pt idx="57">
                  <c:v>4.0093899999999989</c:v>
                </c:pt>
                <c:pt idx="58">
                  <c:v>4.0838499999999991</c:v>
                </c:pt>
                <c:pt idx="59">
                  <c:v>4.1585499999999991</c:v>
                </c:pt>
                <c:pt idx="60">
                  <c:v>4.2330999999999994</c:v>
                </c:pt>
                <c:pt idx="61">
                  <c:v>4.3067999999999991</c:v>
                </c:pt>
                <c:pt idx="62">
                  <c:v>4.3789299999999987</c:v>
                </c:pt>
                <c:pt idx="63">
                  <c:v>4.4534699999999985</c:v>
                </c:pt>
                <c:pt idx="64">
                  <c:v>4.5280399999999981</c:v>
                </c:pt>
                <c:pt idx="65">
                  <c:v>4.6024399999999979</c:v>
                </c:pt>
                <c:pt idx="66">
                  <c:v>4.6769699999999981</c:v>
                </c:pt>
                <c:pt idx="67">
                  <c:v>4.7515199999999984</c:v>
                </c:pt>
                <c:pt idx="68">
                  <c:v>4.8257299999999983</c:v>
                </c:pt>
                <c:pt idx="69">
                  <c:v>4.8716399999999984</c:v>
                </c:pt>
                <c:pt idx="70">
                  <c:v>4.9064099999999984</c:v>
                </c:pt>
                <c:pt idx="71">
                  <c:v>4.9689499999999986</c:v>
                </c:pt>
                <c:pt idx="72">
                  <c:v>5.0397099999999986</c:v>
                </c:pt>
                <c:pt idx="73">
                  <c:v>5.1113599999999986</c:v>
                </c:pt>
                <c:pt idx="74">
                  <c:v>5.1762799999999984</c:v>
                </c:pt>
                <c:pt idx="75">
                  <c:v>5.2483099999999983</c:v>
                </c:pt>
                <c:pt idx="76">
                  <c:v>5.3196999999999983</c:v>
                </c:pt>
                <c:pt idx="77">
                  <c:v>5.3893299999999984</c:v>
                </c:pt>
                <c:pt idx="78">
                  <c:v>5.4634599999999987</c:v>
                </c:pt>
                <c:pt idx="79">
                  <c:v>5.5357399999999988</c:v>
                </c:pt>
                <c:pt idx="80">
                  <c:v>5.6072099999999985</c:v>
                </c:pt>
                <c:pt idx="81">
                  <c:v>5.6783999999999981</c:v>
                </c:pt>
                <c:pt idx="82">
                  <c:v>5.7510499999999984</c:v>
                </c:pt>
                <c:pt idx="83">
                  <c:v>5.8231599999999988</c:v>
                </c:pt>
                <c:pt idx="84">
                  <c:v>5.8959499999999991</c:v>
                </c:pt>
                <c:pt idx="85">
                  <c:v>5.9677799999999994</c:v>
                </c:pt>
                <c:pt idx="86">
                  <c:v>6.0400399999999994</c:v>
                </c:pt>
                <c:pt idx="87">
                  <c:v>6.1122699999999996</c:v>
                </c:pt>
                <c:pt idx="88">
                  <c:v>6.1841900000000001</c:v>
                </c:pt>
                <c:pt idx="89">
                  <c:v>6.2564700000000002</c:v>
                </c:pt>
                <c:pt idx="90">
                  <c:v>6.3297400000000001</c:v>
                </c:pt>
                <c:pt idx="91">
                  <c:v>6.4040300000000006</c:v>
                </c:pt>
                <c:pt idx="92">
                  <c:v>6.4785600000000008</c:v>
                </c:pt>
                <c:pt idx="93">
                  <c:v>6.5529200000000012</c:v>
                </c:pt>
                <c:pt idx="94">
                  <c:v>6.6272400000000014</c:v>
                </c:pt>
                <c:pt idx="95">
                  <c:v>6.7012800000000015</c:v>
                </c:pt>
                <c:pt idx="96">
                  <c:v>6.7743100000000016</c:v>
                </c:pt>
                <c:pt idx="97">
                  <c:v>6.8467900000000013</c:v>
                </c:pt>
                <c:pt idx="98">
                  <c:v>6.9153400000000014</c:v>
                </c:pt>
                <c:pt idx="99">
                  <c:v>6.9890200000000018</c:v>
                </c:pt>
                <c:pt idx="100">
                  <c:v>7.0630900000000016</c:v>
                </c:pt>
                <c:pt idx="101">
                  <c:v>7.1360500000000018</c:v>
                </c:pt>
                <c:pt idx="102">
                  <c:v>7.2030700000000021</c:v>
                </c:pt>
                <c:pt idx="103">
                  <c:v>7.2763900000000019</c:v>
                </c:pt>
                <c:pt idx="104">
                  <c:v>7.3502400000000021</c:v>
                </c:pt>
                <c:pt idx="105">
                  <c:v>7.4244600000000025</c:v>
                </c:pt>
                <c:pt idx="106">
                  <c:v>7.4988700000000028</c:v>
                </c:pt>
                <c:pt idx="107">
                  <c:v>7.5673800000000027</c:v>
                </c:pt>
                <c:pt idx="108">
                  <c:v>7.6344100000000026</c:v>
                </c:pt>
                <c:pt idx="109">
                  <c:v>7.695750000000003</c:v>
                </c:pt>
                <c:pt idx="110">
                  <c:v>7.7688600000000028</c:v>
                </c:pt>
                <c:pt idx="111">
                  <c:v>7.8280800000000026</c:v>
                </c:pt>
                <c:pt idx="112">
                  <c:v>7.8933000000000026</c:v>
                </c:pt>
                <c:pt idx="113">
                  <c:v>7.9584300000000026</c:v>
                </c:pt>
                <c:pt idx="114">
                  <c:v>8.0207700000000024</c:v>
                </c:pt>
                <c:pt idx="115">
                  <c:v>8.0881200000000018</c:v>
                </c:pt>
                <c:pt idx="116">
                  <c:v>8.1528300000000016</c:v>
                </c:pt>
                <c:pt idx="117">
                  <c:v>8.2161700000000017</c:v>
                </c:pt>
                <c:pt idx="118">
                  <c:v>8.2812100000000015</c:v>
                </c:pt>
                <c:pt idx="119">
                  <c:v>8.3536500000000018</c:v>
                </c:pt>
                <c:pt idx="120">
                  <c:v>8.4218600000000023</c:v>
                </c:pt>
                <c:pt idx="121">
                  <c:v>8.4883600000000019</c:v>
                </c:pt>
                <c:pt idx="122">
                  <c:v>8.5561900000000026</c:v>
                </c:pt>
                <c:pt idx="123">
                  <c:v>8.6193400000000029</c:v>
                </c:pt>
                <c:pt idx="124">
                  <c:v>8.6834500000000023</c:v>
                </c:pt>
                <c:pt idx="125">
                  <c:v>8.7174800000000019</c:v>
                </c:pt>
                <c:pt idx="126">
                  <c:v>8.7826500000000021</c:v>
                </c:pt>
                <c:pt idx="127">
                  <c:v>8.8528600000000015</c:v>
                </c:pt>
                <c:pt idx="128">
                  <c:v>8.9223500000000016</c:v>
                </c:pt>
                <c:pt idx="129">
                  <c:v>8.9903200000000023</c:v>
                </c:pt>
                <c:pt idx="130">
                  <c:v>9.0624600000000015</c:v>
                </c:pt>
                <c:pt idx="131">
                  <c:v>9.1351500000000012</c:v>
                </c:pt>
                <c:pt idx="132">
                  <c:v>9.151860000000001</c:v>
                </c:pt>
                <c:pt idx="133">
                  <c:v>9.2244700000000002</c:v>
                </c:pt>
                <c:pt idx="134">
                  <c:v>9.2873300000000008</c:v>
                </c:pt>
                <c:pt idx="135">
                  <c:v>9.3470600000000008</c:v>
                </c:pt>
                <c:pt idx="136">
                  <c:v>9.4118900000000014</c:v>
                </c:pt>
                <c:pt idx="137">
                  <c:v>9.4807600000000019</c:v>
                </c:pt>
                <c:pt idx="138">
                  <c:v>9.5455000000000023</c:v>
                </c:pt>
                <c:pt idx="139">
                  <c:v>9.616220000000002</c:v>
                </c:pt>
                <c:pt idx="140">
                  <c:v>9.6893400000000014</c:v>
                </c:pt>
                <c:pt idx="141">
                  <c:v>9.7624600000000008</c:v>
                </c:pt>
                <c:pt idx="142">
                  <c:v>9.8345400000000005</c:v>
                </c:pt>
                <c:pt idx="143">
                  <c:v>9.9070900000000002</c:v>
                </c:pt>
                <c:pt idx="144">
                  <c:v>9.9784400000000009</c:v>
                </c:pt>
                <c:pt idx="145">
                  <c:v>10.050020000000002</c:v>
                </c:pt>
                <c:pt idx="146">
                  <c:v>10.121880000000001</c:v>
                </c:pt>
                <c:pt idx="147">
                  <c:v>10.193900000000001</c:v>
                </c:pt>
                <c:pt idx="148">
                  <c:v>10.263570000000001</c:v>
                </c:pt>
                <c:pt idx="149">
                  <c:v>10.335280000000001</c:v>
                </c:pt>
                <c:pt idx="150">
                  <c:v>10.405380000000001</c:v>
                </c:pt>
                <c:pt idx="151">
                  <c:v>10.477950000000002</c:v>
                </c:pt>
                <c:pt idx="152">
                  <c:v>10.550040000000001</c:v>
                </c:pt>
                <c:pt idx="153">
                  <c:v>10.620560000000001</c:v>
                </c:pt>
                <c:pt idx="154">
                  <c:v>10.682300000000001</c:v>
                </c:pt>
                <c:pt idx="155">
                  <c:v>10.753320000000002</c:v>
                </c:pt>
                <c:pt idx="156">
                  <c:v>10.824500000000002</c:v>
                </c:pt>
                <c:pt idx="157">
                  <c:v>10.893180000000003</c:v>
                </c:pt>
                <c:pt idx="158">
                  <c:v>10.961840000000002</c:v>
                </c:pt>
                <c:pt idx="159">
                  <c:v>11.035200000000001</c:v>
                </c:pt>
                <c:pt idx="160">
                  <c:v>11.106290000000001</c:v>
                </c:pt>
                <c:pt idx="161">
                  <c:v>11.177490000000001</c:v>
                </c:pt>
                <c:pt idx="162">
                  <c:v>11.25046</c:v>
                </c:pt>
                <c:pt idx="163">
                  <c:v>11.324480000000001</c:v>
                </c:pt>
                <c:pt idx="164">
                  <c:v>11.397330000000002</c:v>
                </c:pt>
                <c:pt idx="165">
                  <c:v>11.453010000000003</c:v>
                </c:pt>
                <c:pt idx="166">
                  <c:v>11.513250000000003</c:v>
                </c:pt>
                <c:pt idx="167">
                  <c:v>11.574640000000002</c:v>
                </c:pt>
                <c:pt idx="168">
                  <c:v>11.647320000000002</c:v>
                </c:pt>
                <c:pt idx="169">
                  <c:v>11.721070000000003</c:v>
                </c:pt>
                <c:pt idx="170">
                  <c:v>11.794940000000002</c:v>
                </c:pt>
                <c:pt idx="171">
                  <c:v>11.868900000000002</c:v>
                </c:pt>
                <c:pt idx="172">
                  <c:v>11.942580000000001</c:v>
                </c:pt>
                <c:pt idx="173">
                  <c:v>12.016460000000002</c:v>
                </c:pt>
                <c:pt idx="174">
                  <c:v>12.090320000000002</c:v>
                </c:pt>
                <c:pt idx="175">
                  <c:v>12.162980000000003</c:v>
                </c:pt>
                <c:pt idx="176">
                  <c:v>12.237120000000003</c:v>
                </c:pt>
                <c:pt idx="177">
                  <c:v>12.311190000000003</c:v>
                </c:pt>
                <c:pt idx="178">
                  <c:v>12.385450000000004</c:v>
                </c:pt>
                <c:pt idx="179">
                  <c:v>12.459320000000004</c:v>
                </c:pt>
                <c:pt idx="180">
                  <c:v>12.533670000000004</c:v>
                </c:pt>
                <c:pt idx="181">
                  <c:v>12.603910000000004</c:v>
                </c:pt>
                <c:pt idx="182">
                  <c:v>12.676640000000004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7-47D9-BEDB-6CE8AED19004}"/>
            </c:ext>
          </c:extLst>
        </c:ser>
        <c:ser>
          <c:idx val="2"/>
          <c:order val="2"/>
          <c:tx>
            <c:strRef>
              <c:f>'Figure 6'!$X$4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6'!$K$5:$K$187</c:f>
              <c:numCache>
                <c:formatCode>d\-mmm</c:formatCode>
                <c:ptCount val="183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</c:numCache>
            </c:numRef>
          </c:cat>
          <c:val>
            <c:numRef>
              <c:f>'Figure 6'!$X$5:$X$187</c:f>
              <c:numCache>
                <c:formatCode>General</c:formatCode>
                <c:ptCount val="183"/>
                <c:pt idx="0">
                  <c:v>7.3469999999999994E-2</c:v>
                </c:pt>
                <c:pt idx="1">
                  <c:v>0.14693999999999999</c:v>
                </c:pt>
                <c:pt idx="2">
                  <c:v>0.22004999999999997</c:v>
                </c:pt>
                <c:pt idx="3">
                  <c:v>0.29375999999999997</c:v>
                </c:pt>
                <c:pt idx="4">
                  <c:v>0.36711999999999995</c:v>
                </c:pt>
                <c:pt idx="5">
                  <c:v>0.44101999999999997</c:v>
                </c:pt>
                <c:pt idx="6">
                  <c:v>0.51442999999999994</c:v>
                </c:pt>
                <c:pt idx="7">
                  <c:v>0.5884299999999999</c:v>
                </c:pt>
                <c:pt idx="8">
                  <c:v>0.66227999999999987</c:v>
                </c:pt>
                <c:pt idx="9">
                  <c:v>0.73591999999999991</c:v>
                </c:pt>
                <c:pt idx="10">
                  <c:v>0.80965999999999994</c:v>
                </c:pt>
                <c:pt idx="11">
                  <c:v>0.88342999999999994</c:v>
                </c:pt>
                <c:pt idx="12">
                  <c:v>0.95740999999999998</c:v>
                </c:pt>
                <c:pt idx="13">
                  <c:v>1.03108</c:v>
                </c:pt>
                <c:pt idx="14">
                  <c:v>1.1046899999999999</c:v>
                </c:pt>
                <c:pt idx="15">
                  <c:v>1.17879</c:v>
                </c:pt>
                <c:pt idx="16">
                  <c:v>1.25284</c:v>
                </c:pt>
                <c:pt idx="17">
                  <c:v>1.3267100000000001</c:v>
                </c:pt>
                <c:pt idx="18">
                  <c:v>1.38747</c:v>
                </c:pt>
                <c:pt idx="19">
                  <c:v>1.46197</c:v>
                </c:pt>
                <c:pt idx="20">
                  <c:v>1.52929</c:v>
                </c:pt>
                <c:pt idx="21">
                  <c:v>1.58795</c:v>
                </c:pt>
                <c:pt idx="22">
                  <c:v>1.6443699999999999</c:v>
                </c:pt>
                <c:pt idx="23">
                  <c:v>1.6997799999999998</c:v>
                </c:pt>
                <c:pt idx="24">
                  <c:v>1.7589299999999999</c:v>
                </c:pt>
                <c:pt idx="25">
                  <c:v>1.8181399999999999</c:v>
                </c:pt>
                <c:pt idx="26">
                  <c:v>1.8788399999999998</c:v>
                </c:pt>
                <c:pt idx="27">
                  <c:v>1.9478899999999999</c:v>
                </c:pt>
                <c:pt idx="28">
                  <c:v>2.0148699999999997</c:v>
                </c:pt>
                <c:pt idx="29">
                  <c:v>2.0817299999999999</c:v>
                </c:pt>
                <c:pt idx="30">
                  <c:v>2.1475899999999997</c:v>
                </c:pt>
                <c:pt idx="31">
                  <c:v>2.2107099999999997</c:v>
                </c:pt>
                <c:pt idx="32">
                  <c:v>2.2847499999999998</c:v>
                </c:pt>
                <c:pt idx="33">
                  <c:v>2.3583799999999999</c:v>
                </c:pt>
                <c:pt idx="34">
                  <c:v>2.4325999999999999</c:v>
                </c:pt>
                <c:pt idx="35">
                  <c:v>2.5013700000000001</c:v>
                </c:pt>
                <c:pt idx="36">
                  <c:v>2.5727600000000002</c:v>
                </c:pt>
                <c:pt idx="37">
                  <c:v>2.64222</c:v>
                </c:pt>
                <c:pt idx="38">
                  <c:v>2.7156199999999999</c:v>
                </c:pt>
                <c:pt idx="39">
                  <c:v>2.7844500000000001</c:v>
                </c:pt>
                <c:pt idx="40">
                  <c:v>2.8565400000000003</c:v>
                </c:pt>
                <c:pt idx="41">
                  <c:v>2.9214500000000001</c:v>
                </c:pt>
                <c:pt idx="42">
                  <c:v>2.9860700000000002</c:v>
                </c:pt>
                <c:pt idx="43">
                  <c:v>3.05084</c:v>
                </c:pt>
                <c:pt idx="44">
                  <c:v>3.1210800000000001</c:v>
                </c:pt>
                <c:pt idx="45">
                  <c:v>3.1937600000000002</c:v>
                </c:pt>
                <c:pt idx="46">
                  <c:v>3.26139</c:v>
                </c:pt>
                <c:pt idx="47">
                  <c:v>3.32498</c:v>
                </c:pt>
                <c:pt idx="48">
                  <c:v>3.3941300000000001</c:v>
                </c:pt>
                <c:pt idx="49">
                  <c:v>3.4654000000000003</c:v>
                </c:pt>
                <c:pt idx="50">
                  <c:v>3.5380800000000003</c:v>
                </c:pt>
                <c:pt idx="51">
                  <c:v>3.6124800000000001</c:v>
                </c:pt>
                <c:pt idx="52">
                  <c:v>3.6867300000000003</c:v>
                </c:pt>
                <c:pt idx="53">
                  <c:v>3.7607000000000004</c:v>
                </c:pt>
                <c:pt idx="54">
                  <c:v>3.8309600000000006</c:v>
                </c:pt>
                <c:pt idx="55">
                  <c:v>3.9023400000000006</c:v>
                </c:pt>
                <c:pt idx="56">
                  <c:v>3.9617700000000005</c:v>
                </c:pt>
                <c:pt idx="57">
                  <c:v>4.0165100000000002</c:v>
                </c:pt>
                <c:pt idx="58">
                  <c:v>4.07761</c:v>
                </c:pt>
                <c:pt idx="59">
                  <c:v>4.1410599999999995</c:v>
                </c:pt>
                <c:pt idx="60">
                  <c:v>4.2075199999999997</c:v>
                </c:pt>
                <c:pt idx="61">
                  <c:v>4.2561999999999998</c:v>
                </c:pt>
                <c:pt idx="62">
                  <c:v>4.2991999999999999</c:v>
                </c:pt>
                <c:pt idx="63">
                  <c:v>4.3398700000000003</c:v>
                </c:pt>
                <c:pt idx="64">
                  <c:v>4.37575</c:v>
                </c:pt>
                <c:pt idx="65">
                  <c:v>4.4177600000000004</c:v>
                </c:pt>
                <c:pt idx="66">
                  <c:v>4.4457800000000001</c:v>
                </c:pt>
                <c:pt idx="67">
                  <c:v>4.46387</c:v>
                </c:pt>
                <c:pt idx="68">
                  <c:v>4.4976900000000004</c:v>
                </c:pt>
                <c:pt idx="69">
                  <c:v>4.5365200000000003</c:v>
                </c:pt>
                <c:pt idx="70">
                  <c:v>4.5639600000000007</c:v>
                </c:pt>
                <c:pt idx="71">
                  <c:v>4.583470000000001</c:v>
                </c:pt>
                <c:pt idx="72">
                  <c:v>4.5986800000000008</c:v>
                </c:pt>
                <c:pt idx="73">
                  <c:v>4.6122200000000007</c:v>
                </c:pt>
                <c:pt idx="74">
                  <c:v>4.6184200000000004</c:v>
                </c:pt>
                <c:pt idx="75">
                  <c:v>4.6269200000000001</c:v>
                </c:pt>
                <c:pt idx="76">
                  <c:v>4.6325400000000005</c:v>
                </c:pt>
                <c:pt idx="77">
                  <c:v>4.6393700000000004</c:v>
                </c:pt>
                <c:pt idx="78">
                  <c:v>4.6433800000000005</c:v>
                </c:pt>
                <c:pt idx="79">
                  <c:v>4.6507100000000001</c:v>
                </c:pt>
                <c:pt idx="80">
                  <c:v>4.6623400000000004</c:v>
                </c:pt>
                <c:pt idx="81">
                  <c:v>4.6720900000000007</c:v>
                </c:pt>
                <c:pt idx="82">
                  <c:v>4.6861500000000005</c:v>
                </c:pt>
                <c:pt idx="83">
                  <c:v>4.7005200000000009</c:v>
                </c:pt>
                <c:pt idx="84">
                  <c:v>4.7203600000000012</c:v>
                </c:pt>
                <c:pt idx="85">
                  <c:v>4.7386400000000011</c:v>
                </c:pt>
                <c:pt idx="86">
                  <c:v>4.761750000000001</c:v>
                </c:pt>
                <c:pt idx="87">
                  <c:v>4.7790400000000011</c:v>
                </c:pt>
                <c:pt idx="88">
                  <c:v>4.8105900000000013</c:v>
                </c:pt>
                <c:pt idx="89">
                  <c:v>4.8437400000000013</c:v>
                </c:pt>
                <c:pt idx="90">
                  <c:v>4.8784600000000014</c:v>
                </c:pt>
                <c:pt idx="91">
                  <c:v>4.9054400000000014</c:v>
                </c:pt>
                <c:pt idx="92">
                  <c:v>4.9310200000000011</c:v>
                </c:pt>
                <c:pt idx="93">
                  <c:v>4.9595200000000013</c:v>
                </c:pt>
                <c:pt idx="94">
                  <c:v>4.9790900000000011</c:v>
                </c:pt>
                <c:pt idx="95">
                  <c:v>5.0026300000000008</c:v>
                </c:pt>
                <c:pt idx="96">
                  <c:v>5.0262900000000004</c:v>
                </c:pt>
                <c:pt idx="97">
                  <c:v>5.0575600000000005</c:v>
                </c:pt>
                <c:pt idx="98">
                  <c:v>5.0727100000000007</c:v>
                </c:pt>
                <c:pt idx="99">
                  <c:v>5.0911600000000004</c:v>
                </c:pt>
                <c:pt idx="100">
                  <c:v>5.10839</c:v>
                </c:pt>
                <c:pt idx="101">
                  <c:v>5.1274699999999998</c:v>
                </c:pt>
                <c:pt idx="102">
                  <c:v>5.1434799999999994</c:v>
                </c:pt>
                <c:pt idx="103">
                  <c:v>5.1600399999999995</c:v>
                </c:pt>
                <c:pt idx="104">
                  <c:v>5.1878299999999999</c:v>
                </c:pt>
                <c:pt idx="105">
                  <c:v>5.2228399999999997</c:v>
                </c:pt>
                <c:pt idx="106">
                  <c:v>5.2609499999999993</c:v>
                </c:pt>
                <c:pt idx="107">
                  <c:v>5.3018299999999989</c:v>
                </c:pt>
                <c:pt idx="108">
                  <c:v>5.3471399999999987</c:v>
                </c:pt>
                <c:pt idx="109">
                  <c:v>5.3902099999999988</c:v>
                </c:pt>
                <c:pt idx="110">
                  <c:v>5.4321899999999985</c:v>
                </c:pt>
                <c:pt idx="111">
                  <c:v>5.4623899999999983</c:v>
                </c:pt>
                <c:pt idx="112">
                  <c:v>5.5056499999999984</c:v>
                </c:pt>
                <c:pt idx="113">
                  <c:v>5.5519899999999982</c:v>
                </c:pt>
                <c:pt idx="114">
                  <c:v>5.5910199999999985</c:v>
                </c:pt>
                <c:pt idx="115">
                  <c:v>5.6319499999999989</c:v>
                </c:pt>
                <c:pt idx="116">
                  <c:v>5.6773499999999988</c:v>
                </c:pt>
                <c:pt idx="117">
                  <c:v>5.7246799999999984</c:v>
                </c:pt>
                <c:pt idx="118">
                  <c:v>5.7696899999999989</c:v>
                </c:pt>
                <c:pt idx="119">
                  <c:v>5.8252399999999991</c:v>
                </c:pt>
                <c:pt idx="120">
                  <c:v>5.8681699999999992</c:v>
                </c:pt>
                <c:pt idx="121">
                  <c:v>5.9190999999999994</c:v>
                </c:pt>
                <c:pt idx="122">
                  <c:v>5.9540999999999995</c:v>
                </c:pt>
                <c:pt idx="123">
                  <c:v>5.9994599999999991</c:v>
                </c:pt>
                <c:pt idx="124">
                  <c:v>6.0343799999999987</c:v>
                </c:pt>
                <c:pt idx="125">
                  <c:v>6.0479199999999986</c:v>
                </c:pt>
                <c:pt idx="126">
                  <c:v>6.0700599999999989</c:v>
                </c:pt>
                <c:pt idx="127">
                  <c:v>6.0895899999999985</c:v>
                </c:pt>
                <c:pt idx="128">
                  <c:v>6.1098799999999986</c:v>
                </c:pt>
                <c:pt idx="129">
                  <c:v>6.1464299999999987</c:v>
                </c:pt>
                <c:pt idx="130">
                  <c:v>6.1876099999999985</c:v>
                </c:pt>
                <c:pt idx="131">
                  <c:v>6.2288499999999987</c:v>
                </c:pt>
                <c:pt idx="132">
                  <c:v>6.2764699999999989</c:v>
                </c:pt>
                <c:pt idx="133">
                  <c:v>6.3186299999999989</c:v>
                </c:pt>
                <c:pt idx="134">
                  <c:v>6.355389999999999</c:v>
                </c:pt>
                <c:pt idx="135">
                  <c:v>6.3845999999999989</c:v>
                </c:pt>
                <c:pt idx="136">
                  <c:v>6.4076899999999988</c:v>
                </c:pt>
                <c:pt idx="137">
                  <c:v>6.445689999999999</c:v>
                </c:pt>
                <c:pt idx="138">
                  <c:v>6.4937099999999992</c:v>
                </c:pt>
                <c:pt idx="139">
                  <c:v>6.5491599999999996</c:v>
                </c:pt>
                <c:pt idx="140">
                  <c:v>6.5840799999999993</c:v>
                </c:pt>
                <c:pt idx="141">
                  <c:v>6.626739999999999</c:v>
                </c:pt>
                <c:pt idx="142">
                  <c:v>6.6579299999999986</c:v>
                </c:pt>
                <c:pt idx="143">
                  <c:v>6.6729799999999981</c:v>
                </c:pt>
                <c:pt idx="144">
                  <c:v>6.6840399999999978</c:v>
                </c:pt>
                <c:pt idx="145">
                  <c:v>6.6909699999999974</c:v>
                </c:pt>
                <c:pt idx="146">
                  <c:v>6.6954699999999976</c:v>
                </c:pt>
                <c:pt idx="147">
                  <c:v>6.7016699999999974</c:v>
                </c:pt>
                <c:pt idx="148">
                  <c:v>6.7077299999999971</c:v>
                </c:pt>
                <c:pt idx="149">
                  <c:v>6.7180499999999972</c:v>
                </c:pt>
                <c:pt idx="150">
                  <c:v>6.7326199999999972</c:v>
                </c:pt>
                <c:pt idx="151">
                  <c:v>6.7421899999999972</c:v>
                </c:pt>
                <c:pt idx="152">
                  <c:v>6.7508899999999974</c:v>
                </c:pt>
                <c:pt idx="153">
                  <c:v>6.7565499999999972</c:v>
                </c:pt>
                <c:pt idx="154">
                  <c:v>6.767229999999997</c:v>
                </c:pt>
                <c:pt idx="155">
                  <c:v>6.7762399999999969</c:v>
                </c:pt>
                <c:pt idx="156">
                  <c:v>6.7830299999999966</c:v>
                </c:pt>
                <c:pt idx="157">
                  <c:v>6.7859599999999967</c:v>
                </c:pt>
                <c:pt idx="158">
                  <c:v>6.7904899999999966</c:v>
                </c:pt>
                <c:pt idx="159">
                  <c:v>6.7936199999999962</c:v>
                </c:pt>
                <c:pt idx="160">
                  <c:v>6.799819999999996</c:v>
                </c:pt>
                <c:pt idx="161">
                  <c:v>6.8119099999999957</c:v>
                </c:pt>
                <c:pt idx="162">
                  <c:v>6.8259899999999956</c:v>
                </c:pt>
                <c:pt idx="163">
                  <c:v>6.8477799999999958</c:v>
                </c:pt>
                <c:pt idx="164">
                  <c:v>6.8681999999999954</c:v>
                </c:pt>
                <c:pt idx="165">
                  <c:v>6.8865499999999953</c:v>
                </c:pt>
                <c:pt idx="166">
                  <c:v>6.8989099999999954</c:v>
                </c:pt>
                <c:pt idx="167">
                  <c:v>6.9107399999999952</c:v>
                </c:pt>
                <c:pt idx="168">
                  <c:v>6.9247399999999955</c:v>
                </c:pt>
                <c:pt idx="169">
                  <c:v>6.9364299999999952</c:v>
                </c:pt>
                <c:pt idx="170">
                  <c:v>6.9485299999999954</c:v>
                </c:pt>
                <c:pt idx="171">
                  <c:v>6.9641699999999958</c:v>
                </c:pt>
                <c:pt idx="172">
                  <c:v>6.9931899999999958</c:v>
                </c:pt>
                <c:pt idx="173">
                  <c:v>7.0066399999999955</c:v>
                </c:pt>
                <c:pt idx="174">
                  <c:v>7.0112399999999955</c:v>
                </c:pt>
                <c:pt idx="175">
                  <c:v>7.0176899999999955</c:v>
                </c:pt>
                <c:pt idx="176">
                  <c:v>7.0259999999999954</c:v>
                </c:pt>
                <c:pt idx="177">
                  <c:v>7.0432099999999958</c:v>
                </c:pt>
                <c:pt idx="178">
                  <c:v>7.0575099999999962</c:v>
                </c:pt>
                <c:pt idx="179">
                  <c:v>7.0837399999999962</c:v>
                </c:pt>
                <c:pt idx="180">
                  <c:v>7.1119699999999959</c:v>
                </c:pt>
                <c:pt idx="181">
                  <c:v>7.1243099999999959</c:v>
                </c:pt>
                <c:pt idx="182">
                  <c:v>7.133949999999996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7-47D9-BEDB-6CE8AED19004}"/>
            </c:ext>
          </c:extLst>
        </c:ser>
        <c:ser>
          <c:idx val="3"/>
          <c:order val="3"/>
          <c:tx>
            <c:strRef>
              <c:f>'Figure 6'!$Y$4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6'!$K$5:$K$187</c:f>
              <c:numCache>
                <c:formatCode>d\-mmm</c:formatCode>
                <c:ptCount val="183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</c:numCache>
            </c:numRef>
          </c:cat>
          <c:val>
            <c:numRef>
              <c:f>'Figure 6'!$Y$5:$Y$187</c:f>
              <c:numCache>
                <c:formatCode>General</c:formatCode>
                <c:ptCount val="183"/>
                <c:pt idx="0">
                  <c:v>9.41E-3</c:v>
                </c:pt>
                <c:pt idx="1">
                  <c:v>1.882E-2</c:v>
                </c:pt>
                <c:pt idx="2">
                  <c:v>3.0518049999999998E-2</c:v>
                </c:pt>
                <c:pt idx="3">
                  <c:v>4.5309039999999995E-2</c:v>
                </c:pt>
                <c:pt idx="4">
                  <c:v>7.6845879999999991E-2</c:v>
                </c:pt>
                <c:pt idx="5">
                  <c:v>0.10402705999999999</c:v>
                </c:pt>
                <c:pt idx="6">
                  <c:v>0.12586940999999999</c:v>
                </c:pt>
                <c:pt idx="7">
                  <c:v>0.14483343999999998</c:v>
                </c:pt>
                <c:pt idx="8">
                  <c:v>0.16360143999999999</c:v>
                </c:pt>
                <c:pt idx="9">
                  <c:v>0.19167147999999998</c:v>
                </c:pt>
                <c:pt idx="10">
                  <c:v>0.21704682999999997</c:v>
                </c:pt>
                <c:pt idx="11">
                  <c:v>0.24007740999999996</c:v>
                </c:pt>
                <c:pt idx="12">
                  <c:v>0.25898702999999995</c:v>
                </c:pt>
                <c:pt idx="13">
                  <c:v>0.27679947999999993</c:v>
                </c:pt>
                <c:pt idx="14">
                  <c:v>0.29018833999999993</c:v>
                </c:pt>
                <c:pt idx="15">
                  <c:v>0.30260543999999995</c:v>
                </c:pt>
                <c:pt idx="16">
                  <c:v>0.30864086999999996</c:v>
                </c:pt>
                <c:pt idx="17">
                  <c:v>0.31489014999999998</c:v>
                </c:pt>
                <c:pt idx="18">
                  <c:v>0.32427798999999996</c:v>
                </c:pt>
                <c:pt idx="19">
                  <c:v>0.33537716999999995</c:v>
                </c:pt>
                <c:pt idx="20">
                  <c:v>0.34709792999999994</c:v>
                </c:pt>
                <c:pt idx="21">
                  <c:v>0.35500974999999996</c:v>
                </c:pt>
                <c:pt idx="22">
                  <c:v>0.36672170999999998</c:v>
                </c:pt>
                <c:pt idx="23">
                  <c:v>0.37469927999999997</c:v>
                </c:pt>
                <c:pt idx="24">
                  <c:v>0.37589226999999997</c:v>
                </c:pt>
                <c:pt idx="25">
                  <c:v>0.37589331999999998</c:v>
                </c:pt>
                <c:pt idx="26">
                  <c:v>0.37589331999999998</c:v>
                </c:pt>
                <c:pt idx="27">
                  <c:v>0.37589331999999998</c:v>
                </c:pt>
                <c:pt idx="28">
                  <c:v>0.37589331999999998</c:v>
                </c:pt>
                <c:pt idx="29">
                  <c:v>0.37589331999999998</c:v>
                </c:pt>
                <c:pt idx="30">
                  <c:v>0.38030936999999998</c:v>
                </c:pt>
                <c:pt idx="31">
                  <c:v>0.39055525999999996</c:v>
                </c:pt>
                <c:pt idx="32">
                  <c:v>0.39856350999999995</c:v>
                </c:pt>
                <c:pt idx="33">
                  <c:v>0.40700704999999998</c:v>
                </c:pt>
                <c:pt idx="34">
                  <c:v>0.41448637999999999</c:v>
                </c:pt>
                <c:pt idx="35">
                  <c:v>0.42694349999999998</c:v>
                </c:pt>
                <c:pt idx="36">
                  <c:v>0.43949358999999999</c:v>
                </c:pt>
                <c:pt idx="37">
                  <c:v>0.45437875999999999</c:v>
                </c:pt>
                <c:pt idx="38">
                  <c:v>0.46971623000000001</c:v>
                </c:pt>
                <c:pt idx="39">
                  <c:v>0.50014384000000001</c:v>
                </c:pt>
                <c:pt idx="40">
                  <c:v>0.53749944999999999</c:v>
                </c:pt>
                <c:pt idx="41">
                  <c:v>0.57942006000000001</c:v>
                </c:pt>
                <c:pt idx="42">
                  <c:v>0.62278294000000001</c:v>
                </c:pt>
                <c:pt idx="43">
                  <c:v>0.66466190000000003</c:v>
                </c:pt>
                <c:pt idx="44">
                  <c:v>0.69471165000000001</c:v>
                </c:pt>
                <c:pt idx="45">
                  <c:v>0.72090505000000005</c:v>
                </c:pt>
                <c:pt idx="46">
                  <c:v>0.74868017000000009</c:v>
                </c:pt>
                <c:pt idx="47">
                  <c:v>0.79211672000000011</c:v>
                </c:pt>
                <c:pt idx="48">
                  <c:v>0.83215079000000014</c:v>
                </c:pt>
                <c:pt idx="49">
                  <c:v>0.86435810000000013</c:v>
                </c:pt>
                <c:pt idx="50">
                  <c:v>0.88345627000000015</c:v>
                </c:pt>
                <c:pt idx="51">
                  <c:v>0.92392745000000021</c:v>
                </c:pt>
                <c:pt idx="52">
                  <c:v>0.9512557100000002</c:v>
                </c:pt>
                <c:pt idx="53">
                  <c:v>0.96708703000000018</c:v>
                </c:pt>
                <c:pt idx="54">
                  <c:v>0.99314299000000017</c:v>
                </c:pt>
                <c:pt idx="55">
                  <c:v>1.0185618200000002</c:v>
                </c:pt>
                <c:pt idx="56">
                  <c:v>1.0476117300000001</c:v>
                </c:pt>
                <c:pt idx="57">
                  <c:v>1.0790539400000001</c:v>
                </c:pt>
                <c:pt idx="58">
                  <c:v>1.1072314700000001</c:v>
                </c:pt>
                <c:pt idx="59">
                  <c:v>1.14706562</c:v>
                </c:pt>
                <c:pt idx="60">
                  <c:v>1.18607774</c:v>
                </c:pt>
                <c:pt idx="61">
                  <c:v>1.2126205800000001</c:v>
                </c:pt>
                <c:pt idx="62">
                  <c:v>1.23796806</c:v>
                </c:pt>
                <c:pt idx="63">
                  <c:v>1.26420332</c:v>
                </c:pt>
                <c:pt idx="64">
                  <c:v>1.27974319</c:v>
                </c:pt>
                <c:pt idx="65">
                  <c:v>1.30323224</c:v>
                </c:pt>
                <c:pt idx="66">
                  <c:v>1.3248883</c:v>
                </c:pt>
                <c:pt idx="67">
                  <c:v>1.3504927499999999</c:v>
                </c:pt>
                <c:pt idx="68">
                  <c:v>1.3749417099999999</c:v>
                </c:pt>
                <c:pt idx="69">
                  <c:v>1.4042524799999998</c:v>
                </c:pt>
                <c:pt idx="70">
                  <c:v>1.4397919999999997</c:v>
                </c:pt>
                <c:pt idx="71">
                  <c:v>1.4698523699999997</c:v>
                </c:pt>
                <c:pt idx="72">
                  <c:v>1.4954580399999997</c:v>
                </c:pt>
                <c:pt idx="73">
                  <c:v>1.5195137199999997</c:v>
                </c:pt>
                <c:pt idx="74">
                  <c:v>1.5551782499999998</c:v>
                </c:pt>
                <c:pt idx="75">
                  <c:v>1.5870972499999998</c:v>
                </c:pt>
                <c:pt idx="76">
                  <c:v>1.6142341299999998</c:v>
                </c:pt>
                <c:pt idx="77">
                  <c:v>1.6450692699999998</c:v>
                </c:pt>
                <c:pt idx="78">
                  <c:v>1.6711441399999998</c:v>
                </c:pt>
                <c:pt idx="79">
                  <c:v>1.7063866199999997</c:v>
                </c:pt>
                <c:pt idx="80">
                  <c:v>1.7437300199999997</c:v>
                </c:pt>
                <c:pt idx="81">
                  <c:v>1.7836501799999998</c:v>
                </c:pt>
                <c:pt idx="82">
                  <c:v>1.8174749999999997</c:v>
                </c:pt>
                <c:pt idx="83">
                  <c:v>1.8488220199999996</c:v>
                </c:pt>
                <c:pt idx="84">
                  <c:v>1.8851815899999995</c:v>
                </c:pt>
                <c:pt idx="85">
                  <c:v>1.9188262399999996</c:v>
                </c:pt>
                <c:pt idx="86">
                  <c:v>1.9582735399999995</c:v>
                </c:pt>
                <c:pt idx="87">
                  <c:v>2.0028910399999997</c:v>
                </c:pt>
                <c:pt idx="88">
                  <c:v>2.0500763699999998</c:v>
                </c:pt>
                <c:pt idx="89">
                  <c:v>2.0967474599999996</c:v>
                </c:pt>
                <c:pt idx="90">
                  <c:v>2.1432173299999997</c:v>
                </c:pt>
                <c:pt idx="91">
                  <c:v>2.1898342899999999</c:v>
                </c:pt>
                <c:pt idx="92">
                  <c:v>2.2360664999999997</c:v>
                </c:pt>
                <c:pt idx="93">
                  <c:v>2.2842958499999999</c:v>
                </c:pt>
                <c:pt idx="94">
                  <c:v>2.3325362899999997</c:v>
                </c:pt>
                <c:pt idx="95">
                  <c:v>2.3806678699999999</c:v>
                </c:pt>
                <c:pt idx="96">
                  <c:v>2.4264407299999999</c:v>
                </c:pt>
                <c:pt idx="97">
                  <c:v>2.4740743199999997</c:v>
                </c:pt>
                <c:pt idx="98">
                  <c:v>2.5201850799999996</c:v>
                </c:pt>
                <c:pt idx="99">
                  <c:v>2.5682546699999995</c:v>
                </c:pt>
                <c:pt idx="100">
                  <c:v>2.6165707199999995</c:v>
                </c:pt>
                <c:pt idx="101">
                  <c:v>2.6649175099999995</c:v>
                </c:pt>
                <c:pt idx="102">
                  <c:v>2.7128501299999996</c:v>
                </c:pt>
                <c:pt idx="103">
                  <c:v>2.7611274599999995</c:v>
                </c:pt>
                <c:pt idx="104">
                  <c:v>2.8096507499999994</c:v>
                </c:pt>
                <c:pt idx="105">
                  <c:v>2.8575511899999992</c:v>
                </c:pt>
                <c:pt idx="106">
                  <c:v>2.9069793999999991</c:v>
                </c:pt>
                <c:pt idx="107">
                  <c:v>2.9534260599999991</c:v>
                </c:pt>
                <c:pt idx="108">
                  <c:v>3.0014163899999993</c:v>
                </c:pt>
                <c:pt idx="109">
                  <c:v>3.0494235399999994</c:v>
                </c:pt>
                <c:pt idx="110">
                  <c:v>3.0969716399999996</c:v>
                </c:pt>
                <c:pt idx="111">
                  <c:v>3.1448996399999998</c:v>
                </c:pt>
                <c:pt idx="112">
                  <c:v>3.1929367799999997</c:v>
                </c:pt>
                <c:pt idx="113">
                  <c:v>3.2411081399999997</c:v>
                </c:pt>
                <c:pt idx="114">
                  <c:v>3.2893823599999998</c:v>
                </c:pt>
                <c:pt idx="115">
                  <c:v>3.3375942299999997</c:v>
                </c:pt>
                <c:pt idx="116">
                  <c:v>3.3849202899999997</c:v>
                </c:pt>
                <c:pt idx="117">
                  <c:v>3.4327895699999997</c:v>
                </c:pt>
                <c:pt idx="118">
                  <c:v>3.4809385599999998</c:v>
                </c:pt>
                <c:pt idx="119">
                  <c:v>3.5289831399999998</c:v>
                </c:pt>
                <c:pt idx="120">
                  <c:v>3.5770053099999997</c:v>
                </c:pt>
                <c:pt idx="121">
                  <c:v>3.6240656499999995</c:v>
                </c:pt>
                <c:pt idx="122">
                  <c:v>3.6723103999999993</c:v>
                </c:pt>
                <c:pt idx="123">
                  <c:v>3.7212944599999993</c:v>
                </c:pt>
                <c:pt idx="124">
                  <c:v>3.7727927899999991</c:v>
                </c:pt>
                <c:pt idx="125">
                  <c:v>3.8284209299999992</c:v>
                </c:pt>
                <c:pt idx="126">
                  <c:v>3.8866336899999991</c:v>
                </c:pt>
                <c:pt idx="127">
                  <c:v>3.9509053399999989</c:v>
                </c:pt>
                <c:pt idx="128">
                  <c:v>4.0070959599999991</c:v>
                </c:pt>
                <c:pt idx="129">
                  <c:v>4.062227319999999</c:v>
                </c:pt>
                <c:pt idx="130">
                  <c:v>4.1190309799999989</c:v>
                </c:pt>
                <c:pt idx="131">
                  <c:v>4.1755530499999987</c:v>
                </c:pt>
                <c:pt idx="132">
                  <c:v>4.2325394199999984</c:v>
                </c:pt>
                <c:pt idx="133">
                  <c:v>4.2887380899999981</c:v>
                </c:pt>
                <c:pt idx="134">
                  <c:v>4.347151649999998</c:v>
                </c:pt>
                <c:pt idx="135">
                  <c:v>4.4058646999999977</c:v>
                </c:pt>
                <c:pt idx="136">
                  <c:v>4.4664112199999977</c:v>
                </c:pt>
                <c:pt idx="137">
                  <c:v>4.528108849999998</c:v>
                </c:pt>
                <c:pt idx="138">
                  <c:v>4.5898254299999977</c:v>
                </c:pt>
                <c:pt idx="139">
                  <c:v>4.6505201199999977</c:v>
                </c:pt>
                <c:pt idx="140">
                  <c:v>4.7123595899999975</c:v>
                </c:pt>
                <c:pt idx="141">
                  <c:v>4.7639919099999979</c:v>
                </c:pt>
                <c:pt idx="142">
                  <c:v>4.8159442299999977</c:v>
                </c:pt>
                <c:pt idx="143">
                  <c:v>4.8656722799999974</c:v>
                </c:pt>
                <c:pt idx="144">
                  <c:v>4.9141165999999972</c:v>
                </c:pt>
                <c:pt idx="145">
                  <c:v>4.9696544599999974</c:v>
                </c:pt>
                <c:pt idx="146">
                  <c:v>5.0269152199999976</c:v>
                </c:pt>
                <c:pt idx="147">
                  <c:v>5.082061829999998</c:v>
                </c:pt>
                <c:pt idx="148">
                  <c:v>5.1310800799999976</c:v>
                </c:pt>
                <c:pt idx="149">
                  <c:v>5.1762250199999977</c:v>
                </c:pt>
                <c:pt idx="150">
                  <c:v>5.2107088799999977</c:v>
                </c:pt>
                <c:pt idx="151">
                  <c:v>5.2566942399999981</c:v>
                </c:pt>
                <c:pt idx="152">
                  <c:v>5.302372489999998</c:v>
                </c:pt>
                <c:pt idx="153">
                  <c:v>5.3456719299999982</c:v>
                </c:pt>
                <c:pt idx="154">
                  <c:v>5.3631493499999978</c:v>
                </c:pt>
                <c:pt idx="155">
                  <c:v>5.3705052199999974</c:v>
                </c:pt>
                <c:pt idx="156">
                  <c:v>5.3781593099999974</c:v>
                </c:pt>
                <c:pt idx="157">
                  <c:v>5.386422859999997</c:v>
                </c:pt>
                <c:pt idx="158">
                  <c:v>5.394681539999997</c:v>
                </c:pt>
                <c:pt idx="159">
                  <c:v>5.4033048699999968</c:v>
                </c:pt>
                <c:pt idx="160">
                  <c:v>5.4125373899999971</c:v>
                </c:pt>
                <c:pt idx="161">
                  <c:v>5.4211933299999968</c:v>
                </c:pt>
                <c:pt idx="162">
                  <c:v>5.4295101699999968</c:v>
                </c:pt>
                <c:pt idx="163">
                  <c:v>5.4361923599999971</c:v>
                </c:pt>
                <c:pt idx="164">
                  <c:v>5.4425701399999973</c:v>
                </c:pt>
                <c:pt idx="165">
                  <c:v>5.4493015399999969</c:v>
                </c:pt>
                <c:pt idx="166">
                  <c:v>5.460516509999997</c:v>
                </c:pt>
                <c:pt idx="167">
                  <c:v>5.4692491799999967</c:v>
                </c:pt>
                <c:pt idx="168">
                  <c:v>5.477271939999997</c:v>
                </c:pt>
                <c:pt idx="169">
                  <c:v>5.4901793399999965</c:v>
                </c:pt>
                <c:pt idx="170">
                  <c:v>5.5323483099999962</c:v>
                </c:pt>
                <c:pt idx="171">
                  <c:v>5.5768430499999964</c:v>
                </c:pt>
                <c:pt idx="172">
                  <c:v>5.6136357699999966</c:v>
                </c:pt>
                <c:pt idx="173">
                  <c:v>5.6427182499999962</c:v>
                </c:pt>
                <c:pt idx="174">
                  <c:v>5.6715066599999959</c:v>
                </c:pt>
                <c:pt idx="175">
                  <c:v>5.6917704999999961</c:v>
                </c:pt>
                <c:pt idx="176">
                  <c:v>5.7154297699999956</c:v>
                </c:pt>
                <c:pt idx="177">
                  <c:v>5.7154297699999956</c:v>
                </c:pt>
                <c:pt idx="178">
                  <c:v>5.7237518499999958</c:v>
                </c:pt>
                <c:pt idx="179">
                  <c:v>5.740770129999996</c:v>
                </c:pt>
                <c:pt idx="180">
                  <c:v>5.7612987799999962</c:v>
                </c:pt>
                <c:pt idx="181">
                  <c:v>5.7839394999999962</c:v>
                </c:pt>
                <c:pt idx="182">
                  <c:v>5.8022739899999962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7-47D9-BEDB-6CE8AED19004}"/>
            </c:ext>
          </c:extLst>
        </c:ser>
        <c:ser>
          <c:idx val="4"/>
          <c:order val="4"/>
          <c:tx>
            <c:strRef>
              <c:f>'Figure 6'!$Z$4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6'!$Z$5:$Z$187</c:f>
              <c:numCache>
                <c:formatCode>General</c:formatCode>
                <c:ptCount val="183"/>
                <c:pt idx="0">
                  <c:v>3.7704918032786888E-2</c:v>
                </c:pt>
                <c:pt idx="1">
                  <c:v>7.5409836065573776E-2</c:v>
                </c:pt>
                <c:pt idx="2">
                  <c:v>0.11311475409836066</c:v>
                </c:pt>
                <c:pt idx="3">
                  <c:v>0.15081967213114755</c:v>
                </c:pt>
                <c:pt idx="4">
                  <c:v>0.18852459016393444</c:v>
                </c:pt>
                <c:pt idx="5">
                  <c:v>0.22622950819672133</c:v>
                </c:pt>
                <c:pt idx="6">
                  <c:v>0.26393442622950825</c:v>
                </c:pt>
                <c:pt idx="7">
                  <c:v>0.30163934426229511</c:v>
                </c:pt>
                <c:pt idx="8">
                  <c:v>0.33934426229508197</c:v>
                </c:pt>
                <c:pt idx="9">
                  <c:v>0.37704918032786883</c:v>
                </c:pt>
                <c:pt idx="10">
                  <c:v>0.41475409836065569</c:v>
                </c:pt>
                <c:pt idx="11">
                  <c:v>0.45245901639344255</c:v>
                </c:pt>
                <c:pt idx="12">
                  <c:v>0.49016393442622941</c:v>
                </c:pt>
                <c:pt idx="13">
                  <c:v>0.52786885245901627</c:v>
                </c:pt>
                <c:pt idx="14">
                  <c:v>0.56557377049180313</c:v>
                </c:pt>
                <c:pt idx="15">
                  <c:v>0.60327868852458999</c:v>
                </c:pt>
                <c:pt idx="16">
                  <c:v>0.64098360655737685</c:v>
                </c:pt>
                <c:pt idx="17">
                  <c:v>0.67868852459016371</c:v>
                </c:pt>
                <c:pt idx="18">
                  <c:v>0.71639344262295057</c:v>
                </c:pt>
                <c:pt idx="19">
                  <c:v>0.75409836065573743</c:v>
                </c:pt>
                <c:pt idx="20">
                  <c:v>0.79180327868852429</c:v>
                </c:pt>
                <c:pt idx="21">
                  <c:v>0.82950819672131115</c:v>
                </c:pt>
                <c:pt idx="22">
                  <c:v>0.86721311475409801</c:v>
                </c:pt>
                <c:pt idx="23">
                  <c:v>0.90491803278688487</c:v>
                </c:pt>
                <c:pt idx="24">
                  <c:v>0.94262295081967173</c:v>
                </c:pt>
                <c:pt idx="25">
                  <c:v>0.98032786885245859</c:v>
                </c:pt>
                <c:pt idx="26">
                  <c:v>1.0180327868852455</c:v>
                </c:pt>
                <c:pt idx="27">
                  <c:v>1.0557377049180323</c:v>
                </c:pt>
                <c:pt idx="28">
                  <c:v>1.0934426229508192</c:v>
                </c:pt>
                <c:pt idx="29">
                  <c:v>1.131147540983606</c:v>
                </c:pt>
                <c:pt idx="30">
                  <c:v>1.1688524590163929</c:v>
                </c:pt>
                <c:pt idx="31">
                  <c:v>1.2065573770491798</c:v>
                </c:pt>
                <c:pt idx="32">
                  <c:v>1.2442622950819666</c:v>
                </c:pt>
                <c:pt idx="33">
                  <c:v>1.2819672131147535</c:v>
                </c:pt>
                <c:pt idx="34">
                  <c:v>1.3196721311475403</c:v>
                </c:pt>
                <c:pt idx="35">
                  <c:v>1.3573770491803272</c:v>
                </c:pt>
                <c:pt idx="36">
                  <c:v>1.3950819672131141</c:v>
                </c:pt>
                <c:pt idx="37">
                  <c:v>1.4327868852459009</c:v>
                </c:pt>
                <c:pt idx="38">
                  <c:v>1.4704918032786878</c:v>
                </c:pt>
                <c:pt idx="39">
                  <c:v>1.5081967213114746</c:v>
                </c:pt>
                <c:pt idx="40">
                  <c:v>1.5459016393442615</c:v>
                </c:pt>
                <c:pt idx="41">
                  <c:v>1.5836065573770484</c:v>
                </c:pt>
                <c:pt idx="42">
                  <c:v>1.6213114754098352</c:v>
                </c:pt>
                <c:pt idx="43">
                  <c:v>1.6590163934426221</c:v>
                </c:pt>
                <c:pt idx="44">
                  <c:v>1.6967213114754089</c:v>
                </c:pt>
                <c:pt idx="45">
                  <c:v>1.7344262295081958</c:v>
                </c:pt>
                <c:pt idx="46">
                  <c:v>1.7721311475409827</c:v>
                </c:pt>
                <c:pt idx="47">
                  <c:v>1.8098360655737695</c:v>
                </c:pt>
                <c:pt idx="48">
                  <c:v>1.8475409836065564</c:v>
                </c:pt>
                <c:pt idx="49">
                  <c:v>1.8852459016393432</c:v>
                </c:pt>
                <c:pt idx="50">
                  <c:v>1.9229508196721301</c:v>
                </c:pt>
                <c:pt idx="51">
                  <c:v>1.960655737704917</c:v>
                </c:pt>
                <c:pt idx="52">
                  <c:v>1.9983606557377038</c:v>
                </c:pt>
                <c:pt idx="53">
                  <c:v>2.0360655737704909</c:v>
                </c:pt>
                <c:pt idx="54">
                  <c:v>2.0737704918032778</c:v>
                </c:pt>
                <c:pt idx="55">
                  <c:v>2.1114754098360646</c:v>
                </c:pt>
                <c:pt idx="56">
                  <c:v>2.1491803278688515</c:v>
                </c:pt>
                <c:pt idx="57">
                  <c:v>2.1868852459016384</c:v>
                </c:pt>
                <c:pt idx="58">
                  <c:v>2.2245901639344252</c:v>
                </c:pt>
                <c:pt idx="59">
                  <c:v>2.2622950819672121</c:v>
                </c:pt>
                <c:pt idx="60">
                  <c:v>2.2999999999999989</c:v>
                </c:pt>
                <c:pt idx="61">
                  <c:v>2.3377049180327858</c:v>
                </c:pt>
                <c:pt idx="62">
                  <c:v>2.3754098360655727</c:v>
                </c:pt>
                <c:pt idx="63">
                  <c:v>2.4131147540983595</c:v>
                </c:pt>
                <c:pt idx="64">
                  <c:v>2.4508196721311464</c:v>
                </c:pt>
                <c:pt idx="65">
                  <c:v>2.4885245901639332</c:v>
                </c:pt>
                <c:pt idx="66">
                  <c:v>2.5262295081967201</c:v>
                </c:pt>
                <c:pt idx="67">
                  <c:v>2.563934426229507</c:v>
                </c:pt>
                <c:pt idx="68">
                  <c:v>2.6016393442622938</c:v>
                </c:pt>
                <c:pt idx="69">
                  <c:v>2.6393442622950807</c:v>
                </c:pt>
                <c:pt idx="70">
                  <c:v>2.6770491803278675</c:v>
                </c:pt>
                <c:pt idx="71">
                  <c:v>2.7147540983606544</c:v>
                </c:pt>
                <c:pt idx="72">
                  <c:v>2.7524590163934413</c:v>
                </c:pt>
                <c:pt idx="73">
                  <c:v>2.7901639344262281</c:v>
                </c:pt>
                <c:pt idx="74">
                  <c:v>2.827868852459015</c:v>
                </c:pt>
                <c:pt idx="75">
                  <c:v>2.8655737704918018</c:v>
                </c:pt>
                <c:pt idx="76">
                  <c:v>2.9032786885245887</c:v>
                </c:pt>
                <c:pt idx="77">
                  <c:v>2.9409836065573756</c:v>
                </c:pt>
                <c:pt idx="78">
                  <c:v>2.9786885245901624</c:v>
                </c:pt>
                <c:pt idx="79">
                  <c:v>3.0163934426229493</c:v>
                </c:pt>
                <c:pt idx="80">
                  <c:v>3.0540983606557361</c:v>
                </c:pt>
                <c:pt idx="81">
                  <c:v>3.091803278688523</c:v>
                </c:pt>
                <c:pt idx="82">
                  <c:v>3.1295081967213099</c:v>
                </c:pt>
                <c:pt idx="83">
                  <c:v>3.1672131147540967</c:v>
                </c:pt>
                <c:pt idx="84">
                  <c:v>3.2049180327868836</c:v>
                </c:pt>
                <c:pt idx="85">
                  <c:v>3.2426229508196704</c:v>
                </c:pt>
                <c:pt idx="86">
                  <c:v>3.2803278688524573</c:v>
                </c:pt>
                <c:pt idx="87">
                  <c:v>3.3180327868852442</c:v>
                </c:pt>
                <c:pt idx="88">
                  <c:v>3.355737704918031</c:v>
                </c:pt>
                <c:pt idx="89">
                  <c:v>3.3934426229508179</c:v>
                </c:pt>
                <c:pt idx="90">
                  <c:v>3.4311475409836047</c:v>
                </c:pt>
                <c:pt idx="91">
                  <c:v>3.4688524590163916</c:v>
                </c:pt>
                <c:pt idx="92">
                  <c:v>3.5065573770491785</c:v>
                </c:pt>
                <c:pt idx="93">
                  <c:v>3.5442622950819653</c:v>
                </c:pt>
                <c:pt idx="94">
                  <c:v>3.5819672131147522</c:v>
                </c:pt>
                <c:pt idx="95">
                  <c:v>3.6196721311475391</c:v>
                </c:pt>
                <c:pt idx="96">
                  <c:v>3.6573770491803259</c:v>
                </c:pt>
                <c:pt idx="97">
                  <c:v>3.6950819672131128</c:v>
                </c:pt>
                <c:pt idx="98">
                  <c:v>3.7327868852458996</c:v>
                </c:pt>
                <c:pt idx="99">
                  <c:v>3.7704918032786865</c:v>
                </c:pt>
                <c:pt idx="100">
                  <c:v>3.8081967213114734</c:v>
                </c:pt>
                <c:pt idx="101">
                  <c:v>3.8459016393442602</c:v>
                </c:pt>
                <c:pt idx="102">
                  <c:v>3.8836065573770471</c:v>
                </c:pt>
                <c:pt idx="103">
                  <c:v>3.9213114754098339</c:v>
                </c:pt>
                <c:pt idx="104">
                  <c:v>3.9590163934426208</c:v>
                </c:pt>
                <c:pt idx="105">
                  <c:v>3.9967213114754077</c:v>
                </c:pt>
                <c:pt idx="106">
                  <c:v>4.0344262295081945</c:v>
                </c:pt>
                <c:pt idx="107">
                  <c:v>4.0721311475409818</c:v>
                </c:pt>
                <c:pt idx="108">
                  <c:v>4.1098360655737691</c:v>
                </c:pt>
                <c:pt idx="109">
                  <c:v>4.1475409836065564</c:v>
                </c:pt>
                <c:pt idx="110">
                  <c:v>4.1852459016393437</c:v>
                </c:pt>
                <c:pt idx="111">
                  <c:v>4.222950819672131</c:v>
                </c:pt>
                <c:pt idx="112">
                  <c:v>4.2606557377049183</c:v>
                </c:pt>
                <c:pt idx="113">
                  <c:v>4.2983606557377056</c:v>
                </c:pt>
                <c:pt idx="114">
                  <c:v>4.336065573770493</c:v>
                </c:pt>
                <c:pt idx="115">
                  <c:v>4.3737704918032803</c:v>
                </c:pt>
                <c:pt idx="116">
                  <c:v>4.4114754098360676</c:v>
                </c:pt>
                <c:pt idx="117">
                  <c:v>4.4491803278688549</c:v>
                </c:pt>
                <c:pt idx="118">
                  <c:v>4.4868852459016422</c:v>
                </c:pt>
                <c:pt idx="119">
                  <c:v>4.5245901639344295</c:v>
                </c:pt>
                <c:pt idx="120">
                  <c:v>4.5622950819672168</c:v>
                </c:pt>
                <c:pt idx="121">
                  <c:v>4.6000000000000041</c:v>
                </c:pt>
                <c:pt idx="122">
                  <c:v>4.6377049180327914</c:v>
                </c:pt>
                <c:pt idx="123">
                  <c:v>4.6754098360655787</c:v>
                </c:pt>
                <c:pt idx="124">
                  <c:v>4.713114754098366</c:v>
                </c:pt>
                <c:pt idx="125">
                  <c:v>4.7508196721311533</c:v>
                </c:pt>
                <c:pt idx="126">
                  <c:v>4.7885245901639406</c:v>
                </c:pt>
                <c:pt idx="127">
                  <c:v>4.8262295081967279</c:v>
                </c:pt>
                <c:pt idx="128">
                  <c:v>4.8639344262295152</c:v>
                </c:pt>
                <c:pt idx="129">
                  <c:v>4.9016393442623025</c:v>
                </c:pt>
                <c:pt idx="130">
                  <c:v>4.9393442622950898</c:v>
                </c:pt>
                <c:pt idx="131">
                  <c:v>4.9770491803278771</c:v>
                </c:pt>
                <c:pt idx="132">
                  <c:v>5.0147540983606644</c:v>
                </c:pt>
                <c:pt idx="133">
                  <c:v>5.0524590163934517</c:v>
                </c:pt>
                <c:pt idx="134">
                  <c:v>5.090163934426239</c:v>
                </c:pt>
                <c:pt idx="135">
                  <c:v>5.1278688524590263</c:v>
                </c:pt>
                <c:pt idx="136">
                  <c:v>5.1655737704918137</c:v>
                </c:pt>
                <c:pt idx="137">
                  <c:v>5.203278688524601</c:v>
                </c:pt>
                <c:pt idx="138">
                  <c:v>5.2409836065573883</c:v>
                </c:pt>
                <c:pt idx="139">
                  <c:v>5.2786885245901756</c:v>
                </c:pt>
                <c:pt idx="140">
                  <c:v>5.3163934426229629</c:v>
                </c:pt>
                <c:pt idx="141">
                  <c:v>5.3540983606557502</c:v>
                </c:pt>
                <c:pt idx="142">
                  <c:v>5.3918032786885375</c:v>
                </c:pt>
                <c:pt idx="143">
                  <c:v>5.4295081967213248</c:v>
                </c:pt>
                <c:pt idx="144">
                  <c:v>5.4672131147541121</c:v>
                </c:pt>
                <c:pt idx="145">
                  <c:v>5.5049180327868994</c:v>
                </c:pt>
                <c:pt idx="146">
                  <c:v>5.5426229508196867</c:v>
                </c:pt>
                <c:pt idx="147">
                  <c:v>5.580327868852474</c:v>
                </c:pt>
                <c:pt idx="148">
                  <c:v>5.6180327868852613</c:v>
                </c:pt>
                <c:pt idx="149">
                  <c:v>5.6557377049180486</c:v>
                </c:pt>
                <c:pt idx="150">
                  <c:v>5.6934426229508359</c:v>
                </c:pt>
                <c:pt idx="151">
                  <c:v>5.7311475409836232</c:v>
                </c:pt>
                <c:pt idx="152">
                  <c:v>5.7688524590164105</c:v>
                </c:pt>
                <c:pt idx="153">
                  <c:v>5.8065573770491978</c:v>
                </c:pt>
                <c:pt idx="154">
                  <c:v>5.8442622950819851</c:v>
                </c:pt>
                <c:pt idx="155">
                  <c:v>5.8819672131147724</c:v>
                </c:pt>
                <c:pt idx="156">
                  <c:v>5.9196721311475597</c:v>
                </c:pt>
                <c:pt idx="157">
                  <c:v>5.9573770491803471</c:v>
                </c:pt>
                <c:pt idx="158">
                  <c:v>5.9950819672131344</c:v>
                </c:pt>
                <c:pt idx="159">
                  <c:v>6.0327868852459217</c:v>
                </c:pt>
                <c:pt idx="160">
                  <c:v>6.070491803278709</c:v>
                </c:pt>
                <c:pt idx="161">
                  <c:v>6.1081967213114963</c:v>
                </c:pt>
                <c:pt idx="162">
                  <c:v>6.1459016393442836</c:v>
                </c:pt>
                <c:pt idx="163">
                  <c:v>6.1836065573770709</c:v>
                </c:pt>
                <c:pt idx="164">
                  <c:v>6.2213114754098582</c:v>
                </c:pt>
                <c:pt idx="165">
                  <c:v>6.2590163934426455</c:v>
                </c:pt>
                <c:pt idx="166">
                  <c:v>6.2967213114754328</c:v>
                </c:pt>
                <c:pt idx="167">
                  <c:v>6.3344262295082201</c:v>
                </c:pt>
                <c:pt idx="168">
                  <c:v>6.3721311475410074</c:v>
                </c:pt>
                <c:pt idx="169">
                  <c:v>6.4098360655737947</c:v>
                </c:pt>
                <c:pt idx="170">
                  <c:v>6.447540983606582</c:v>
                </c:pt>
                <c:pt idx="171">
                  <c:v>6.4852459016393693</c:v>
                </c:pt>
                <c:pt idx="172">
                  <c:v>6.5229508196721566</c:v>
                </c:pt>
                <c:pt idx="173">
                  <c:v>6.5606557377049439</c:v>
                </c:pt>
                <c:pt idx="174">
                  <c:v>6.5983606557377312</c:v>
                </c:pt>
                <c:pt idx="175">
                  <c:v>6.6360655737705185</c:v>
                </c:pt>
                <c:pt idx="176">
                  <c:v>6.6737704918033058</c:v>
                </c:pt>
                <c:pt idx="177">
                  <c:v>6.7114754098360931</c:v>
                </c:pt>
                <c:pt idx="178">
                  <c:v>6.7491803278688804</c:v>
                </c:pt>
                <c:pt idx="179">
                  <c:v>6.7868852459016678</c:v>
                </c:pt>
                <c:pt idx="180">
                  <c:v>6.8245901639344551</c:v>
                </c:pt>
                <c:pt idx="181">
                  <c:v>6.8622950819672424</c:v>
                </c:pt>
                <c:pt idx="182">
                  <c:v>6.9000000000000297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7-47D9-BEDB-6CE8AED1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297807"/>
        <c:axId val="1895285807"/>
      </c:lineChart>
      <c:dateAx>
        <c:axId val="1895297807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285807"/>
        <c:crosses val="autoZero"/>
        <c:auto val="1"/>
        <c:lblOffset val="100"/>
        <c:baseTimeUnit val="days"/>
      </c:dateAx>
      <c:valAx>
        <c:axId val="18952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29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39732874733303E-2"/>
          <c:y val="8.1414462750177455E-2"/>
          <c:w val="0.90894948200473102"/>
          <c:h val="0.848317485824421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Future Monthly Contracts (21/03/2025)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7'!$C$2:$H$2</c:f>
              <c:strCache>
                <c:ptCount val="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</c:strCache>
            </c:strRef>
          </c:cat>
          <c:val>
            <c:numRef>
              <c:f>'Figure 7'!$C$3:$H$3</c:f>
              <c:numCache>
                <c:formatCode>#,##0.000</c:formatCode>
                <c:ptCount val="6"/>
                <c:pt idx="0">
                  <c:v>-0.95355618726257996</c:v>
                </c:pt>
                <c:pt idx="1">
                  <c:v>-1.9715784173880899</c:v>
                </c:pt>
                <c:pt idx="2">
                  <c:v>-2.2437714462493998</c:v>
                </c:pt>
                <c:pt idx="3">
                  <c:v>-3.4975275237188601</c:v>
                </c:pt>
                <c:pt idx="4">
                  <c:v>-3.1054314322419798</c:v>
                </c:pt>
                <c:pt idx="5">
                  <c:v>-1.28156157472309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0-474E-AB55-F4DCBA07F0B0}"/>
            </c:ext>
          </c:extLst>
        </c:ser>
        <c:ser>
          <c:idx val="1"/>
          <c:order val="1"/>
          <c:tx>
            <c:strRef>
              <c:f>'Figure 7'!$B$4</c:f>
              <c:strCache>
                <c:ptCount val="1"/>
                <c:pt idx="0">
                  <c:v>Future Monthly Contracts (21/03/2024)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7'!$C$2:$H$2</c:f>
              <c:strCache>
                <c:ptCount val="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</c:strCache>
            </c:strRef>
          </c:cat>
          <c:val>
            <c:numRef>
              <c:f>'Figure 7'!$C$4:$H$4</c:f>
              <c:numCache>
                <c:formatCode>#,##0.000</c:formatCode>
                <c:ptCount val="6"/>
                <c:pt idx="0">
                  <c:v>1.7924605473150801</c:v>
                </c:pt>
                <c:pt idx="1">
                  <c:v>0.43028379020684299</c:v>
                </c:pt>
                <c:pt idx="2">
                  <c:v>-0.91185615013364996</c:v>
                </c:pt>
                <c:pt idx="3">
                  <c:v>-1.93407137104348</c:v>
                </c:pt>
                <c:pt idx="4">
                  <c:v>-1.47930270277236</c:v>
                </c:pt>
                <c:pt idx="5">
                  <c:v>-2.5272154807519701E-3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0-474E-AB55-F4DCBA07F0B0}"/>
            </c:ext>
          </c:extLst>
        </c:ser>
        <c:ser>
          <c:idx val="2"/>
          <c:order val="2"/>
          <c:tx>
            <c:strRef>
              <c:f>'Figure 7'!$B$5</c:f>
              <c:strCache>
                <c:ptCount val="1"/>
                <c:pt idx="0">
                  <c:v>Import/Export Tariff Threshold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7'!$C$2:$H$2</c:f>
              <c:strCache>
                <c:ptCount val="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</c:strCache>
            </c:strRef>
          </c:cat>
          <c:val>
            <c:numRef>
              <c:f>'Figure 7'!$C$5:$H$5</c:f>
              <c:numCache>
                <c:formatCode>General</c:formatCode>
                <c:ptCount val="6"/>
                <c:pt idx="0">
                  <c:v>5.3170000000000002</c:v>
                </c:pt>
                <c:pt idx="1">
                  <c:v>5.3170000000000002</c:v>
                </c:pt>
                <c:pt idx="2">
                  <c:v>5.3170000000000002</c:v>
                </c:pt>
                <c:pt idx="3">
                  <c:v>5.3170000000000002</c:v>
                </c:pt>
                <c:pt idx="4">
                  <c:v>5.3170000000000002</c:v>
                </c:pt>
                <c:pt idx="5">
                  <c:v>5.3170000000000002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0-474E-AB55-F4DCBA07F0B0}"/>
            </c:ext>
          </c:extLst>
        </c:ser>
        <c:ser>
          <c:idx val="3"/>
          <c:order val="3"/>
          <c:tx>
            <c:strRef>
              <c:f>'Figure 7'!$B$6</c:f>
              <c:strCache>
                <c:ptCount val="1"/>
                <c:pt idx="0">
                  <c:v>Import/Export Tariff Threshold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7'!$C$2:$H$2</c:f>
              <c:strCache>
                <c:ptCount val="6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</c:strCache>
            </c:strRef>
          </c:cat>
          <c:val>
            <c:numRef>
              <c:f>'Figure 7'!$C$6:$H$6</c:f>
              <c:numCache>
                <c:formatCode>General</c:formatCode>
                <c:ptCount val="6"/>
                <c:pt idx="0">
                  <c:v>-1.94</c:v>
                </c:pt>
                <c:pt idx="1">
                  <c:v>-1.94</c:v>
                </c:pt>
                <c:pt idx="2">
                  <c:v>-1.94</c:v>
                </c:pt>
                <c:pt idx="3">
                  <c:v>-1.94</c:v>
                </c:pt>
                <c:pt idx="4">
                  <c:v>-1.94</c:v>
                </c:pt>
                <c:pt idx="5">
                  <c:v>-1.94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00-474E-AB55-F4DCBA07F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595032"/>
        <c:axId val="685919544"/>
      </c:lineChart>
      <c:catAx>
        <c:axId val="5835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19544"/>
        <c:crosses val="autoZero"/>
        <c:auto val="1"/>
        <c:lblAlgn val="ctr"/>
        <c:lblOffset val="100"/>
        <c:noMultiLvlLbl val="0"/>
      </c:catAx>
      <c:valAx>
        <c:axId val="6859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p/th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595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8'!$E$3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8'!$F$3:$G$3</c:f>
              <c:numCache>
                <c:formatCode>General</c:formatCode>
                <c:ptCount val="2"/>
                <c:pt idx="0">
                  <c:v>3.6408527176087326</c:v>
                </c:pt>
                <c:pt idx="1">
                  <c:v>1.2096359375893009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9-445A-AF66-BC9364B69D1F}"/>
            </c:ext>
          </c:extLst>
        </c:ser>
        <c:ser>
          <c:idx val="1"/>
          <c:order val="1"/>
          <c:tx>
            <c:strRef>
              <c:f>'Figure 8'!$E$4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8'!$F$4:$G$4</c:f>
              <c:numCache>
                <c:formatCode>General</c:formatCode>
                <c:ptCount val="2"/>
                <c:pt idx="0">
                  <c:v>1.887695033434303</c:v>
                </c:pt>
                <c:pt idx="1">
                  <c:v>0.58644339029547921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9-445A-AF66-BC9364B69D1F}"/>
            </c:ext>
          </c:extLst>
        </c:ser>
        <c:ser>
          <c:idx val="2"/>
          <c:order val="2"/>
          <c:tx>
            <c:strRef>
              <c:f>'Figure 8'!$E$5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8'!$F$5:$G$5</c:f>
              <c:numCache>
                <c:formatCode>General</c:formatCode>
                <c:ptCount val="2"/>
                <c:pt idx="0">
                  <c:v>0.25375778704920843</c:v>
                </c:pt>
                <c:pt idx="1">
                  <c:v>0.16917185803280563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9-445A-AF66-BC9364B69D1F}"/>
            </c:ext>
          </c:extLst>
        </c:ser>
        <c:ser>
          <c:idx val="3"/>
          <c:order val="3"/>
          <c:tx>
            <c:strRef>
              <c:f>'Figure 8'!$E$6</c:f>
              <c:strCache>
                <c:ptCount val="1"/>
                <c:pt idx="0">
                  <c:v>Peru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8'!$F$6:$G$6</c:f>
              <c:numCache>
                <c:formatCode>General</c:formatCode>
                <c:ptCount val="2"/>
                <c:pt idx="0">
                  <c:v>0.46647996799451336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9-445A-AF66-BC9364B69D1F}"/>
            </c:ext>
          </c:extLst>
        </c:ser>
        <c:ser>
          <c:idx val="4"/>
          <c:order val="4"/>
          <c:tx>
            <c:strRef>
              <c:f>'Figure 8'!$E$7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8'!$F$7:$G$7</c:f>
              <c:numCache>
                <c:formatCode>General</c:formatCode>
                <c:ptCount val="2"/>
                <c:pt idx="0">
                  <c:v>9.1672858204263588E-2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C9-445A-AF66-BC9364B69D1F}"/>
            </c:ext>
          </c:extLst>
        </c:ser>
        <c:ser>
          <c:idx val="5"/>
          <c:order val="5"/>
          <c:tx>
            <c:strRef>
              <c:f>'Figure 8'!$E$8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8'!$F$8:$G$8</c:f>
              <c:numCache>
                <c:formatCode>General</c:formatCode>
                <c:ptCount val="2"/>
                <c:pt idx="0">
                  <c:v>0.20289192432988512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C9-445A-AF66-BC9364B69D1F}"/>
            </c:ext>
          </c:extLst>
        </c:ser>
        <c:ser>
          <c:idx val="6"/>
          <c:order val="6"/>
          <c:tx>
            <c:strRef>
              <c:f>'Figure 8'!$E$9</c:f>
              <c:strCache>
                <c:ptCount val="1"/>
                <c:pt idx="0">
                  <c:v>Egypt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8'!$F$9:$G$9</c:f>
              <c:numCache>
                <c:formatCode>General</c:formatCode>
                <c:ptCount val="2"/>
                <c:pt idx="0">
                  <c:v>9.9445619249014114E-2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9-445A-AF66-BC9364B69D1F}"/>
            </c:ext>
          </c:extLst>
        </c:ser>
        <c:ser>
          <c:idx val="7"/>
          <c:order val="7"/>
          <c:tx>
            <c:strRef>
              <c:f>'Figure 8'!$E$10</c:f>
              <c:strCache>
                <c:ptCount val="1"/>
                <c:pt idx="0">
                  <c:v>Trinidad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8'!$F$10:$G$10</c:f>
              <c:numCache>
                <c:formatCode>General</c:formatCode>
                <c:ptCount val="2"/>
                <c:pt idx="0">
                  <c:v>9.9445619249014114E-2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C9-445A-AF66-BC9364B69D1F}"/>
            </c:ext>
          </c:extLst>
        </c:ser>
        <c:ser>
          <c:idx val="8"/>
          <c:order val="8"/>
          <c:tx>
            <c:strRef>
              <c:f>'Figure 8'!$E$11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8'!$F$2:$G$2</c:f>
              <c:strCache>
                <c:ptCount val="2"/>
                <c:pt idx="0">
                  <c:v>Summer 2023</c:v>
                </c:pt>
                <c:pt idx="1">
                  <c:v>Summer 2024</c:v>
                </c:pt>
              </c:strCache>
            </c:strRef>
          </c:cat>
          <c:val>
            <c:numRef>
              <c:f>'Figure 8'!$F$11:$G$11</c:f>
              <c:numCache>
                <c:formatCode>General</c:formatCode>
                <c:ptCount val="2"/>
                <c:pt idx="0">
                  <c:v>0.34223009658798653</c:v>
                </c:pt>
                <c:pt idx="1">
                  <c:v>0.28181974052694742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C9-445A-AF66-BC9364B6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2855087"/>
        <c:axId val="1164853184"/>
      </c:barChart>
      <c:catAx>
        <c:axId val="160285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853184"/>
        <c:crosses val="autoZero"/>
        <c:auto val="1"/>
        <c:lblAlgn val="ctr"/>
        <c:lblOffset val="100"/>
        <c:noMultiLvlLbl val="0"/>
      </c:catAx>
      <c:valAx>
        <c:axId val="11648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85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9'!$A$3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9'!$B$2:$E$2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'Figure 9'!$B$3:$E$3</c:f>
              <c:numCache>
                <c:formatCode>General</c:formatCode>
                <c:ptCount val="4"/>
                <c:pt idx="0">
                  <c:v>17</c:v>
                </c:pt>
                <c:pt idx="1">
                  <c:v>37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7-4135-A7FF-14789AB2F4BB}"/>
            </c:ext>
          </c:extLst>
        </c:ser>
        <c:ser>
          <c:idx val="2"/>
          <c:order val="1"/>
          <c:tx>
            <c:strRef>
              <c:f>'Figure 9'!$A$4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9'!$B$2:$E$2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'Figure 9'!$B$4:$E$4</c:f>
              <c:numCache>
                <c:formatCode>General</c:formatCode>
                <c:ptCount val="4"/>
                <c:pt idx="0">
                  <c:v>28</c:v>
                </c:pt>
                <c:pt idx="1">
                  <c:v>18</c:v>
                </c:pt>
                <c:pt idx="2">
                  <c:v>30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7-4135-A7FF-14789AB2F4BB}"/>
            </c:ext>
          </c:extLst>
        </c:ser>
        <c:ser>
          <c:idx val="3"/>
          <c:order val="2"/>
          <c:tx>
            <c:strRef>
              <c:f>'Figure 9'!$A$5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9'!$B$2:$E$2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'Figure 9'!$B$5:$E$5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27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7-4135-A7FF-14789AB2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196943"/>
        <c:axId val="1029195023"/>
      </c:barChart>
      <c:catAx>
        <c:axId val="102919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95023"/>
        <c:crosses val="autoZero"/>
        <c:auto val="1"/>
        <c:lblAlgn val="ctr"/>
        <c:lblOffset val="100"/>
        <c:noMultiLvlLbl val="0"/>
      </c:catAx>
      <c:valAx>
        <c:axId val="102919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19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16</xdr:row>
      <xdr:rowOff>171450</xdr:rowOff>
    </xdr:from>
    <xdr:to>
      <xdr:col>12</xdr:col>
      <xdr:colOff>595312</xdr:colOff>
      <xdr:row>31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959DD-E875-9833-9875-BCDA7CB84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447675</xdr:colOff>
      <xdr:row>15</xdr:row>
      <xdr:rowOff>95250</xdr:rowOff>
    </xdr:from>
    <xdr:to>
      <xdr:col>14</xdr:col>
      <xdr:colOff>447675</xdr:colOff>
      <xdr:row>18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2E90064-FDE1-401C-F025-35953F037CC4}"/>
            </a:ext>
          </a:extLst>
        </xdr:cNvPr>
        <xdr:cNvCxnSpPr/>
      </xdr:nvCxnSpPr>
      <xdr:spPr>
        <a:xfrm flipV="1">
          <a:off x="12525375" y="2762250"/>
          <a:ext cx="0" cy="638175"/>
        </a:xfrm>
        <a:prstGeom prst="straightConnector1">
          <a:avLst/>
        </a:prstGeom>
        <a:ln w="38100">
          <a:solidFill>
            <a:schemeClr val="accent3">
              <a:lumMod val="75000"/>
            </a:schemeClr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15</xdr:row>
      <xdr:rowOff>76200</xdr:rowOff>
    </xdr:from>
    <xdr:to>
      <xdr:col>15</xdr:col>
      <xdr:colOff>57150</xdr:colOff>
      <xdr:row>18</xdr:row>
      <xdr:rowOff>142875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1099531-C49C-4968-AB59-B3EA63C7197B}"/>
            </a:ext>
          </a:extLst>
        </xdr:cNvPr>
        <xdr:cNvCxnSpPr/>
      </xdr:nvCxnSpPr>
      <xdr:spPr>
        <a:xfrm flipV="1">
          <a:off x="12811125" y="2743200"/>
          <a:ext cx="9525" cy="638175"/>
        </a:xfrm>
        <a:prstGeom prst="straightConnector1">
          <a:avLst/>
        </a:prstGeom>
        <a:ln w="38100">
          <a:solidFill>
            <a:srgbClr val="002060"/>
          </a:solidFill>
          <a:headEnd type="none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</xdr:row>
      <xdr:rowOff>9525</xdr:rowOff>
    </xdr:from>
    <xdr:to>
      <xdr:col>12</xdr:col>
      <xdr:colOff>561975</xdr:colOff>
      <xdr:row>16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9874965-9865-477D-84A3-33C1A2903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65087</xdr:colOff>
      <xdr:row>10</xdr:row>
      <xdr:rowOff>131762</xdr:rowOff>
    </xdr:from>
    <xdr:to>
      <xdr:col>15</xdr:col>
      <xdr:colOff>354012</xdr:colOff>
      <xdr:row>22</xdr:row>
      <xdr:rowOff>153987</xdr:rowOff>
    </xdr:to>
    <xdr:graphicFrame macro="">
      <xdr:nvGraphicFramePr>
        <xdr:cNvPr id="64" name="Chart 2">
          <a:extLst>
            <a:ext uri="{FF2B5EF4-FFF2-40B4-BE49-F238E27FC236}">
              <a16:creationId xmlns:a16="http://schemas.microsoft.com/office/drawing/2014/main" id="{D14B4A28-B8AC-EDA7-1BAF-EA8B627B8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465137</xdr:colOff>
      <xdr:row>8</xdr:row>
      <xdr:rowOff>49212</xdr:rowOff>
    </xdr:from>
    <xdr:to>
      <xdr:col>18</xdr:col>
      <xdr:colOff>430212</xdr:colOff>
      <xdr:row>22</xdr:row>
      <xdr:rowOff>77787</xdr:rowOff>
    </xdr:to>
    <xdr:graphicFrame macro="">
      <xdr:nvGraphicFramePr>
        <xdr:cNvPr id="31" name="Chart 1">
          <a:extLst>
            <a:ext uri="{FF2B5EF4-FFF2-40B4-BE49-F238E27FC236}">
              <a16:creationId xmlns:a16="http://schemas.microsoft.com/office/drawing/2014/main" id="{9B5477BB-6071-9E81-D23C-45E2885B2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3</xdr:row>
      <xdr:rowOff>15240</xdr:rowOff>
    </xdr:from>
    <xdr:to>
      <xdr:col>21</xdr:col>
      <xdr:colOff>301625</xdr:colOff>
      <xdr:row>24</xdr:row>
      <xdr:rowOff>2540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73DCC700-8D60-436A-A8E0-941FA66B3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3</xdr:row>
      <xdr:rowOff>76200</xdr:rowOff>
    </xdr:from>
    <xdr:ext cx="7553325" cy="381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9E34A6-ACA6-490F-B410-7DDC6502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354665</xdr:colOff>
      <xdr:row>5</xdr:row>
      <xdr:rowOff>9525</xdr:rowOff>
    </xdr:from>
    <xdr:to>
      <xdr:col>74</xdr:col>
      <xdr:colOff>196978</xdr:colOff>
      <xdr:row>26</xdr:row>
      <xdr:rowOff>29904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103F62-F7B5-4462-A350-717EF8F23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122238</xdr:rowOff>
    </xdr:from>
    <xdr:to>
      <xdr:col>9</xdr:col>
      <xdr:colOff>412749</xdr:colOff>
      <xdr:row>18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1CF6A9-5A55-655D-DE64-FA27BA295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12</xdr:row>
      <xdr:rowOff>139351</xdr:rowOff>
    </xdr:from>
    <xdr:to>
      <xdr:col>8</xdr:col>
      <xdr:colOff>469899</xdr:colOff>
      <xdr:row>32</xdr:row>
      <xdr:rowOff>148876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4BC7A4-8EB7-4B5A-99ED-E38AA4FB3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112280</xdr:colOff>
      <xdr:row>4</xdr:row>
      <xdr:rowOff>139121</xdr:rowOff>
    </xdr:from>
    <xdr:to>
      <xdr:col>37</xdr:col>
      <xdr:colOff>89765</xdr:colOff>
      <xdr:row>28</xdr:row>
      <xdr:rowOff>97558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B463AAD-1547-46B6-9AF5-E748C0BB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146819</xdr:colOff>
      <xdr:row>8</xdr:row>
      <xdr:rowOff>75709</xdr:rowOff>
    </xdr:from>
    <xdr:to>
      <xdr:col>10</xdr:col>
      <xdr:colOff>637116</xdr:colOff>
      <xdr:row>49</xdr:row>
      <xdr:rowOff>122333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BF5D11D-3E1D-48DD-9BCB-E56418AF0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629557</xdr:colOff>
      <xdr:row>12</xdr:row>
      <xdr:rowOff>67128</xdr:rowOff>
    </xdr:from>
    <xdr:to>
      <xdr:col>7</xdr:col>
      <xdr:colOff>1034143</xdr:colOff>
      <xdr:row>37</xdr:row>
      <xdr:rowOff>27214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FAE597E4-AE27-3FA2-84C9-2591961A9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396875</xdr:colOff>
      <xdr:row>7</xdr:row>
      <xdr:rowOff>144462</xdr:rowOff>
    </xdr:from>
    <xdr:to>
      <xdr:col>7</xdr:col>
      <xdr:colOff>120650</xdr:colOff>
      <xdr:row>23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64D38E-DEBB-82B0-D353-EE036FC6E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ois.Blin\Downloads\europe-gas-and-power-markets-short-term-outlook-q4-2024%20(2).xlsm" TargetMode="External"/><Relationship Id="rId1" Type="http://schemas.openxmlformats.org/officeDocument/2006/relationships/externalLinkPath" Target="file:///C:\Users\Francois.Blin\Downloads\europe-gas-and-power-markets-short-term-outlook-q4-2024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tionalgasteam.sharepoint.com/sites/GRP-INT-UK-GFOP/Shared%20Documents/05.%20Summer%20Outlook/00.%20Archive/Summer%20Outlook%202024/01.%20Data/Summer%20Outlook%202024%20Databook.xlsx" TargetMode="External"/><Relationship Id="rId1" Type="http://schemas.openxmlformats.org/officeDocument/2006/relationships/externalLinkPath" Target="/sites/GRP-INT-UK-GFOP/Shared%20Documents/05.%20Summer%20Outlook/00.%20Archive/Summer%20Outlook%202024/01.%20Data/Summer%20Outlook%202024%20Databook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tionalgasteam.sharepoint.com/sites/GRP-INT-UK-GFOP/Shared%20Documents/05.%20Summer%20Outlook/01.%20Summer%20Outlook%202025/Data/UKCS%20Summer%20Outlook_updated.xlsx" TargetMode="External"/><Relationship Id="rId1" Type="http://schemas.openxmlformats.org/officeDocument/2006/relationships/externalLinkPath" Target="/sites/GRP-INT-UK-GFOP/Shared%20Documents/05.%20Summer%20Outlook/01.%20Summer%20Outlook%202025/Data/UKCS%20Summer%20Outlook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Gas Prices"/>
      <sheetName val="Gas demand"/>
      <sheetName val="Gas production"/>
      <sheetName val="LNG import"/>
      <sheetName val="Gas storage"/>
      <sheetName val="Gas flow dynamics"/>
      <sheetName val="Gas balance"/>
      <sheetName val="DATA &gt;&gt;&gt;"/>
      <sheetName val="Gas prices (DATA)"/>
      <sheetName val="Gas demand (DATA)"/>
      <sheetName val="Gas production (DATA)"/>
      <sheetName val="Gas storage (DATA)"/>
      <sheetName val="LNG import (DATA)"/>
      <sheetName val="Market Flow Dynamics (DATA)"/>
      <sheetName val="Balance (DATA)"/>
      <sheetName val="Disclaimer"/>
    </sheetNames>
    <sheetDataSet>
      <sheetData sheetId="0">
        <row r="4">
          <cell r="D4">
            <v>45597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A"/>
      <sheetName val="Contents"/>
      <sheetName val="KeyStats"/>
      <sheetName val="Table 1"/>
      <sheetName val="Fig1"/>
      <sheetName val="Fig2"/>
      <sheetName val="Fig3"/>
      <sheetName val="Fig4"/>
      <sheetName val="Fig5"/>
      <sheetName val="Fig6"/>
      <sheetName val="Fig7"/>
      <sheetName val="Table 2"/>
      <sheetName val="Fig8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Kårstø</v>
          </cell>
        </row>
        <row r="2">
          <cell r="A2">
            <v>45383.25</v>
          </cell>
        </row>
        <row r="3">
          <cell r="A3">
            <v>45384.25</v>
          </cell>
        </row>
        <row r="4">
          <cell r="A4">
            <v>45385.25</v>
          </cell>
        </row>
        <row r="5">
          <cell r="A5">
            <v>45386.25</v>
          </cell>
        </row>
        <row r="6">
          <cell r="A6">
            <v>45387.25</v>
          </cell>
        </row>
        <row r="7">
          <cell r="A7">
            <v>45388.25</v>
          </cell>
        </row>
        <row r="8">
          <cell r="A8">
            <v>45389.25</v>
          </cell>
        </row>
        <row r="9">
          <cell r="A9">
            <v>45390.25</v>
          </cell>
        </row>
        <row r="10">
          <cell r="A10">
            <v>45391.25</v>
          </cell>
        </row>
        <row r="11">
          <cell r="A11">
            <v>45392.25</v>
          </cell>
        </row>
        <row r="12">
          <cell r="A12">
            <v>45393.25</v>
          </cell>
        </row>
        <row r="13">
          <cell r="A13">
            <v>45394.25</v>
          </cell>
        </row>
        <row r="14">
          <cell r="A14">
            <v>45395.25</v>
          </cell>
        </row>
        <row r="15">
          <cell r="A15">
            <v>45396.25</v>
          </cell>
        </row>
        <row r="16">
          <cell r="A16">
            <v>45397.25</v>
          </cell>
        </row>
        <row r="17">
          <cell r="A17">
            <v>45398.25</v>
          </cell>
        </row>
        <row r="18">
          <cell r="A18">
            <v>45399.25</v>
          </cell>
        </row>
        <row r="19">
          <cell r="A19">
            <v>45400.25</v>
          </cell>
        </row>
        <row r="20">
          <cell r="A20">
            <v>45401.25</v>
          </cell>
        </row>
        <row r="21">
          <cell r="A21">
            <v>45402.25</v>
          </cell>
        </row>
        <row r="22">
          <cell r="A22">
            <v>45403.25</v>
          </cell>
        </row>
        <row r="23">
          <cell r="A23">
            <v>45404.25</v>
          </cell>
        </row>
        <row r="24">
          <cell r="A24">
            <v>45405.25</v>
          </cell>
        </row>
        <row r="25">
          <cell r="A25">
            <v>45406.25</v>
          </cell>
        </row>
        <row r="26">
          <cell r="A26">
            <v>45407.25</v>
          </cell>
        </row>
        <row r="27">
          <cell r="A27">
            <v>45408.25</v>
          </cell>
        </row>
        <row r="28">
          <cell r="A28">
            <v>45409.25</v>
          </cell>
        </row>
        <row r="29">
          <cell r="A29">
            <v>45410.25</v>
          </cell>
        </row>
        <row r="30">
          <cell r="A30">
            <v>45411.25</v>
          </cell>
        </row>
        <row r="31">
          <cell r="A31">
            <v>45412.25</v>
          </cell>
        </row>
        <row r="32">
          <cell r="A32">
            <v>45413.25</v>
          </cell>
        </row>
        <row r="33">
          <cell r="A33">
            <v>45414.25</v>
          </cell>
        </row>
        <row r="34">
          <cell r="A34">
            <v>45415.25</v>
          </cell>
        </row>
        <row r="35">
          <cell r="A35">
            <v>45416.25</v>
          </cell>
        </row>
        <row r="36">
          <cell r="A36">
            <v>45417.25</v>
          </cell>
        </row>
        <row r="37">
          <cell r="A37">
            <v>45418.25</v>
          </cell>
        </row>
        <row r="38">
          <cell r="A38">
            <v>45419.25</v>
          </cell>
        </row>
        <row r="39">
          <cell r="A39">
            <v>45420.25</v>
          </cell>
        </row>
        <row r="40">
          <cell r="A40">
            <v>45421.25</v>
          </cell>
        </row>
        <row r="41">
          <cell r="A41">
            <v>45422.25</v>
          </cell>
        </row>
        <row r="42">
          <cell r="A42">
            <v>45423.25</v>
          </cell>
        </row>
        <row r="43">
          <cell r="A43">
            <v>45424.25</v>
          </cell>
        </row>
        <row r="44">
          <cell r="A44">
            <v>45425.25</v>
          </cell>
        </row>
        <row r="45">
          <cell r="A45">
            <v>45426.25</v>
          </cell>
        </row>
        <row r="46">
          <cell r="A46">
            <v>45427.25</v>
          </cell>
        </row>
        <row r="47">
          <cell r="A47">
            <v>45428.25</v>
          </cell>
        </row>
        <row r="48">
          <cell r="A48">
            <v>45429.25</v>
          </cell>
        </row>
        <row r="49">
          <cell r="A49">
            <v>45430.25</v>
          </cell>
        </row>
        <row r="50">
          <cell r="A50">
            <v>45431.25</v>
          </cell>
        </row>
        <row r="51">
          <cell r="A51">
            <v>45432.25</v>
          </cell>
        </row>
        <row r="52">
          <cell r="A52">
            <v>45433.25</v>
          </cell>
        </row>
        <row r="53">
          <cell r="A53">
            <v>45434.25</v>
          </cell>
        </row>
        <row r="54">
          <cell r="A54">
            <v>45435.25</v>
          </cell>
        </row>
        <row r="55">
          <cell r="A55">
            <v>45436.25</v>
          </cell>
        </row>
        <row r="56">
          <cell r="A56">
            <v>45437.25</v>
          </cell>
        </row>
        <row r="57">
          <cell r="A57">
            <v>45438.25</v>
          </cell>
        </row>
        <row r="58">
          <cell r="A58">
            <v>45439.25</v>
          </cell>
        </row>
        <row r="59">
          <cell r="A59">
            <v>45440.25</v>
          </cell>
        </row>
        <row r="60">
          <cell r="A60">
            <v>45441.25</v>
          </cell>
        </row>
        <row r="61">
          <cell r="A61">
            <v>45442.25</v>
          </cell>
        </row>
        <row r="62">
          <cell r="A62">
            <v>45443.25</v>
          </cell>
        </row>
        <row r="63">
          <cell r="A63">
            <v>45444.25</v>
          </cell>
        </row>
        <row r="64">
          <cell r="A64">
            <v>45445.25</v>
          </cell>
        </row>
        <row r="65">
          <cell r="A65">
            <v>45446.25</v>
          </cell>
        </row>
        <row r="66">
          <cell r="A66">
            <v>45447.25</v>
          </cell>
        </row>
        <row r="67">
          <cell r="A67">
            <v>45448.25</v>
          </cell>
        </row>
        <row r="68">
          <cell r="A68">
            <v>45449.25</v>
          </cell>
        </row>
        <row r="69">
          <cell r="A69">
            <v>45450.25</v>
          </cell>
        </row>
        <row r="70">
          <cell r="A70">
            <v>45451.25</v>
          </cell>
        </row>
        <row r="71">
          <cell r="A71">
            <v>45452.25</v>
          </cell>
        </row>
        <row r="72">
          <cell r="A72">
            <v>45453.25</v>
          </cell>
        </row>
        <row r="73">
          <cell r="A73">
            <v>45454.25</v>
          </cell>
        </row>
        <row r="74">
          <cell r="A74">
            <v>45455.25</v>
          </cell>
        </row>
        <row r="75">
          <cell r="A75">
            <v>45456.25</v>
          </cell>
        </row>
        <row r="76">
          <cell r="A76">
            <v>45457.25</v>
          </cell>
        </row>
        <row r="77">
          <cell r="A77">
            <v>45458.25</v>
          </cell>
        </row>
        <row r="78">
          <cell r="A78">
            <v>45459.25</v>
          </cell>
        </row>
        <row r="79">
          <cell r="A79">
            <v>45460.25</v>
          </cell>
        </row>
        <row r="80">
          <cell r="A80">
            <v>45461.25</v>
          </cell>
        </row>
        <row r="81">
          <cell r="A81">
            <v>45462.25</v>
          </cell>
        </row>
        <row r="82">
          <cell r="A82">
            <v>45463.25</v>
          </cell>
        </row>
        <row r="83">
          <cell r="A83">
            <v>45464.25</v>
          </cell>
        </row>
        <row r="84">
          <cell r="A84">
            <v>45465.25</v>
          </cell>
        </row>
        <row r="85">
          <cell r="A85">
            <v>45466.25</v>
          </cell>
        </row>
        <row r="86">
          <cell r="A86">
            <v>45467.25</v>
          </cell>
        </row>
        <row r="87">
          <cell r="A87">
            <v>45468.25</v>
          </cell>
        </row>
        <row r="88">
          <cell r="A88">
            <v>45469.25</v>
          </cell>
        </row>
        <row r="89">
          <cell r="A89">
            <v>45470.25</v>
          </cell>
        </row>
        <row r="90">
          <cell r="A90">
            <v>45471.25</v>
          </cell>
        </row>
        <row r="91">
          <cell r="A91">
            <v>45472.25</v>
          </cell>
        </row>
        <row r="92">
          <cell r="A92">
            <v>45473.25</v>
          </cell>
        </row>
        <row r="93">
          <cell r="A93">
            <v>45474.25</v>
          </cell>
        </row>
        <row r="94">
          <cell r="A94">
            <v>45475.25</v>
          </cell>
        </row>
        <row r="95">
          <cell r="A95">
            <v>45476.25</v>
          </cell>
        </row>
        <row r="96">
          <cell r="A96">
            <v>45477.25</v>
          </cell>
        </row>
        <row r="97">
          <cell r="A97">
            <v>45478.25</v>
          </cell>
        </row>
        <row r="98">
          <cell r="A98">
            <v>45479.25</v>
          </cell>
        </row>
        <row r="99">
          <cell r="A99">
            <v>45480.25</v>
          </cell>
        </row>
        <row r="100">
          <cell r="A100">
            <v>45481.25</v>
          </cell>
        </row>
        <row r="101">
          <cell r="A101">
            <v>45482.25</v>
          </cell>
        </row>
        <row r="102">
          <cell r="A102">
            <v>45483.25</v>
          </cell>
        </row>
        <row r="103">
          <cell r="A103">
            <v>45484.25</v>
          </cell>
        </row>
        <row r="104">
          <cell r="A104">
            <v>45485.25</v>
          </cell>
        </row>
        <row r="105">
          <cell r="A105">
            <v>45486.25</v>
          </cell>
        </row>
        <row r="106">
          <cell r="A106">
            <v>45487.25</v>
          </cell>
        </row>
        <row r="107">
          <cell r="A107">
            <v>45488.25</v>
          </cell>
        </row>
        <row r="108">
          <cell r="A108">
            <v>45489.25</v>
          </cell>
        </row>
        <row r="109">
          <cell r="A109">
            <v>45490.25</v>
          </cell>
        </row>
        <row r="110">
          <cell r="A110">
            <v>45491.25</v>
          </cell>
        </row>
        <row r="111">
          <cell r="A111">
            <v>45492.25</v>
          </cell>
        </row>
        <row r="112">
          <cell r="A112">
            <v>45493.25</v>
          </cell>
        </row>
        <row r="113">
          <cell r="A113">
            <v>45494.25</v>
          </cell>
        </row>
        <row r="114">
          <cell r="A114">
            <v>45495.25</v>
          </cell>
        </row>
        <row r="115">
          <cell r="A115">
            <v>45496.25</v>
          </cell>
        </row>
        <row r="116">
          <cell r="A116">
            <v>45497.25</v>
          </cell>
        </row>
        <row r="117">
          <cell r="A117">
            <v>45498.25</v>
          </cell>
        </row>
        <row r="118">
          <cell r="A118">
            <v>45499.25</v>
          </cell>
        </row>
        <row r="119">
          <cell r="A119">
            <v>45500.25</v>
          </cell>
        </row>
        <row r="120">
          <cell r="A120">
            <v>45501.25</v>
          </cell>
        </row>
        <row r="121">
          <cell r="A121">
            <v>45502.25</v>
          </cell>
        </row>
        <row r="122">
          <cell r="A122">
            <v>45503.25</v>
          </cell>
        </row>
        <row r="123">
          <cell r="A123">
            <v>45504.25</v>
          </cell>
        </row>
        <row r="124">
          <cell r="A124">
            <v>45505.25</v>
          </cell>
        </row>
        <row r="125">
          <cell r="A125">
            <v>45506.25</v>
          </cell>
        </row>
        <row r="126">
          <cell r="A126">
            <v>45507.25</v>
          </cell>
        </row>
        <row r="127">
          <cell r="A127">
            <v>45508.25</v>
          </cell>
        </row>
        <row r="128">
          <cell r="A128">
            <v>45509.25</v>
          </cell>
        </row>
        <row r="129">
          <cell r="A129">
            <v>45510.25</v>
          </cell>
        </row>
        <row r="130">
          <cell r="A130">
            <v>45511.25</v>
          </cell>
        </row>
        <row r="131">
          <cell r="A131">
            <v>45512.25</v>
          </cell>
        </row>
        <row r="132">
          <cell r="A132">
            <v>45513.25</v>
          </cell>
        </row>
        <row r="133">
          <cell r="A133">
            <v>45514.25</v>
          </cell>
        </row>
        <row r="134">
          <cell r="A134">
            <v>45515.25</v>
          </cell>
        </row>
        <row r="135">
          <cell r="A135">
            <v>45516.25</v>
          </cell>
        </row>
        <row r="136">
          <cell r="A136">
            <v>45517.25</v>
          </cell>
        </row>
        <row r="137">
          <cell r="A137">
            <v>45518.25</v>
          </cell>
        </row>
        <row r="138">
          <cell r="A138">
            <v>45519.25</v>
          </cell>
        </row>
        <row r="139">
          <cell r="A139">
            <v>45520.25</v>
          </cell>
        </row>
        <row r="140">
          <cell r="A140">
            <v>45521.25</v>
          </cell>
        </row>
        <row r="141">
          <cell r="A141">
            <v>45522.25</v>
          </cell>
        </row>
        <row r="142">
          <cell r="A142">
            <v>45523.25</v>
          </cell>
        </row>
        <row r="143">
          <cell r="A143">
            <v>45524.25</v>
          </cell>
        </row>
        <row r="144">
          <cell r="A144">
            <v>45525.25</v>
          </cell>
        </row>
        <row r="145">
          <cell r="A145">
            <v>45526.25</v>
          </cell>
        </row>
        <row r="146">
          <cell r="A146">
            <v>45527.25</v>
          </cell>
        </row>
        <row r="147">
          <cell r="A147">
            <v>45528.25</v>
          </cell>
        </row>
        <row r="148">
          <cell r="A148">
            <v>45529.25</v>
          </cell>
        </row>
        <row r="149">
          <cell r="A149">
            <v>45530.25</v>
          </cell>
        </row>
        <row r="150">
          <cell r="A150">
            <v>45531.25</v>
          </cell>
        </row>
        <row r="151">
          <cell r="A151">
            <v>45532.25</v>
          </cell>
        </row>
        <row r="152">
          <cell r="A152">
            <v>45533.25</v>
          </cell>
        </row>
        <row r="153">
          <cell r="A153">
            <v>45534.25</v>
          </cell>
        </row>
        <row r="154">
          <cell r="A154">
            <v>45535.25</v>
          </cell>
        </row>
        <row r="155">
          <cell r="A155">
            <v>45536.25</v>
          </cell>
        </row>
        <row r="156">
          <cell r="A156">
            <v>45537.25</v>
          </cell>
        </row>
        <row r="157">
          <cell r="A157">
            <v>45538.25</v>
          </cell>
        </row>
        <row r="158">
          <cell r="A158">
            <v>45539.25</v>
          </cell>
        </row>
        <row r="159">
          <cell r="A159">
            <v>45540.25</v>
          </cell>
        </row>
        <row r="160">
          <cell r="A160">
            <v>45541.25</v>
          </cell>
        </row>
        <row r="161">
          <cell r="A161">
            <v>45542.25</v>
          </cell>
        </row>
        <row r="162">
          <cell r="A162">
            <v>45543.25</v>
          </cell>
        </row>
        <row r="163">
          <cell r="A163">
            <v>45544.25</v>
          </cell>
        </row>
        <row r="164">
          <cell r="A164">
            <v>45545.25</v>
          </cell>
        </row>
        <row r="165">
          <cell r="A165">
            <v>45546.25</v>
          </cell>
        </row>
        <row r="166">
          <cell r="A166">
            <v>45547.25</v>
          </cell>
        </row>
        <row r="167">
          <cell r="A167">
            <v>45548.25</v>
          </cell>
        </row>
        <row r="168">
          <cell r="A168">
            <v>45549.25</v>
          </cell>
        </row>
        <row r="169">
          <cell r="A169">
            <v>45550.25</v>
          </cell>
        </row>
        <row r="170">
          <cell r="A170">
            <v>45551.25</v>
          </cell>
        </row>
        <row r="171">
          <cell r="A171">
            <v>45552.25</v>
          </cell>
        </row>
        <row r="172">
          <cell r="A172">
            <v>45553.25</v>
          </cell>
        </row>
        <row r="173">
          <cell r="A173">
            <v>45554.25</v>
          </cell>
        </row>
        <row r="174">
          <cell r="A174">
            <v>45555.25</v>
          </cell>
        </row>
        <row r="175">
          <cell r="A175">
            <v>45556.25</v>
          </cell>
        </row>
        <row r="176">
          <cell r="A176">
            <v>45557.25</v>
          </cell>
        </row>
        <row r="177">
          <cell r="A177">
            <v>45558.25</v>
          </cell>
        </row>
        <row r="178">
          <cell r="A178">
            <v>45559.25</v>
          </cell>
        </row>
        <row r="179">
          <cell r="A179">
            <v>45560.25</v>
          </cell>
        </row>
        <row r="180">
          <cell r="A180">
            <v>45561.25</v>
          </cell>
        </row>
        <row r="181">
          <cell r="A181">
            <v>45562.25</v>
          </cell>
        </row>
        <row r="182">
          <cell r="A182">
            <v>45563.25</v>
          </cell>
        </row>
        <row r="183">
          <cell r="A183">
            <v>45564.25</v>
          </cell>
        </row>
        <row r="184">
          <cell r="A184">
            <v>45565.25</v>
          </cell>
        </row>
        <row r="185">
          <cell r="A185">
            <v>45566.25</v>
          </cell>
        </row>
        <row r="186">
          <cell r="A186">
            <v>45567.25</v>
          </cell>
        </row>
        <row r="187">
          <cell r="A187">
            <v>45568.25</v>
          </cell>
        </row>
        <row r="188">
          <cell r="A188">
            <v>45569.25</v>
          </cell>
        </row>
        <row r="189">
          <cell r="A189">
            <v>45570.25</v>
          </cell>
        </row>
        <row r="190">
          <cell r="A190">
            <v>45571.25</v>
          </cell>
        </row>
        <row r="191">
          <cell r="A191">
            <v>45572.25</v>
          </cell>
        </row>
        <row r="192">
          <cell r="A192">
            <v>45573.25</v>
          </cell>
        </row>
        <row r="193">
          <cell r="A193">
            <v>45574.25</v>
          </cell>
        </row>
        <row r="194">
          <cell r="A194">
            <v>45575.25</v>
          </cell>
        </row>
        <row r="195">
          <cell r="A195">
            <v>45576.25</v>
          </cell>
        </row>
        <row r="196">
          <cell r="A196">
            <v>45577.25</v>
          </cell>
        </row>
        <row r="197">
          <cell r="A197">
            <v>45578.25</v>
          </cell>
        </row>
        <row r="198">
          <cell r="A198">
            <v>45579.25</v>
          </cell>
        </row>
        <row r="199">
          <cell r="A199">
            <v>45580.25</v>
          </cell>
        </row>
        <row r="200">
          <cell r="A200">
            <v>45581.25</v>
          </cell>
        </row>
        <row r="201">
          <cell r="A201">
            <v>45582.25</v>
          </cell>
        </row>
        <row r="202">
          <cell r="A202">
            <v>45583.25</v>
          </cell>
        </row>
        <row r="203">
          <cell r="A203">
            <v>45584.25</v>
          </cell>
        </row>
        <row r="204">
          <cell r="A204">
            <v>45585.25</v>
          </cell>
        </row>
        <row r="205">
          <cell r="A205">
            <v>45586.25</v>
          </cell>
        </row>
        <row r="206">
          <cell r="A206">
            <v>45587.25</v>
          </cell>
        </row>
        <row r="207">
          <cell r="A207">
            <v>45588.25</v>
          </cell>
        </row>
        <row r="208">
          <cell r="A208">
            <v>45589.25</v>
          </cell>
        </row>
        <row r="209">
          <cell r="A209">
            <v>45590.25</v>
          </cell>
        </row>
        <row r="210">
          <cell r="A210">
            <v>45591.25</v>
          </cell>
        </row>
        <row r="211">
          <cell r="A211">
            <v>45592.25</v>
          </cell>
        </row>
        <row r="212">
          <cell r="A212">
            <v>45593.25</v>
          </cell>
        </row>
        <row r="213">
          <cell r="A213">
            <v>45594.25</v>
          </cell>
        </row>
        <row r="214">
          <cell r="A214">
            <v>45595.25</v>
          </cell>
        </row>
        <row r="215">
          <cell r="A215">
            <v>45596.25</v>
          </cell>
        </row>
        <row r="216">
          <cell r="A216">
            <v>45597.25</v>
          </cell>
        </row>
        <row r="217">
          <cell r="A217">
            <v>45598.25</v>
          </cell>
        </row>
        <row r="218">
          <cell r="A218">
            <v>45599.25</v>
          </cell>
        </row>
        <row r="219">
          <cell r="A219">
            <v>45600.25</v>
          </cell>
        </row>
        <row r="220">
          <cell r="A220">
            <v>45601.25</v>
          </cell>
        </row>
        <row r="221">
          <cell r="A221">
            <v>45602.25</v>
          </cell>
        </row>
        <row r="222">
          <cell r="A222">
            <v>45603.25</v>
          </cell>
        </row>
        <row r="223">
          <cell r="A223">
            <v>45604.25</v>
          </cell>
        </row>
        <row r="224">
          <cell r="A224">
            <v>45605.25</v>
          </cell>
        </row>
        <row r="225">
          <cell r="A225">
            <v>45606.25</v>
          </cell>
        </row>
        <row r="226">
          <cell r="A226">
            <v>45607.25</v>
          </cell>
        </row>
        <row r="227">
          <cell r="A227">
            <v>45608.25</v>
          </cell>
        </row>
        <row r="228">
          <cell r="A228">
            <v>45609.25</v>
          </cell>
        </row>
        <row r="229">
          <cell r="A229">
            <v>45610.25</v>
          </cell>
        </row>
        <row r="230">
          <cell r="A230">
            <v>45611.25</v>
          </cell>
        </row>
        <row r="231">
          <cell r="A231">
            <v>45612.25</v>
          </cell>
        </row>
        <row r="232">
          <cell r="A232">
            <v>45613.25</v>
          </cell>
        </row>
        <row r="233">
          <cell r="A233">
            <v>45614.25</v>
          </cell>
        </row>
        <row r="234">
          <cell r="A234">
            <v>45615.25</v>
          </cell>
        </row>
        <row r="235">
          <cell r="A235">
            <v>45616.25</v>
          </cell>
        </row>
        <row r="236">
          <cell r="A236">
            <v>45617.25</v>
          </cell>
        </row>
        <row r="237">
          <cell r="A237">
            <v>45618.25</v>
          </cell>
        </row>
        <row r="238">
          <cell r="A238">
            <v>45619.25</v>
          </cell>
        </row>
        <row r="239">
          <cell r="A239">
            <v>45620.25</v>
          </cell>
        </row>
        <row r="240">
          <cell r="A240">
            <v>45621.25</v>
          </cell>
        </row>
        <row r="241">
          <cell r="A241">
            <v>45622.25</v>
          </cell>
        </row>
        <row r="242">
          <cell r="A242">
            <v>45623.25</v>
          </cell>
        </row>
        <row r="243">
          <cell r="A243">
            <v>45624.25</v>
          </cell>
        </row>
        <row r="244">
          <cell r="A244">
            <v>45625.25</v>
          </cell>
        </row>
        <row r="245">
          <cell r="A245">
            <v>45626.25</v>
          </cell>
        </row>
        <row r="246">
          <cell r="A246">
            <v>45627.25</v>
          </cell>
        </row>
        <row r="247">
          <cell r="A247">
            <v>45628.25</v>
          </cell>
        </row>
        <row r="248">
          <cell r="A248">
            <v>45629.25</v>
          </cell>
        </row>
        <row r="249">
          <cell r="A249">
            <v>45630.25</v>
          </cell>
        </row>
        <row r="250">
          <cell r="A250">
            <v>45631.25</v>
          </cell>
        </row>
        <row r="251">
          <cell r="A251">
            <v>45632.25</v>
          </cell>
        </row>
        <row r="252">
          <cell r="A252">
            <v>45633.25</v>
          </cell>
        </row>
        <row r="253">
          <cell r="A253">
            <v>45634.25</v>
          </cell>
        </row>
        <row r="254">
          <cell r="A254">
            <v>45635.25</v>
          </cell>
        </row>
        <row r="255">
          <cell r="A255">
            <v>45636.25</v>
          </cell>
        </row>
        <row r="256">
          <cell r="A256">
            <v>45637.25</v>
          </cell>
        </row>
        <row r="257">
          <cell r="A257">
            <v>45638.25</v>
          </cell>
        </row>
        <row r="258">
          <cell r="A258">
            <v>45639.25</v>
          </cell>
        </row>
        <row r="259">
          <cell r="A259">
            <v>45640.25</v>
          </cell>
        </row>
        <row r="260">
          <cell r="A260">
            <v>45641.25</v>
          </cell>
        </row>
        <row r="261">
          <cell r="A261">
            <v>45642.25</v>
          </cell>
        </row>
        <row r="262">
          <cell r="A262">
            <v>45643.25</v>
          </cell>
        </row>
        <row r="263">
          <cell r="A263">
            <v>45644.25</v>
          </cell>
        </row>
        <row r="264">
          <cell r="A264">
            <v>45645.25</v>
          </cell>
        </row>
        <row r="265">
          <cell r="A265">
            <v>45646.25</v>
          </cell>
        </row>
        <row r="266">
          <cell r="A266">
            <v>45647.25</v>
          </cell>
        </row>
        <row r="267">
          <cell r="A267">
            <v>45648.25</v>
          </cell>
        </row>
        <row r="268">
          <cell r="A268">
            <v>45649.25</v>
          </cell>
        </row>
        <row r="269">
          <cell r="A269">
            <v>45650.25</v>
          </cell>
        </row>
        <row r="270">
          <cell r="A270">
            <v>45651.25</v>
          </cell>
        </row>
        <row r="271">
          <cell r="A271">
            <v>45652.25</v>
          </cell>
        </row>
        <row r="272">
          <cell r="A272">
            <v>45653.25</v>
          </cell>
        </row>
        <row r="273">
          <cell r="A273">
            <v>45654.25</v>
          </cell>
        </row>
        <row r="274">
          <cell r="A274">
            <v>45655.25</v>
          </cell>
        </row>
        <row r="275">
          <cell r="A275">
            <v>45656.25</v>
          </cell>
        </row>
        <row r="276">
          <cell r="A276">
            <v>45657.25</v>
          </cell>
        </row>
        <row r="277">
          <cell r="A277">
            <v>45658.25</v>
          </cell>
        </row>
        <row r="278">
          <cell r="A278">
            <v>45659.25</v>
          </cell>
        </row>
        <row r="279">
          <cell r="A279">
            <v>45660.25</v>
          </cell>
        </row>
        <row r="280">
          <cell r="A280">
            <v>45661.25</v>
          </cell>
        </row>
        <row r="281">
          <cell r="A281">
            <v>45662.25</v>
          </cell>
        </row>
        <row r="282">
          <cell r="A282">
            <v>45663.25</v>
          </cell>
        </row>
        <row r="283">
          <cell r="A283">
            <v>45664.25</v>
          </cell>
        </row>
        <row r="284">
          <cell r="A284">
            <v>45665.25</v>
          </cell>
        </row>
        <row r="285">
          <cell r="A285">
            <v>45666.25</v>
          </cell>
        </row>
        <row r="286">
          <cell r="A286">
            <v>45667.25</v>
          </cell>
        </row>
        <row r="287">
          <cell r="A287">
            <v>45668.25</v>
          </cell>
        </row>
        <row r="288">
          <cell r="A288">
            <v>45669.25</v>
          </cell>
        </row>
        <row r="289">
          <cell r="A289">
            <v>45670.25</v>
          </cell>
        </row>
        <row r="290">
          <cell r="A290">
            <v>45671.25</v>
          </cell>
        </row>
        <row r="291">
          <cell r="A291">
            <v>45672.25</v>
          </cell>
        </row>
        <row r="292">
          <cell r="A292">
            <v>45673.25</v>
          </cell>
        </row>
        <row r="293">
          <cell r="A293">
            <v>45674.25</v>
          </cell>
        </row>
        <row r="294">
          <cell r="A294">
            <v>45675.25</v>
          </cell>
        </row>
        <row r="295">
          <cell r="A295">
            <v>45676.25</v>
          </cell>
        </row>
        <row r="296">
          <cell r="A296">
            <v>45677.25</v>
          </cell>
        </row>
        <row r="297">
          <cell r="A297">
            <v>45678.25</v>
          </cell>
        </row>
        <row r="298">
          <cell r="A298">
            <v>45679.25</v>
          </cell>
        </row>
        <row r="299">
          <cell r="A299">
            <v>45680.25</v>
          </cell>
        </row>
        <row r="300">
          <cell r="A300">
            <v>45681.25</v>
          </cell>
        </row>
        <row r="301">
          <cell r="A301">
            <v>45682.25</v>
          </cell>
        </row>
        <row r="302">
          <cell r="A302">
            <v>45683.25</v>
          </cell>
        </row>
        <row r="303">
          <cell r="A303">
            <v>45684.25</v>
          </cell>
        </row>
        <row r="304">
          <cell r="A304">
            <v>45685.25</v>
          </cell>
        </row>
        <row r="305">
          <cell r="A305">
            <v>45686.25</v>
          </cell>
        </row>
        <row r="306">
          <cell r="A306">
            <v>45687.25</v>
          </cell>
        </row>
        <row r="307">
          <cell r="A307">
            <v>45688.25</v>
          </cell>
        </row>
        <row r="308">
          <cell r="A308">
            <v>45689.25</v>
          </cell>
        </row>
        <row r="309">
          <cell r="A309">
            <v>45690.25</v>
          </cell>
        </row>
        <row r="310">
          <cell r="A310">
            <v>45691.25</v>
          </cell>
        </row>
        <row r="311">
          <cell r="A311">
            <v>45692.25</v>
          </cell>
        </row>
        <row r="312">
          <cell r="A312">
            <v>45693.25</v>
          </cell>
        </row>
        <row r="313">
          <cell r="A313">
            <v>45694.25</v>
          </cell>
        </row>
        <row r="314">
          <cell r="A314">
            <v>45695.25</v>
          </cell>
        </row>
        <row r="315">
          <cell r="A315">
            <v>45696.25</v>
          </cell>
        </row>
        <row r="316">
          <cell r="A316">
            <v>45697.25</v>
          </cell>
        </row>
        <row r="317">
          <cell r="A317">
            <v>45698.25</v>
          </cell>
        </row>
        <row r="318">
          <cell r="A318">
            <v>45699.25</v>
          </cell>
        </row>
        <row r="319">
          <cell r="A319">
            <v>45700.25</v>
          </cell>
        </row>
        <row r="320">
          <cell r="A320">
            <v>45701.25</v>
          </cell>
        </row>
        <row r="321">
          <cell r="A321">
            <v>45702.25</v>
          </cell>
        </row>
        <row r="322">
          <cell r="A322">
            <v>45703.25</v>
          </cell>
        </row>
        <row r="323">
          <cell r="A323">
            <v>45704.25</v>
          </cell>
        </row>
        <row r="324">
          <cell r="A324">
            <v>45705.25</v>
          </cell>
        </row>
        <row r="325">
          <cell r="A325">
            <v>45706.25</v>
          </cell>
        </row>
        <row r="326">
          <cell r="A326">
            <v>45707.25</v>
          </cell>
        </row>
        <row r="327">
          <cell r="A327">
            <v>45708.25</v>
          </cell>
        </row>
        <row r="328">
          <cell r="A328">
            <v>45709.25</v>
          </cell>
        </row>
        <row r="329">
          <cell r="A329">
            <v>45710.25</v>
          </cell>
        </row>
        <row r="330">
          <cell r="A330">
            <v>45711.25</v>
          </cell>
        </row>
        <row r="331">
          <cell r="A331">
            <v>45712.25</v>
          </cell>
        </row>
        <row r="332">
          <cell r="A332">
            <v>45713.25</v>
          </cell>
        </row>
        <row r="333">
          <cell r="A333">
            <v>45714.25</v>
          </cell>
        </row>
        <row r="334">
          <cell r="A334">
            <v>45715.25</v>
          </cell>
        </row>
        <row r="335">
          <cell r="A335">
            <v>45716.25</v>
          </cell>
        </row>
        <row r="336">
          <cell r="A336">
            <v>45717.25</v>
          </cell>
        </row>
        <row r="337">
          <cell r="A337">
            <v>45718.25</v>
          </cell>
        </row>
        <row r="338">
          <cell r="A338">
            <v>45719.25</v>
          </cell>
        </row>
        <row r="339">
          <cell r="A339">
            <v>45720.25</v>
          </cell>
        </row>
        <row r="340">
          <cell r="A340">
            <v>45721.25</v>
          </cell>
        </row>
        <row r="341">
          <cell r="A341">
            <v>45722.25</v>
          </cell>
        </row>
        <row r="342">
          <cell r="A342">
            <v>45723.25</v>
          </cell>
        </row>
        <row r="343">
          <cell r="A343">
            <v>45724.25</v>
          </cell>
        </row>
        <row r="344">
          <cell r="A344">
            <v>45725.25</v>
          </cell>
        </row>
        <row r="345">
          <cell r="A345">
            <v>45726.25</v>
          </cell>
        </row>
        <row r="346">
          <cell r="A346">
            <v>45727.25</v>
          </cell>
        </row>
        <row r="347">
          <cell r="A347">
            <v>45728.25</v>
          </cell>
        </row>
        <row r="348">
          <cell r="A348">
            <v>45729.25</v>
          </cell>
        </row>
        <row r="349">
          <cell r="A349">
            <v>45730.25</v>
          </cell>
        </row>
        <row r="350">
          <cell r="A350">
            <v>45731.25</v>
          </cell>
        </row>
        <row r="351">
          <cell r="A351">
            <v>45732.25</v>
          </cell>
        </row>
        <row r="352">
          <cell r="A352">
            <v>45733.25</v>
          </cell>
        </row>
        <row r="353">
          <cell r="A353">
            <v>45734.25</v>
          </cell>
        </row>
        <row r="354">
          <cell r="A354">
            <v>45735.25</v>
          </cell>
        </row>
        <row r="355">
          <cell r="A355">
            <v>45736.25</v>
          </cell>
        </row>
        <row r="356">
          <cell r="A356">
            <v>45737.25</v>
          </cell>
        </row>
        <row r="357">
          <cell r="A357">
            <v>45738.25</v>
          </cell>
        </row>
        <row r="358">
          <cell r="A358">
            <v>45739.25</v>
          </cell>
        </row>
        <row r="359">
          <cell r="A359">
            <v>45740.25</v>
          </cell>
        </row>
        <row r="360">
          <cell r="A360">
            <v>45741.25</v>
          </cell>
        </row>
        <row r="361">
          <cell r="A361">
            <v>45742.25</v>
          </cell>
        </row>
        <row r="362">
          <cell r="A362">
            <v>45743.25</v>
          </cell>
        </row>
        <row r="363">
          <cell r="A363">
            <v>45744.25</v>
          </cell>
        </row>
        <row r="364">
          <cell r="A364">
            <v>45745.25</v>
          </cell>
        </row>
        <row r="365">
          <cell r="A365">
            <v>45746.25</v>
          </cell>
        </row>
        <row r="366">
          <cell r="A366">
            <v>45747.25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data"/>
      <sheetName val="St Fergus"/>
      <sheetName val="Easington"/>
      <sheetName val="Teesside"/>
      <sheetName val="Bacton"/>
      <sheetName val="Barrow"/>
    </sheetNames>
    <sheetDataSet>
      <sheetData sheetId="0">
        <row r="2">
          <cell r="H2">
            <v>40.299999999999997</v>
          </cell>
        </row>
        <row r="3">
          <cell r="H3">
            <v>40.299999999999997</v>
          </cell>
        </row>
        <row r="4">
          <cell r="H4">
            <v>40.299999999999997</v>
          </cell>
        </row>
        <row r="5">
          <cell r="H5">
            <v>40.299999999999997</v>
          </cell>
        </row>
        <row r="6">
          <cell r="H6">
            <v>40.299999999999997</v>
          </cell>
        </row>
        <row r="7">
          <cell r="H7">
            <v>40.299999999999997</v>
          </cell>
        </row>
        <row r="8">
          <cell r="H8">
            <v>40.299999999999997</v>
          </cell>
        </row>
        <row r="9">
          <cell r="H9">
            <v>3.3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1.5</v>
          </cell>
        </row>
        <row r="33">
          <cell r="H33">
            <v>1.5</v>
          </cell>
        </row>
        <row r="34">
          <cell r="H34">
            <v>1.5</v>
          </cell>
        </row>
        <row r="35">
          <cell r="H35">
            <v>1.5</v>
          </cell>
        </row>
        <row r="36">
          <cell r="H36">
            <v>1.5</v>
          </cell>
        </row>
        <row r="37">
          <cell r="H37">
            <v>1.5</v>
          </cell>
        </row>
        <row r="38">
          <cell r="H38">
            <v>1.5</v>
          </cell>
        </row>
        <row r="39">
          <cell r="H39">
            <v>1.5</v>
          </cell>
        </row>
        <row r="40">
          <cell r="H40">
            <v>1.5</v>
          </cell>
        </row>
        <row r="41">
          <cell r="H41">
            <v>1.5</v>
          </cell>
        </row>
        <row r="42">
          <cell r="H42">
            <v>28.8</v>
          </cell>
        </row>
        <row r="43">
          <cell r="H43">
            <v>28.8</v>
          </cell>
        </row>
        <row r="44">
          <cell r="H44">
            <v>1.5</v>
          </cell>
        </row>
        <row r="45">
          <cell r="H45">
            <v>44.5</v>
          </cell>
        </row>
        <row r="46">
          <cell r="H46">
            <v>1</v>
          </cell>
        </row>
        <row r="47">
          <cell r="H47">
            <v>1</v>
          </cell>
        </row>
        <row r="48">
          <cell r="H48">
            <v>1</v>
          </cell>
        </row>
        <row r="49">
          <cell r="H49">
            <v>1</v>
          </cell>
        </row>
        <row r="50">
          <cell r="H50">
            <v>38</v>
          </cell>
        </row>
        <row r="51">
          <cell r="H51">
            <v>38</v>
          </cell>
        </row>
        <row r="52">
          <cell r="H52">
            <v>38</v>
          </cell>
        </row>
        <row r="53">
          <cell r="H53">
            <v>38</v>
          </cell>
        </row>
        <row r="54">
          <cell r="H54">
            <v>38</v>
          </cell>
        </row>
        <row r="55">
          <cell r="H55">
            <v>38</v>
          </cell>
        </row>
        <row r="56">
          <cell r="H56">
            <v>39.700000000000003</v>
          </cell>
        </row>
        <row r="57">
          <cell r="H57">
            <v>39.700000000000003</v>
          </cell>
        </row>
        <row r="58">
          <cell r="H58">
            <v>2.7</v>
          </cell>
        </row>
        <row r="59">
          <cell r="H59">
            <v>2.7</v>
          </cell>
        </row>
        <row r="60">
          <cell r="H60">
            <v>3.4000000000000004</v>
          </cell>
        </row>
        <row r="61">
          <cell r="H61">
            <v>3.4000000000000004</v>
          </cell>
        </row>
        <row r="62">
          <cell r="H62">
            <v>7.6000000000000005</v>
          </cell>
        </row>
        <row r="63">
          <cell r="H63">
            <v>23.23</v>
          </cell>
        </row>
        <row r="64">
          <cell r="H64">
            <v>22.23</v>
          </cell>
        </row>
        <row r="65">
          <cell r="H65">
            <v>22.95</v>
          </cell>
        </row>
        <row r="66">
          <cell r="H66">
            <v>22.93</v>
          </cell>
        </row>
        <row r="67">
          <cell r="H67">
            <v>22.93</v>
          </cell>
        </row>
        <row r="68">
          <cell r="H68">
            <v>22.93</v>
          </cell>
        </row>
        <row r="69">
          <cell r="H69">
            <v>44.43</v>
          </cell>
        </row>
        <row r="70">
          <cell r="H70">
            <v>44.43</v>
          </cell>
        </row>
        <row r="71">
          <cell r="H71">
            <v>41.63</v>
          </cell>
        </row>
        <row r="72">
          <cell r="H72">
            <v>41.63</v>
          </cell>
        </row>
        <row r="73">
          <cell r="H73">
            <v>41.63</v>
          </cell>
        </row>
        <row r="74">
          <cell r="H74">
            <v>41.63</v>
          </cell>
        </row>
        <row r="75">
          <cell r="H75">
            <v>41.63</v>
          </cell>
        </row>
        <row r="76">
          <cell r="H76">
            <v>53.610000000000007</v>
          </cell>
        </row>
        <row r="77">
          <cell r="H77">
            <v>53.610000000000007</v>
          </cell>
        </row>
        <row r="78">
          <cell r="H78">
            <v>53.610000000000007</v>
          </cell>
        </row>
        <row r="79">
          <cell r="H79">
            <v>53.610000000000007</v>
          </cell>
        </row>
        <row r="80">
          <cell r="H80">
            <v>72.110000000000014</v>
          </cell>
        </row>
        <row r="81">
          <cell r="H81">
            <v>54.610000000000007</v>
          </cell>
        </row>
        <row r="82">
          <cell r="H82">
            <v>53.610000000000007</v>
          </cell>
        </row>
        <row r="83">
          <cell r="H83">
            <v>53.610000000000007</v>
          </cell>
        </row>
        <row r="84">
          <cell r="H84">
            <v>53.610000000000007</v>
          </cell>
        </row>
        <row r="85">
          <cell r="H85">
            <v>53.610000000000007</v>
          </cell>
        </row>
        <row r="86">
          <cell r="H86">
            <v>53.610000000000007</v>
          </cell>
        </row>
        <row r="87">
          <cell r="H87">
            <v>53.610000000000007</v>
          </cell>
        </row>
        <row r="88">
          <cell r="H88">
            <v>53.610000000000007</v>
          </cell>
        </row>
        <row r="89">
          <cell r="H89">
            <v>53.610000000000007</v>
          </cell>
        </row>
        <row r="90">
          <cell r="H90">
            <v>49.760000000000005</v>
          </cell>
        </row>
        <row r="91">
          <cell r="H91">
            <v>52.260000000000005</v>
          </cell>
        </row>
        <row r="92">
          <cell r="H92">
            <v>52.260000000000005</v>
          </cell>
        </row>
        <row r="93">
          <cell r="H93">
            <v>54.260000000000005</v>
          </cell>
        </row>
        <row r="94">
          <cell r="H94">
            <v>56.430000000000007</v>
          </cell>
        </row>
        <row r="95">
          <cell r="H95">
            <v>55.730000000000004</v>
          </cell>
        </row>
        <row r="96">
          <cell r="H96">
            <v>34.33</v>
          </cell>
        </row>
        <row r="97">
          <cell r="H97">
            <v>31.830000000000002</v>
          </cell>
        </row>
        <row r="98">
          <cell r="H98">
            <v>31.830000000000002</v>
          </cell>
        </row>
        <row r="99">
          <cell r="H99">
            <v>31.830000000000002</v>
          </cell>
        </row>
        <row r="100">
          <cell r="H100">
            <v>31.830000000000002</v>
          </cell>
        </row>
        <row r="101">
          <cell r="H101">
            <v>16.200000000000003</v>
          </cell>
        </row>
        <row r="102">
          <cell r="H102">
            <v>16.200000000000003</v>
          </cell>
        </row>
        <row r="103">
          <cell r="H103">
            <v>16.200000000000003</v>
          </cell>
        </row>
        <row r="104">
          <cell r="H104">
            <v>10.9</v>
          </cell>
        </row>
        <row r="105">
          <cell r="H105">
            <v>10.9</v>
          </cell>
        </row>
        <row r="106">
          <cell r="H106">
            <v>10.9</v>
          </cell>
        </row>
        <row r="107">
          <cell r="H107">
            <v>20.7</v>
          </cell>
        </row>
        <row r="108">
          <cell r="H108">
            <v>20.7</v>
          </cell>
        </row>
        <row r="109">
          <cell r="H109">
            <v>20.7</v>
          </cell>
        </row>
        <row r="110">
          <cell r="H110">
            <v>20.7</v>
          </cell>
        </row>
        <row r="111">
          <cell r="H111">
            <v>20.7</v>
          </cell>
        </row>
        <row r="112">
          <cell r="H112">
            <v>19</v>
          </cell>
        </row>
        <row r="113">
          <cell r="H113">
            <v>15</v>
          </cell>
        </row>
        <row r="114">
          <cell r="H114">
            <v>15</v>
          </cell>
        </row>
        <row r="115">
          <cell r="H115">
            <v>15</v>
          </cell>
        </row>
        <row r="116">
          <cell r="H116">
            <v>15</v>
          </cell>
        </row>
        <row r="117">
          <cell r="H117">
            <v>15</v>
          </cell>
        </row>
        <row r="118">
          <cell r="H118">
            <v>15</v>
          </cell>
        </row>
        <row r="119">
          <cell r="H119">
            <v>15</v>
          </cell>
        </row>
        <row r="120">
          <cell r="H120">
            <v>15</v>
          </cell>
        </row>
        <row r="121">
          <cell r="H121">
            <v>15</v>
          </cell>
        </row>
        <row r="122">
          <cell r="H122">
            <v>15</v>
          </cell>
        </row>
        <row r="123">
          <cell r="H123">
            <v>15</v>
          </cell>
        </row>
        <row r="124">
          <cell r="H124">
            <v>42.8</v>
          </cell>
        </row>
        <row r="125">
          <cell r="H125">
            <v>42.8</v>
          </cell>
        </row>
        <row r="126">
          <cell r="H126">
            <v>42.8</v>
          </cell>
        </row>
        <row r="127">
          <cell r="H127">
            <v>42.8</v>
          </cell>
        </row>
        <row r="128">
          <cell r="H128">
            <v>42.8</v>
          </cell>
        </row>
        <row r="129">
          <cell r="H129">
            <v>47.4</v>
          </cell>
        </row>
        <row r="130">
          <cell r="H130">
            <v>47.4</v>
          </cell>
        </row>
        <row r="131">
          <cell r="H131">
            <v>51.9</v>
          </cell>
        </row>
        <row r="132">
          <cell r="H132">
            <v>51.9</v>
          </cell>
        </row>
        <row r="133">
          <cell r="H133">
            <v>54.8</v>
          </cell>
        </row>
        <row r="134">
          <cell r="H134">
            <v>54.8</v>
          </cell>
        </row>
        <row r="135">
          <cell r="H135">
            <v>54.2</v>
          </cell>
        </row>
        <row r="136">
          <cell r="H136">
            <v>54.2</v>
          </cell>
        </row>
        <row r="137">
          <cell r="H137">
            <v>42</v>
          </cell>
        </row>
        <row r="138">
          <cell r="H138">
            <v>42</v>
          </cell>
        </row>
        <row r="139">
          <cell r="H139">
            <v>42</v>
          </cell>
        </row>
        <row r="140">
          <cell r="H140">
            <v>37.299999999999997</v>
          </cell>
        </row>
        <row r="141">
          <cell r="H141">
            <v>42.8</v>
          </cell>
        </row>
        <row r="142">
          <cell r="H142">
            <v>45.599999999999994</v>
          </cell>
        </row>
        <row r="143">
          <cell r="H143">
            <v>35.599999999999994</v>
          </cell>
        </row>
        <row r="144">
          <cell r="H144">
            <v>35.599999999999994</v>
          </cell>
        </row>
        <row r="145">
          <cell r="H145">
            <v>35.599999999999994</v>
          </cell>
        </row>
        <row r="146">
          <cell r="H146">
            <v>35.599999999999994</v>
          </cell>
        </row>
        <row r="147">
          <cell r="H147">
            <v>35.599999999999994</v>
          </cell>
        </row>
        <row r="148">
          <cell r="H148">
            <v>35.599999999999994</v>
          </cell>
        </row>
        <row r="149">
          <cell r="H149">
            <v>35.599999999999994</v>
          </cell>
        </row>
        <row r="150">
          <cell r="H150">
            <v>62.599999999999987</v>
          </cell>
        </row>
        <row r="151">
          <cell r="H151">
            <v>62.599999999999987</v>
          </cell>
        </row>
        <row r="152">
          <cell r="H152">
            <v>62.599999999999987</v>
          </cell>
        </row>
        <row r="153">
          <cell r="H153">
            <v>62.599999999999987</v>
          </cell>
        </row>
        <row r="154">
          <cell r="H154">
            <v>59.29999999999999</v>
          </cell>
        </row>
        <row r="155">
          <cell r="H155">
            <v>60.29999999999999</v>
          </cell>
        </row>
        <row r="156">
          <cell r="H156">
            <v>133</v>
          </cell>
        </row>
        <row r="157">
          <cell r="H157">
            <v>133</v>
          </cell>
        </row>
        <row r="158">
          <cell r="H158">
            <v>133</v>
          </cell>
        </row>
        <row r="159">
          <cell r="H159">
            <v>132.6</v>
          </cell>
        </row>
        <row r="160">
          <cell r="H160">
            <v>132.6</v>
          </cell>
        </row>
        <row r="161">
          <cell r="H161">
            <v>132.6</v>
          </cell>
        </row>
        <row r="162">
          <cell r="H162">
            <v>120.6</v>
          </cell>
        </row>
        <row r="163">
          <cell r="H163">
            <v>120.6</v>
          </cell>
        </row>
        <row r="164">
          <cell r="H164">
            <v>106.6</v>
          </cell>
        </row>
        <row r="165">
          <cell r="H165">
            <v>106.6</v>
          </cell>
        </row>
        <row r="166">
          <cell r="H166">
            <v>106.6</v>
          </cell>
        </row>
        <row r="167">
          <cell r="H167">
            <v>106.6</v>
          </cell>
        </row>
        <row r="168">
          <cell r="H168">
            <v>106.6</v>
          </cell>
        </row>
        <row r="169">
          <cell r="H169">
            <v>106.6</v>
          </cell>
        </row>
        <row r="170">
          <cell r="H170">
            <v>106.6</v>
          </cell>
        </row>
        <row r="171">
          <cell r="H171">
            <v>33.9</v>
          </cell>
        </row>
        <row r="172">
          <cell r="H172">
            <v>33.9</v>
          </cell>
        </row>
        <row r="173">
          <cell r="H173">
            <v>33.9</v>
          </cell>
        </row>
        <row r="174">
          <cell r="H174">
            <v>33.9</v>
          </cell>
        </row>
        <row r="175">
          <cell r="H175">
            <v>33.9</v>
          </cell>
        </row>
        <row r="176">
          <cell r="H176">
            <v>33.9</v>
          </cell>
        </row>
        <row r="177">
          <cell r="H177">
            <v>33.9</v>
          </cell>
        </row>
        <row r="178">
          <cell r="H178">
            <v>12.299999999999999</v>
          </cell>
        </row>
        <row r="179">
          <cell r="H179">
            <v>44.300000000000004</v>
          </cell>
        </row>
        <row r="180">
          <cell r="H180">
            <v>44.300000000000004</v>
          </cell>
        </row>
        <row r="181">
          <cell r="H181">
            <v>44.300000000000004</v>
          </cell>
        </row>
        <row r="182">
          <cell r="H182">
            <v>44.300000000000004</v>
          </cell>
        </row>
        <row r="183">
          <cell r="H183">
            <v>44.300000000000004</v>
          </cell>
        </row>
        <row r="184">
          <cell r="H184">
            <v>39.6</v>
          </cell>
        </row>
        <row r="185">
          <cell r="H185">
            <v>37.5</v>
          </cell>
        </row>
        <row r="186">
          <cell r="H186">
            <v>37.5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2</v>
          </cell>
        </row>
        <row r="197">
          <cell r="H197">
            <v>8</v>
          </cell>
        </row>
        <row r="198">
          <cell r="H198">
            <v>8</v>
          </cell>
        </row>
        <row r="199">
          <cell r="H199">
            <v>8</v>
          </cell>
        </row>
        <row r="200">
          <cell r="H200">
            <v>8</v>
          </cell>
        </row>
        <row r="201">
          <cell r="H201">
            <v>8</v>
          </cell>
        </row>
        <row r="202">
          <cell r="H202">
            <v>8</v>
          </cell>
        </row>
        <row r="203">
          <cell r="H203">
            <v>8</v>
          </cell>
        </row>
        <row r="204">
          <cell r="H204">
            <v>8</v>
          </cell>
        </row>
        <row r="205">
          <cell r="H205">
            <v>8</v>
          </cell>
        </row>
        <row r="206">
          <cell r="H206">
            <v>8</v>
          </cell>
        </row>
        <row r="207">
          <cell r="H207">
            <v>8</v>
          </cell>
        </row>
        <row r="208">
          <cell r="H208">
            <v>8</v>
          </cell>
        </row>
        <row r="209">
          <cell r="H209">
            <v>8</v>
          </cell>
        </row>
        <row r="210">
          <cell r="H210">
            <v>8</v>
          </cell>
        </row>
        <row r="211">
          <cell r="H211">
            <v>8</v>
          </cell>
        </row>
        <row r="212">
          <cell r="H212">
            <v>8</v>
          </cell>
        </row>
        <row r="213">
          <cell r="H213">
            <v>8</v>
          </cell>
        </row>
        <row r="214">
          <cell r="H214">
            <v>8</v>
          </cell>
        </row>
        <row r="215">
          <cell r="H215">
            <v>8</v>
          </cell>
        </row>
        <row r="216">
          <cell r="H216">
            <v>8</v>
          </cell>
        </row>
        <row r="217">
          <cell r="H217">
            <v>8</v>
          </cell>
        </row>
        <row r="218">
          <cell r="H218">
            <v>8</v>
          </cell>
        </row>
        <row r="219">
          <cell r="H219">
            <v>8</v>
          </cell>
        </row>
        <row r="220">
          <cell r="H220">
            <v>49</v>
          </cell>
        </row>
        <row r="221">
          <cell r="H221">
            <v>11.3</v>
          </cell>
        </row>
        <row r="222">
          <cell r="H222">
            <v>11.3</v>
          </cell>
        </row>
        <row r="223">
          <cell r="H223">
            <v>11.3</v>
          </cell>
        </row>
        <row r="224">
          <cell r="H224">
            <v>11.3</v>
          </cell>
        </row>
        <row r="225">
          <cell r="H225">
            <v>11.3</v>
          </cell>
        </row>
        <row r="226">
          <cell r="H226">
            <v>11.3</v>
          </cell>
        </row>
        <row r="227">
          <cell r="H227">
            <v>11.3</v>
          </cell>
        </row>
        <row r="228">
          <cell r="H228">
            <v>11.3</v>
          </cell>
        </row>
        <row r="229">
          <cell r="H229">
            <v>11.3</v>
          </cell>
        </row>
        <row r="230">
          <cell r="H230">
            <v>11.3</v>
          </cell>
        </row>
        <row r="231">
          <cell r="H231">
            <v>11.3</v>
          </cell>
        </row>
        <row r="232">
          <cell r="H232">
            <v>11.3</v>
          </cell>
        </row>
        <row r="233">
          <cell r="H233">
            <v>11.3</v>
          </cell>
        </row>
        <row r="234">
          <cell r="H234">
            <v>11.3</v>
          </cell>
        </row>
        <row r="235">
          <cell r="H235">
            <v>11.3</v>
          </cell>
        </row>
        <row r="236">
          <cell r="H236">
            <v>11.3</v>
          </cell>
        </row>
        <row r="237">
          <cell r="H237">
            <v>11.3</v>
          </cell>
        </row>
        <row r="238">
          <cell r="H238">
            <v>11.3</v>
          </cell>
        </row>
        <row r="239">
          <cell r="H239">
            <v>5.3</v>
          </cell>
        </row>
        <row r="240">
          <cell r="H240">
            <v>5.3</v>
          </cell>
        </row>
        <row r="241">
          <cell r="H241">
            <v>5.3</v>
          </cell>
        </row>
        <row r="242">
          <cell r="H242">
            <v>5.3</v>
          </cell>
        </row>
        <row r="243">
          <cell r="H243">
            <v>5.3</v>
          </cell>
        </row>
        <row r="244">
          <cell r="H244">
            <v>5.3</v>
          </cell>
        </row>
        <row r="245">
          <cell r="H245">
            <v>5.3</v>
          </cell>
        </row>
        <row r="246">
          <cell r="H246">
            <v>5.3</v>
          </cell>
        </row>
        <row r="247">
          <cell r="H247">
            <v>5.3</v>
          </cell>
        </row>
        <row r="248">
          <cell r="H248">
            <v>5.3</v>
          </cell>
        </row>
        <row r="249">
          <cell r="H249">
            <v>5.3</v>
          </cell>
        </row>
        <row r="250">
          <cell r="H250">
            <v>5.3</v>
          </cell>
        </row>
        <row r="251">
          <cell r="H251">
            <v>5.3</v>
          </cell>
        </row>
        <row r="252">
          <cell r="H252">
            <v>5.3</v>
          </cell>
        </row>
        <row r="253">
          <cell r="H253">
            <v>5.3</v>
          </cell>
        </row>
        <row r="254">
          <cell r="H254">
            <v>5.3</v>
          </cell>
        </row>
        <row r="255">
          <cell r="H255">
            <v>5.3</v>
          </cell>
        </row>
        <row r="256">
          <cell r="H256">
            <v>5.3</v>
          </cell>
        </row>
        <row r="257">
          <cell r="H257">
            <v>5.3</v>
          </cell>
        </row>
        <row r="258">
          <cell r="H258">
            <v>5.3</v>
          </cell>
        </row>
        <row r="259">
          <cell r="H259">
            <v>5.3</v>
          </cell>
        </row>
        <row r="260">
          <cell r="H260">
            <v>5.3</v>
          </cell>
        </row>
        <row r="261">
          <cell r="H261">
            <v>5.3</v>
          </cell>
        </row>
        <row r="262">
          <cell r="H262">
            <v>5.3</v>
          </cell>
        </row>
        <row r="263">
          <cell r="H263">
            <v>5.3</v>
          </cell>
        </row>
        <row r="264">
          <cell r="H264">
            <v>5.3</v>
          </cell>
        </row>
        <row r="265">
          <cell r="H265">
            <v>5.3</v>
          </cell>
        </row>
        <row r="266">
          <cell r="H266">
            <v>5.3</v>
          </cell>
        </row>
        <row r="267">
          <cell r="H267">
            <v>5.3</v>
          </cell>
        </row>
        <row r="268">
          <cell r="H268">
            <v>5.3</v>
          </cell>
        </row>
        <row r="269">
          <cell r="H269">
            <v>5.3</v>
          </cell>
        </row>
        <row r="270">
          <cell r="H270">
            <v>5.3</v>
          </cell>
        </row>
        <row r="271">
          <cell r="H271">
            <v>5.3</v>
          </cell>
        </row>
        <row r="272">
          <cell r="H272">
            <v>5.3</v>
          </cell>
        </row>
        <row r="273">
          <cell r="H273">
            <v>5.3</v>
          </cell>
        </row>
        <row r="274">
          <cell r="H274">
            <v>5.3</v>
          </cell>
        </row>
        <row r="275">
          <cell r="H275">
            <v>5.3</v>
          </cell>
        </row>
        <row r="276">
          <cell r="H276">
            <v>5.3</v>
          </cell>
        </row>
        <row r="277">
          <cell r="H277">
            <v>5.3</v>
          </cell>
        </row>
        <row r="278">
          <cell r="H278">
            <v>5.3</v>
          </cell>
        </row>
        <row r="279">
          <cell r="H279">
            <v>5.3</v>
          </cell>
        </row>
        <row r="280">
          <cell r="H280">
            <v>5.3</v>
          </cell>
        </row>
        <row r="281">
          <cell r="H281">
            <v>5.3</v>
          </cell>
        </row>
        <row r="282">
          <cell r="H282">
            <v>5.3</v>
          </cell>
        </row>
        <row r="283">
          <cell r="H283">
            <v>5.3</v>
          </cell>
        </row>
        <row r="284">
          <cell r="H284">
            <v>5.3</v>
          </cell>
        </row>
        <row r="285">
          <cell r="H285">
            <v>5.3</v>
          </cell>
        </row>
        <row r="286">
          <cell r="H286">
            <v>5.3</v>
          </cell>
        </row>
        <row r="287">
          <cell r="H287">
            <v>5.3</v>
          </cell>
        </row>
        <row r="288">
          <cell r="H288">
            <v>5.3</v>
          </cell>
        </row>
        <row r="289">
          <cell r="H289">
            <v>5.3</v>
          </cell>
        </row>
        <row r="290">
          <cell r="H290">
            <v>5.3</v>
          </cell>
        </row>
        <row r="291">
          <cell r="H291">
            <v>5.3</v>
          </cell>
        </row>
        <row r="292">
          <cell r="H292">
            <v>5.3</v>
          </cell>
        </row>
        <row r="293">
          <cell r="H293">
            <v>5.3</v>
          </cell>
        </row>
        <row r="294">
          <cell r="H294">
            <v>5.3</v>
          </cell>
        </row>
        <row r="295">
          <cell r="H295">
            <v>5.3</v>
          </cell>
        </row>
        <row r="296">
          <cell r="H296">
            <v>5.3</v>
          </cell>
        </row>
        <row r="297">
          <cell r="H297">
            <v>5.3</v>
          </cell>
        </row>
        <row r="298">
          <cell r="H298">
            <v>5.3</v>
          </cell>
        </row>
        <row r="299">
          <cell r="H299">
            <v>5.3</v>
          </cell>
        </row>
        <row r="300">
          <cell r="H300">
            <v>5.3</v>
          </cell>
        </row>
        <row r="301">
          <cell r="H301">
            <v>5.3</v>
          </cell>
        </row>
        <row r="302">
          <cell r="H302">
            <v>5.3</v>
          </cell>
        </row>
        <row r="303">
          <cell r="H303">
            <v>5.3</v>
          </cell>
        </row>
        <row r="304">
          <cell r="H304">
            <v>5.3</v>
          </cell>
        </row>
        <row r="305">
          <cell r="H305">
            <v>5.3</v>
          </cell>
        </row>
        <row r="306">
          <cell r="H306">
            <v>5.3</v>
          </cell>
        </row>
        <row r="307">
          <cell r="H307">
            <v>5.3</v>
          </cell>
        </row>
        <row r="308">
          <cell r="H308">
            <v>5.3</v>
          </cell>
        </row>
        <row r="309">
          <cell r="H309">
            <v>5.3</v>
          </cell>
        </row>
        <row r="310">
          <cell r="H310">
            <v>5.3</v>
          </cell>
        </row>
        <row r="311">
          <cell r="H311">
            <v>5.3</v>
          </cell>
        </row>
        <row r="312">
          <cell r="H312">
            <v>5.3</v>
          </cell>
        </row>
        <row r="313">
          <cell r="H313">
            <v>5.3</v>
          </cell>
        </row>
        <row r="314">
          <cell r="H314">
            <v>5.3</v>
          </cell>
        </row>
        <row r="315">
          <cell r="H315">
            <v>5.3</v>
          </cell>
        </row>
        <row r="316">
          <cell r="H316">
            <v>5.3</v>
          </cell>
        </row>
        <row r="317">
          <cell r="H317">
            <v>5.3</v>
          </cell>
        </row>
        <row r="318">
          <cell r="H318">
            <v>5.3</v>
          </cell>
        </row>
        <row r="319">
          <cell r="H319">
            <v>5.3</v>
          </cell>
        </row>
        <row r="320">
          <cell r="H320">
            <v>5.3</v>
          </cell>
        </row>
        <row r="321">
          <cell r="H321">
            <v>5.3</v>
          </cell>
        </row>
        <row r="322">
          <cell r="H322">
            <v>5.3</v>
          </cell>
        </row>
        <row r="323">
          <cell r="H323">
            <v>5.3</v>
          </cell>
        </row>
        <row r="324">
          <cell r="H324">
            <v>5.3</v>
          </cell>
        </row>
        <row r="325">
          <cell r="H325">
            <v>5.3</v>
          </cell>
        </row>
        <row r="326">
          <cell r="H326">
            <v>5.3</v>
          </cell>
        </row>
        <row r="327">
          <cell r="H327">
            <v>5.3</v>
          </cell>
        </row>
        <row r="328">
          <cell r="H328">
            <v>5.3</v>
          </cell>
        </row>
        <row r="329">
          <cell r="H329">
            <v>5.3</v>
          </cell>
        </row>
        <row r="330">
          <cell r="H330">
            <v>5.3</v>
          </cell>
        </row>
        <row r="331">
          <cell r="H331">
            <v>5.3</v>
          </cell>
        </row>
        <row r="332">
          <cell r="H332">
            <v>5.3</v>
          </cell>
        </row>
        <row r="333">
          <cell r="H333">
            <v>5.3</v>
          </cell>
        </row>
        <row r="334">
          <cell r="H334">
            <v>5.3</v>
          </cell>
        </row>
        <row r="335">
          <cell r="H335">
            <v>5.3</v>
          </cell>
        </row>
        <row r="336">
          <cell r="H336">
            <v>5.3</v>
          </cell>
        </row>
        <row r="337">
          <cell r="H337">
            <v>5.3</v>
          </cell>
        </row>
        <row r="338">
          <cell r="H338">
            <v>5.3</v>
          </cell>
        </row>
        <row r="339">
          <cell r="H339">
            <v>5.3</v>
          </cell>
        </row>
        <row r="340">
          <cell r="H340">
            <v>5.3</v>
          </cell>
        </row>
        <row r="341">
          <cell r="H341">
            <v>5.3</v>
          </cell>
        </row>
        <row r="342">
          <cell r="H342">
            <v>5.3</v>
          </cell>
        </row>
        <row r="343">
          <cell r="H343">
            <v>5.3</v>
          </cell>
        </row>
        <row r="344">
          <cell r="H344">
            <v>5.3</v>
          </cell>
        </row>
        <row r="345">
          <cell r="H345">
            <v>5.3</v>
          </cell>
        </row>
        <row r="346">
          <cell r="H346">
            <v>5.3</v>
          </cell>
        </row>
        <row r="347">
          <cell r="H347">
            <v>5.3</v>
          </cell>
        </row>
        <row r="348">
          <cell r="H348">
            <v>5.3</v>
          </cell>
        </row>
        <row r="349">
          <cell r="H349">
            <v>5.3</v>
          </cell>
        </row>
        <row r="350">
          <cell r="H350">
            <v>5.3</v>
          </cell>
        </row>
        <row r="351">
          <cell r="H351">
            <v>5.3</v>
          </cell>
        </row>
        <row r="352">
          <cell r="H352">
            <v>5.3</v>
          </cell>
        </row>
        <row r="353">
          <cell r="H353">
            <v>5.3</v>
          </cell>
        </row>
        <row r="354">
          <cell r="H354">
            <v>5.3</v>
          </cell>
        </row>
        <row r="355">
          <cell r="H355">
            <v>5.3</v>
          </cell>
        </row>
        <row r="356">
          <cell r="H356">
            <v>5.3</v>
          </cell>
        </row>
        <row r="357">
          <cell r="H357">
            <v>5.3</v>
          </cell>
        </row>
        <row r="358">
          <cell r="H358">
            <v>5.3</v>
          </cell>
        </row>
        <row r="359">
          <cell r="H359">
            <v>5.3</v>
          </cell>
        </row>
        <row r="360">
          <cell r="H360">
            <v>5.3</v>
          </cell>
        </row>
        <row r="361">
          <cell r="H361">
            <v>5.3</v>
          </cell>
        </row>
        <row r="362">
          <cell r="H362">
            <v>5.3</v>
          </cell>
        </row>
        <row r="363">
          <cell r="H363">
            <v>5.3</v>
          </cell>
        </row>
        <row r="364">
          <cell r="H364">
            <v>5.3</v>
          </cell>
        </row>
        <row r="365">
          <cell r="H365">
            <v>5.3</v>
          </cell>
        </row>
        <row r="366">
          <cell r="H366">
            <v>5.3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CF0-1B0B-4126-AAFB-C1F4AC71782B}">
  <dimension ref="A1:C13"/>
  <sheetViews>
    <sheetView tabSelected="1" workbookViewId="0">
      <selection activeCell="C13" sqref="C13"/>
    </sheetView>
  </sheetViews>
  <sheetFormatPr defaultRowHeight="14" x14ac:dyDescent="0.3"/>
  <cols>
    <col min="2" max="2" width="62.5" customWidth="1"/>
    <col min="3" max="3" width="11.9140625" customWidth="1"/>
  </cols>
  <sheetData>
    <row r="1" spans="1:3" x14ac:dyDescent="0.3">
      <c r="A1" s="36" t="s">
        <v>2398</v>
      </c>
      <c r="B1" s="36" t="s">
        <v>2423</v>
      </c>
      <c r="C1" s="36" t="s">
        <v>2424</v>
      </c>
    </row>
    <row r="2" spans="1:3" x14ac:dyDescent="0.3">
      <c r="A2" s="36" t="s">
        <v>2399</v>
      </c>
      <c r="B2" s="37" t="s">
        <v>2422</v>
      </c>
      <c r="C2" s="116" t="s">
        <v>2399</v>
      </c>
    </row>
    <row r="3" spans="1:3" ht="28" x14ac:dyDescent="0.3">
      <c r="A3" s="36" t="s">
        <v>2400</v>
      </c>
      <c r="B3" s="37" t="s">
        <v>2420</v>
      </c>
      <c r="C3" s="116" t="s">
        <v>2435</v>
      </c>
    </row>
    <row r="4" spans="1:3" ht="28" x14ac:dyDescent="0.3">
      <c r="A4" s="36" t="s">
        <v>2401</v>
      </c>
      <c r="B4" s="37" t="s">
        <v>2421</v>
      </c>
      <c r="C4" s="116" t="s">
        <v>2401</v>
      </c>
    </row>
    <row r="5" spans="1:3" x14ac:dyDescent="0.3">
      <c r="A5" s="36" t="s">
        <v>2402</v>
      </c>
      <c r="B5" s="37" t="s">
        <v>2411</v>
      </c>
      <c r="C5" s="116" t="s">
        <v>2402</v>
      </c>
    </row>
    <row r="6" spans="1:3" x14ac:dyDescent="0.3">
      <c r="A6" s="36" t="s">
        <v>2403</v>
      </c>
      <c r="B6" s="37" t="s">
        <v>2412</v>
      </c>
      <c r="C6" s="116" t="s">
        <v>2403</v>
      </c>
    </row>
    <row r="7" spans="1:3" ht="28" x14ac:dyDescent="0.3">
      <c r="A7" s="36" t="s">
        <v>2404</v>
      </c>
      <c r="B7" s="37" t="s">
        <v>2413</v>
      </c>
      <c r="C7" s="116" t="s">
        <v>2404</v>
      </c>
    </row>
    <row r="8" spans="1:3" x14ac:dyDescent="0.3">
      <c r="A8" s="36" t="s">
        <v>2405</v>
      </c>
      <c r="B8" s="37" t="s">
        <v>2414</v>
      </c>
      <c r="C8" s="116" t="s">
        <v>2405</v>
      </c>
    </row>
    <row r="9" spans="1:3" ht="28" x14ac:dyDescent="0.3">
      <c r="A9" s="36" t="s">
        <v>2406</v>
      </c>
      <c r="B9" s="37" t="s">
        <v>2415</v>
      </c>
      <c r="C9" s="116" t="s">
        <v>2406</v>
      </c>
    </row>
    <row r="10" spans="1:3" ht="28" x14ac:dyDescent="0.3">
      <c r="A10" s="36" t="s">
        <v>2407</v>
      </c>
      <c r="B10" s="37" t="s">
        <v>2416</v>
      </c>
      <c r="C10" s="116" t="s">
        <v>2407</v>
      </c>
    </row>
    <row r="11" spans="1:3" ht="28" x14ac:dyDescent="0.3">
      <c r="A11" s="36" t="s">
        <v>2408</v>
      </c>
      <c r="B11" s="37" t="s">
        <v>2417</v>
      </c>
      <c r="C11" s="116" t="s">
        <v>2408</v>
      </c>
    </row>
    <row r="12" spans="1:3" x14ac:dyDescent="0.3">
      <c r="A12" s="36" t="s">
        <v>2409</v>
      </c>
      <c r="B12" s="37" t="s">
        <v>2418</v>
      </c>
      <c r="C12" s="116" t="s">
        <v>2409</v>
      </c>
    </row>
    <row r="13" spans="1:3" ht="28" x14ac:dyDescent="0.3">
      <c r="A13" s="36" t="s">
        <v>2410</v>
      </c>
      <c r="B13" s="37" t="s">
        <v>2419</v>
      </c>
      <c r="C13" s="116" t="s">
        <v>2410</v>
      </c>
    </row>
  </sheetData>
  <hyperlinks>
    <hyperlink ref="C2" location="'Key stats'!A1" display="Key stats" xr:uid="{2DFEF6A4-B0B5-4DAB-865E-DE24B76D4BDD}"/>
    <hyperlink ref="C3" location="'Table 1 '!A1" display="Table 1 " xr:uid="{C6041E9B-3775-4DFB-B465-9734BAEFFEE0}"/>
    <hyperlink ref="C4" location="'Table 2'!A1" display="'Table 2" xr:uid="{CB24912C-D140-4462-AD8E-B195B04F42DD}"/>
    <hyperlink ref="C5" location="'Figure 1'!A1" display="'Figure 1" xr:uid="{9555DB27-412C-447D-BF04-46617AAF32AB}"/>
    <hyperlink ref="C6" location="'Figure 2'!A1" display="'Figure 2" xr:uid="{F1BB5AFC-EA86-4BED-B035-B13888734F45}"/>
    <hyperlink ref="C7" location="'Figure 3'!A1" display="'Figure 3" xr:uid="{9D7FCBD0-BD16-4F26-B922-2507ED16A700}"/>
    <hyperlink ref="C8" location="'Figure 4'!A1" display="'Figure 4" xr:uid="{F35D6751-092D-4A44-9151-1BE7F52F1627}"/>
    <hyperlink ref="C9" location="'Figure 5'!A1" display="'Figure 5" xr:uid="{C979E231-4357-40FD-8786-8F8C90F5E74A}"/>
    <hyperlink ref="C10" location="'Figure 6'!A1" display="'Figure 6" xr:uid="{C74FDEFB-D065-42EC-BBEF-1194F14B8179}"/>
    <hyperlink ref="C11" location="'Figure 7'!A1" display="'Figure 7" xr:uid="{CB15CF17-1BC0-4669-B72D-7F8045C88C60}"/>
    <hyperlink ref="C12" location="'Figure 8'!A1" display="'Figure 8" xr:uid="{1D9A3ADA-656F-4B5E-92FB-E989B8EF85FA}"/>
    <hyperlink ref="C13" location="'Figure 9'!A1" display="'Figure 9" xr:uid="{98A0611B-0EA1-4A0B-9722-0EDE53E1BE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3CFC-2167-4E50-B988-4E3567912EB8}">
  <dimension ref="A1:D18"/>
  <sheetViews>
    <sheetView workbookViewId="0"/>
  </sheetViews>
  <sheetFormatPr defaultRowHeight="14" x14ac:dyDescent="0.3"/>
  <cols>
    <col min="1" max="1" width="32.5" bestFit="1" customWidth="1"/>
  </cols>
  <sheetData>
    <row r="1" spans="1:4" x14ac:dyDescent="0.3">
      <c r="A1" s="40" t="s">
        <v>2425</v>
      </c>
    </row>
    <row r="2" spans="1:4" x14ac:dyDescent="0.3">
      <c r="B2">
        <v>2024</v>
      </c>
      <c r="C2">
        <v>2025</v>
      </c>
      <c r="D2" t="s">
        <v>2391</v>
      </c>
    </row>
    <row r="3" spans="1:4" x14ac:dyDescent="0.3">
      <c r="A3" t="s">
        <v>2388</v>
      </c>
      <c r="B3" s="10">
        <f>'Table 1 '!G3</f>
        <v>10.132143786452618</v>
      </c>
      <c r="C3" s="10">
        <f>'Table 1 '!H3</f>
        <v>9.8887165221929116</v>
      </c>
      <c r="D3" s="11">
        <f>(C3-B3)/B3</f>
        <v>-2.4025247705740754E-2</v>
      </c>
    </row>
    <row r="4" spans="1:4" x14ac:dyDescent="0.3">
      <c r="A4" t="s">
        <v>2386</v>
      </c>
      <c r="B4" s="10">
        <f>'Table 1 '!G5</f>
        <v>5.0665316883750009</v>
      </c>
      <c r="C4" s="10">
        <f>'Table 1 '!H5</f>
        <v>4.95</v>
      </c>
      <c r="D4" s="11">
        <f>(C4-B4)/B4</f>
        <v>-2.3000288075248607E-2</v>
      </c>
    </row>
    <row r="5" spans="1:4" x14ac:dyDescent="0.3">
      <c r="A5" t="s">
        <v>2397</v>
      </c>
      <c r="B5" s="10">
        <f>'Table 1 '!G6</f>
        <v>18.925221766093699</v>
      </c>
      <c r="C5" s="10">
        <f>'Table 1 '!H6</f>
        <v>18.748716522192911</v>
      </c>
      <c r="D5" s="11">
        <f>(C5-B5)/B5</f>
        <v>-9.3264557785533459E-3</v>
      </c>
    </row>
    <row r="6" spans="1:4" x14ac:dyDescent="0.3">
      <c r="A6" t="s">
        <v>2387</v>
      </c>
      <c r="B6" s="10">
        <f>'Table 1 '!G8</f>
        <v>5.5549815010011976</v>
      </c>
      <c r="C6" s="10">
        <f>'Table 1 '!H8</f>
        <v>6.9388181818182026</v>
      </c>
      <c r="D6" s="11">
        <f t="shared" ref="D6:D7" si="0">(C6-B6)/B6</f>
        <v>0.24911634369396016</v>
      </c>
    </row>
    <row r="7" spans="1:4" x14ac:dyDescent="0.3">
      <c r="A7" t="s">
        <v>8</v>
      </c>
      <c r="B7" s="10">
        <f>'Table 1 '!G10</f>
        <v>27.995877747697069</v>
      </c>
      <c r="C7" s="10">
        <f>'Table 1 '!H10</f>
        <v>29.036726981478719</v>
      </c>
      <c r="D7" s="11">
        <f t="shared" si="0"/>
        <v>3.7178660485730604E-2</v>
      </c>
    </row>
    <row r="11" spans="1:4" x14ac:dyDescent="0.3">
      <c r="B11">
        <v>2024</v>
      </c>
      <c r="C11">
        <v>2025</v>
      </c>
      <c r="D11" t="s">
        <v>19</v>
      </c>
    </row>
    <row r="12" spans="1:4" x14ac:dyDescent="0.3">
      <c r="A12" t="s">
        <v>12</v>
      </c>
      <c r="B12" s="10">
        <f>'Table 2'!G3</f>
        <v>12.170950000000001</v>
      </c>
      <c r="C12" s="10">
        <f>'Table 2'!H3</f>
        <v>11.8</v>
      </c>
      <c r="D12" s="11">
        <f>(C12-B12)/B12</f>
        <v>-3.0478311060352769E-2</v>
      </c>
    </row>
    <row r="13" spans="1:4" x14ac:dyDescent="0.3">
      <c r="A13" t="s">
        <v>13</v>
      </c>
      <c r="B13" s="10">
        <f>'Table 2'!G4</f>
        <v>13.722</v>
      </c>
      <c r="C13" s="10">
        <f>'Table 2'!H4</f>
        <v>13.511150390363849</v>
      </c>
      <c r="D13" s="11">
        <f t="shared" ref="D13:D15" si="1">(C13-B13)/B13</f>
        <v>-1.5365807435953284E-2</v>
      </c>
    </row>
    <row r="14" spans="1:4" x14ac:dyDescent="0.3">
      <c r="A14" t="s">
        <v>15</v>
      </c>
      <c r="B14" s="10">
        <f>'Table 2'!G6</f>
        <v>1.59</v>
      </c>
      <c r="C14" s="10">
        <f>'Table 2'!H6</f>
        <v>3.4724818871037622</v>
      </c>
      <c r="D14" s="11">
        <f t="shared" si="1"/>
        <v>1.1839508723923031</v>
      </c>
    </row>
    <row r="15" spans="1:4" x14ac:dyDescent="0.3">
      <c r="A15" t="s">
        <v>2389</v>
      </c>
      <c r="B15" s="10">
        <f>'Table 2'!G7</f>
        <v>27.488249999999997</v>
      </c>
      <c r="C15" s="10">
        <f>'Table 2'!H7</f>
        <v>28.783632277467611</v>
      </c>
      <c r="D15" s="11">
        <f t="shared" si="1"/>
        <v>4.7124945293629587E-2</v>
      </c>
    </row>
    <row r="18" spans="2:3" x14ac:dyDescent="0.3">
      <c r="B18" s="10"/>
      <c r="C18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8482-41A1-4610-8724-62ECFEFA20DB}">
  <dimension ref="A1:N39"/>
  <sheetViews>
    <sheetView workbookViewId="0"/>
  </sheetViews>
  <sheetFormatPr defaultRowHeight="14" x14ac:dyDescent="0.3"/>
  <cols>
    <col min="1" max="1" width="27" customWidth="1"/>
    <col min="13" max="13" width="38.83203125" customWidth="1"/>
  </cols>
  <sheetData>
    <row r="1" spans="1:14" ht="14.5" thickBot="1" x14ac:dyDescent="0.35">
      <c r="A1" s="40" t="s">
        <v>11</v>
      </c>
      <c r="B1" s="40"/>
      <c r="C1" s="40"/>
      <c r="D1" s="40"/>
    </row>
    <row r="2" spans="1:14" ht="42.5" thickBot="1" x14ac:dyDescent="0.35">
      <c r="A2" s="4" t="s">
        <v>0</v>
      </c>
      <c r="B2" s="4">
        <v>2019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4" t="s">
        <v>9</v>
      </c>
      <c r="J2" s="4" t="s">
        <v>2365</v>
      </c>
      <c r="M2" s="5" t="s">
        <v>2392</v>
      </c>
      <c r="N2" s="1">
        <v>9.8887165221929116</v>
      </c>
    </row>
    <row r="3" spans="1:14" ht="28.5" thickBot="1" x14ac:dyDescent="0.35">
      <c r="A3" s="5" t="s">
        <v>1</v>
      </c>
      <c r="B3" s="1">
        <v>11.6</v>
      </c>
      <c r="C3" s="1">
        <v>11</v>
      </c>
      <c r="D3" s="1">
        <v>11.6</v>
      </c>
      <c r="E3" s="1">
        <v>10.41</v>
      </c>
      <c r="F3" s="1">
        <v>9.8185708980916342</v>
      </c>
      <c r="G3" s="1">
        <v>10.132143786452618</v>
      </c>
      <c r="H3" s="1">
        <v>9.8887165221929116</v>
      </c>
      <c r="J3" s="34">
        <f t="shared" ref="J3:J10" si="0">(H3-G3)/G3</f>
        <v>-2.4025247705740754E-2</v>
      </c>
      <c r="M3" s="5" t="s">
        <v>2393</v>
      </c>
      <c r="N3" s="1">
        <v>3.91</v>
      </c>
    </row>
    <row r="4" spans="1:14" ht="28.5" thickBot="1" x14ac:dyDescent="0.35">
      <c r="A4" s="5" t="s">
        <v>2</v>
      </c>
      <c r="B4" s="1">
        <v>4.2</v>
      </c>
      <c r="C4" s="1">
        <v>3.9</v>
      </c>
      <c r="D4" s="1">
        <v>4</v>
      </c>
      <c r="E4" s="1">
        <v>3.6</v>
      </c>
      <c r="F4" s="1">
        <v>3.7446635285020844</v>
      </c>
      <c r="G4" s="1">
        <v>3.7265462912660809</v>
      </c>
      <c r="H4" s="1">
        <v>3.91</v>
      </c>
      <c r="J4" s="34">
        <f t="shared" si="0"/>
        <v>4.9228882293473789E-2</v>
      </c>
      <c r="M4" s="6" t="s">
        <v>2394</v>
      </c>
      <c r="N4" s="1">
        <v>4.95</v>
      </c>
    </row>
    <row r="5" spans="1:14" ht="14.5" thickBot="1" x14ac:dyDescent="0.35">
      <c r="A5" s="6" t="s">
        <v>3</v>
      </c>
      <c r="B5" s="2">
        <v>10.6</v>
      </c>
      <c r="C5" s="2">
        <v>9.3000000000000007</v>
      </c>
      <c r="D5" s="2">
        <v>10.1</v>
      </c>
      <c r="E5" s="2">
        <v>11.48</v>
      </c>
      <c r="F5" s="1">
        <v>7.8037931397272713</v>
      </c>
      <c r="G5" s="1">
        <v>5.0665316883750009</v>
      </c>
      <c r="H5" s="1">
        <v>4.95</v>
      </c>
      <c r="J5" s="34">
        <f t="shared" si="0"/>
        <v>-2.3000288075248607E-2</v>
      </c>
      <c r="M5" s="8" t="s">
        <v>2395</v>
      </c>
      <c r="N5" s="1">
        <v>2.17</v>
      </c>
    </row>
    <row r="6" spans="1:14" ht="14.5" thickBot="1" x14ac:dyDescent="0.35">
      <c r="A6" s="7" t="s">
        <v>4</v>
      </c>
      <c r="B6" s="9">
        <v>26.2</v>
      </c>
      <c r="C6" s="9">
        <v>24.3</v>
      </c>
      <c r="D6" s="9">
        <v>25.7</v>
      </c>
      <c r="E6" s="9">
        <v>25.5</v>
      </c>
      <c r="F6" s="1">
        <v>21.367027566320989</v>
      </c>
      <c r="G6" s="1">
        <v>18.925221766093699</v>
      </c>
      <c r="H6" s="1">
        <v>18.748716522192911</v>
      </c>
      <c r="J6" s="34">
        <f t="shared" si="0"/>
        <v>-9.3264557785533459E-3</v>
      </c>
      <c r="M6" s="5" t="s">
        <v>6</v>
      </c>
      <c r="N6" s="1">
        <v>6.9388181818182026</v>
      </c>
    </row>
    <row r="7" spans="1:14" ht="14.5" thickBot="1" x14ac:dyDescent="0.35">
      <c r="A7" s="8" t="s">
        <v>5</v>
      </c>
      <c r="B7" s="3">
        <v>2</v>
      </c>
      <c r="C7" s="3">
        <v>2.2000000000000002</v>
      </c>
      <c r="D7" s="3">
        <v>2.4</v>
      </c>
      <c r="E7" s="3">
        <v>2.63</v>
      </c>
      <c r="F7" s="1">
        <v>2.3481264698338067</v>
      </c>
      <c r="G7" s="1">
        <v>2.4376938188748984</v>
      </c>
      <c r="H7" s="1">
        <v>2.17</v>
      </c>
      <c r="J7" s="34">
        <f t="shared" si="0"/>
        <v>-0.109814373241694</v>
      </c>
      <c r="M7" s="6" t="s">
        <v>2396</v>
      </c>
      <c r="N7" s="1">
        <v>1.1791922774676076</v>
      </c>
    </row>
    <row r="8" spans="1:14" ht="14.5" thickBot="1" x14ac:dyDescent="0.35">
      <c r="A8" s="5" t="s">
        <v>6</v>
      </c>
      <c r="B8" s="1">
        <v>4.3</v>
      </c>
      <c r="C8" s="1">
        <v>5.3</v>
      </c>
      <c r="D8" s="1">
        <v>0.7</v>
      </c>
      <c r="E8" s="1">
        <v>12.16</v>
      </c>
      <c r="F8" s="1">
        <v>7.1269651184545477</v>
      </c>
      <c r="G8" s="1">
        <v>5.5549815010011976</v>
      </c>
      <c r="H8" s="1">
        <v>6.9388181818182026</v>
      </c>
      <c r="J8" s="34">
        <f t="shared" si="0"/>
        <v>0.24911634369396016</v>
      </c>
      <c r="M8" s="6"/>
      <c r="N8" s="1"/>
    </row>
    <row r="9" spans="1:14" ht="14.5" thickBot="1" x14ac:dyDescent="0.35">
      <c r="A9" s="6" t="s">
        <v>20</v>
      </c>
      <c r="B9" s="2">
        <v>0.81322599999999956</v>
      </c>
      <c r="C9" s="2">
        <v>0.81456300000000015</v>
      </c>
      <c r="D9" s="2">
        <v>0.77892000000000028</v>
      </c>
      <c r="E9" s="2">
        <v>0.6860799999999998</v>
      </c>
      <c r="F9" s="1">
        <v>0.65559999999999996</v>
      </c>
      <c r="G9" s="1">
        <v>1.0779806617272725</v>
      </c>
      <c r="H9" s="1">
        <v>1.1791922774676076</v>
      </c>
      <c r="J9" s="34">
        <f t="shared" si="0"/>
        <v>9.3890010585311864E-2</v>
      </c>
      <c r="M9" s="8"/>
      <c r="N9" s="3"/>
    </row>
    <row r="10" spans="1:14" ht="14.5" thickBot="1" x14ac:dyDescent="0.35">
      <c r="A10" s="8" t="s">
        <v>8</v>
      </c>
      <c r="B10" s="3">
        <f t="shared" ref="B10:H10" si="1">SUM(B6:B9)</f>
        <v>33.313226</v>
      </c>
      <c r="C10" s="3">
        <f t="shared" si="1"/>
        <v>32.614563000000004</v>
      </c>
      <c r="D10" s="3">
        <f t="shared" si="1"/>
        <v>29.578919999999997</v>
      </c>
      <c r="E10" s="3">
        <f t="shared" si="1"/>
        <v>40.976079999999996</v>
      </c>
      <c r="F10" s="3">
        <f t="shared" si="1"/>
        <v>31.497719154609342</v>
      </c>
      <c r="G10" s="3">
        <f t="shared" si="1"/>
        <v>27.995877747697069</v>
      </c>
      <c r="H10" s="3">
        <f t="shared" si="1"/>
        <v>29.036726981478719</v>
      </c>
      <c r="J10" s="34">
        <f t="shared" si="0"/>
        <v>3.7178660485730604E-2</v>
      </c>
    </row>
    <row r="12" spans="1:14" ht="14.5" thickBot="1" x14ac:dyDescent="0.35">
      <c r="A12" t="s">
        <v>2363</v>
      </c>
    </row>
    <row r="13" spans="1:14" ht="28.5" thickBot="1" x14ac:dyDescent="0.35">
      <c r="A13" s="4" t="s">
        <v>18</v>
      </c>
      <c r="B13" s="4">
        <v>2019</v>
      </c>
      <c r="C13" s="4">
        <v>2020</v>
      </c>
      <c r="D13" s="4">
        <v>2021</v>
      </c>
      <c r="E13" s="4">
        <v>2022</v>
      </c>
      <c r="F13" s="4">
        <v>2023</v>
      </c>
      <c r="G13" s="4">
        <v>2024</v>
      </c>
      <c r="H13" s="4" t="s">
        <v>9</v>
      </c>
    </row>
    <row r="14" spans="1:14" ht="28.5" thickBot="1" x14ac:dyDescent="0.35">
      <c r="A14" s="5" t="s">
        <v>1</v>
      </c>
      <c r="B14" s="1">
        <f>B3*11</f>
        <v>127.6</v>
      </c>
      <c r="C14" s="1">
        <f t="shared" ref="C14:H14" si="2">C3*11</f>
        <v>121</v>
      </c>
      <c r="D14" s="1">
        <f t="shared" si="2"/>
        <v>127.6</v>
      </c>
      <c r="E14" s="1">
        <f t="shared" si="2"/>
        <v>114.51</v>
      </c>
      <c r="F14" s="1">
        <f t="shared" si="2"/>
        <v>108.00427987900798</v>
      </c>
      <c r="G14" s="1">
        <f t="shared" si="2"/>
        <v>111.45358165097879</v>
      </c>
      <c r="H14" s="1">
        <f t="shared" si="2"/>
        <v>108.77588174412203</v>
      </c>
    </row>
    <row r="15" spans="1:14" ht="28.5" thickBot="1" x14ac:dyDescent="0.35">
      <c r="A15" s="5" t="s">
        <v>2</v>
      </c>
      <c r="B15" s="1">
        <f t="shared" ref="B15:H21" si="3">B4*11</f>
        <v>46.2</v>
      </c>
      <c r="C15" s="1">
        <f t="shared" si="3"/>
        <v>42.9</v>
      </c>
      <c r="D15" s="1">
        <f t="shared" si="3"/>
        <v>44</v>
      </c>
      <c r="E15" s="1">
        <f t="shared" si="3"/>
        <v>39.6</v>
      </c>
      <c r="F15" s="1">
        <f t="shared" si="3"/>
        <v>41.191298813522927</v>
      </c>
      <c r="G15" s="1">
        <f t="shared" si="3"/>
        <v>40.992009203926891</v>
      </c>
      <c r="H15" s="1">
        <f t="shared" si="3"/>
        <v>43.010000000000005</v>
      </c>
    </row>
    <row r="16" spans="1:14" ht="14.5" thickBot="1" x14ac:dyDescent="0.35">
      <c r="A16" s="6" t="s">
        <v>3</v>
      </c>
      <c r="B16" s="1">
        <f t="shared" si="3"/>
        <v>116.6</v>
      </c>
      <c r="C16" s="1">
        <f t="shared" si="3"/>
        <v>102.30000000000001</v>
      </c>
      <c r="D16" s="1">
        <f t="shared" si="3"/>
        <v>111.1</v>
      </c>
      <c r="E16" s="1">
        <f t="shared" si="3"/>
        <v>126.28</v>
      </c>
      <c r="F16" s="1">
        <f t="shared" si="3"/>
        <v>85.84172453699999</v>
      </c>
      <c r="G16" s="1">
        <f t="shared" si="3"/>
        <v>55.73184857212501</v>
      </c>
      <c r="H16" s="1">
        <f t="shared" si="3"/>
        <v>54.45</v>
      </c>
    </row>
    <row r="17" spans="1:8" ht="14.5" thickBot="1" x14ac:dyDescent="0.35">
      <c r="A17" s="7" t="s">
        <v>4</v>
      </c>
      <c r="B17" s="1">
        <f t="shared" si="3"/>
        <v>288.2</v>
      </c>
      <c r="C17" s="1">
        <f t="shared" si="3"/>
        <v>267.3</v>
      </c>
      <c r="D17" s="1">
        <f t="shared" si="3"/>
        <v>282.7</v>
      </c>
      <c r="E17" s="1">
        <f t="shared" si="3"/>
        <v>280.5</v>
      </c>
      <c r="F17" s="1">
        <f t="shared" si="3"/>
        <v>235.03730322953086</v>
      </c>
      <c r="G17" s="1">
        <f t="shared" si="3"/>
        <v>208.17743942703069</v>
      </c>
      <c r="H17" s="1">
        <f t="shared" si="3"/>
        <v>206.23588174412203</v>
      </c>
    </row>
    <row r="18" spans="1:8" ht="14.5" thickBot="1" x14ac:dyDescent="0.35">
      <c r="A18" s="8" t="s">
        <v>5</v>
      </c>
      <c r="B18" s="1">
        <f t="shared" si="3"/>
        <v>22</v>
      </c>
      <c r="C18" s="1">
        <f t="shared" si="3"/>
        <v>24.200000000000003</v>
      </c>
      <c r="D18" s="1">
        <f t="shared" si="3"/>
        <v>26.4</v>
      </c>
      <c r="E18" s="1">
        <f t="shared" si="3"/>
        <v>28.93</v>
      </c>
      <c r="F18" s="1">
        <f t="shared" si="3"/>
        <v>25.829391168171874</v>
      </c>
      <c r="G18" s="1">
        <f t="shared" si="3"/>
        <v>26.814632007623882</v>
      </c>
      <c r="H18" s="1">
        <f t="shared" si="3"/>
        <v>23.869999999999997</v>
      </c>
    </row>
    <row r="19" spans="1:8" ht="14.5" thickBot="1" x14ac:dyDescent="0.35">
      <c r="A19" s="5" t="s">
        <v>6</v>
      </c>
      <c r="B19" s="1">
        <f t="shared" si="3"/>
        <v>47.3</v>
      </c>
      <c r="C19" s="1">
        <f t="shared" si="3"/>
        <v>58.3</v>
      </c>
      <c r="D19" s="1">
        <f t="shared" si="3"/>
        <v>7.6999999999999993</v>
      </c>
      <c r="E19" s="1">
        <f t="shared" si="3"/>
        <v>133.76</v>
      </c>
      <c r="F19" s="1">
        <f t="shared" si="3"/>
        <v>78.39661630300003</v>
      </c>
      <c r="G19" s="1">
        <f t="shared" si="3"/>
        <v>61.104796511013177</v>
      </c>
      <c r="H19" s="1">
        <f t="shared" si="3"/>
        <v>76.327000000000226</v>
      </c>
    </row>
    <row r="20" spans="1:8" ht="14.5" thickBot="1" x14ac:dyDescent="0.35">
      <c r="A20" s="6" t="s">
        <v>20</v>
      </c>
      <c r="B20" s="1">
        <f t="shared" si="3"/>
        <v>8.9454859999999954</v>
      </c>
      <c r="C20" s="1">
        <f t="shared" si="3"/>
        <v>8.9601930000000021</v>
      </c>
      <c r="D20" s="1">
        <f t="shared" si="3"/>
        <v>8.568120000000004</v>
      </c>
      <c r="E20" s="1">
        <f t="shared" si="3"/>
        <v>7.546879999999998</v>
      </c>
      <c r="F20" s="1">
        <f t="shared" si="3"/>
        <v>7.2115999999999998</v>
      </c>
      <c r="G20" s="1">
        <f t="shared" si="3"/>
        <v>11.857787278999997</v>
      </c>
      <c r="H20" s="1">
        <f t="shared" si="3"/>
        <v>12.971115052143684</v>
      </c>
    </row>
    <row r="21" spans="1:8" ht="14.5" thickBot="1" x14ac:dyDescent="0.35">
      <c r="A21" s="8" t="s">
        <v>8</v>
      </c>
      <c r="B21" s="1">
        <f t="shared" si="3"/>
        <v>366.44548600000002</v>
      </c>
      <c r="C21" s="1">
        <f t="shared" si="3"/>
        <v>358.76019300000007</v>
      </c>
      <c r="D21" s="1">
        <f t="shared" si="3"/>
        <v>325.36811999999998</v>
      </c>
      <c r="E21" s="1">
        <f t="shared" si="3"/>
        <v>450.73687999999993</v>
      </c>
      <c r="F21" s="1">
        <f t="shared" si="3"/>
        <v>346.47491070070276</v>
      </c>
      <c r="G21" s="1">
        <f t="shared" si="3"/>
        <v>307.95465522466776</v>
      </c>
      <c r="H21" s="1">
        <f t="shared" si="3"/>
        <v>319.40399679626591</v>
      </c>
    </row>
    <row r="24" spans="1:8" ht="14.5" thickBot="1" x14ac:dyDescent="0.35">
      <c r="A24" t="s">
        <v>10</v>
      </c>
    </row>
    <row r="25" spans="1:8" ht="14.5" thickBot="1" x14ac:dyDescent="0.35">
      <c r="A25" s="4" t="s">
        <v>0</v>
      </c>
      <c r="B25" s="4">
        <v>2019</v>
      </c>
      <c r="C25" s="4">
        <v>2020</v>
      </c>
      <c r="D25" s="4">
        <v>2021</v>
      </c>
      <c r="E25" s="4">
        <v>2022</v>
      </c>
      <c r="F25" s="4">
        <v>2023</v>
      </c>
      <c r="G25" s="4">
        <v>2024</v>
      </c>
    </row>
    <row r="26" spans="1:8" ht="28.5" thickBot="1" x14ac:dyDescent="0.35">
      <c r="A26" s="5" t="s">
        <v>1</v>
      </c>
      <c r="B26" s="1">
        <v>11.4</v>
      </c>
      <c r="C26" s="1">
        <v>10.4</v>
      </c>
      <c r="D26" s="1">
        <v>12.5</v>
      </c>
      <c r="E26" s="1">
        <v>9.67</v>
      </c>
      <c r="F26" s="1">
        <v>9.2468291850909061</v>
      </c>
      <c r="G26" s="1">
        <v>9.8073711679090909</v>
      </c>
    </row>
    <row r="27" spans="1:8" ht="28.5" thickBot="1" x14ac:dyDescent="0.35">
      <c r="A27" s="5" t="s">
        <v>2</v>
      </c>
      <c r="B27" s="1">
        <v>4.2</v>
      </c>
      <c r="C27" s="1">
        <v>3.9</v>
      </c>
      <c r="D27" s="1">
        <v>4</v>
      </c>
      <c r="E27" s="1">
        <v>3.58</v>
      </c>
      <c r="F27" s="1">
        <v>3.7273325019999985</v>
      </c>
      <c r="G27" s="1">
        <v>3.7333098780908358</v>
      </c>
    </row>
    <row r="28" spans="1:8" ht="14.5" thickBot="1" x14ac:dyDescent="0.35">
      <c r="A28" s="6" t="s">
        <v>3</v>
      </c>
      <c r="B28" s="2">
        <v>10.6</v>
      </c>
      <c r="C28" s="2">
        <v>9.3000000000000007</v>
      </c>
      <c r="D28" s="2">
        <v>10.1</v>
      </c>
      <c r="E28" s="2">
        <v>11.48</v>
      </c>
      <c r="F28" s="1">
        <v>7.8037931397272713</v>
      </c>
      <c r="G28" s="1">
        <v>5.0665316883750009</v>
      </c>
    </row>
    <row r="29" spans="1:8" ht="14.5" thickBot="1" x14ac:dyDescent="0.35">
      <c r="A29" s="7" t="s">
        <v>4</v>
      </c>
      <c r="B29" s="9">
        <v>26.2</v>
      </c>
      <c r="C29" s="9">
        <v>23.7</v>
      </c>
      <c r="D29" s="9">
        <v>26.6</v>
      </c>
      <c r="E29" s="9">
        <v>24.73</v>
      </c>
      <c r="F29" s="1">
        <v>20.777954826818178</v>
      </c>
      <c r="G29" s="1">
        <v>18.607212734374926</v>
      </c>
    </row>
    <row r="30" spans="1:8" ht="14.5" thickBot="1" x14ac:dyDescent="0.35">
      <c r="A30" s="8" t="s">
        <v>5</v>
      </c>
      <c r="B30" s="3">
        <v>2</v>
      </c>
      <c r="C30" s="3">
        <v>2.2000000000000002</v>
      </c>
      <c r="D30" s="3">
        <v>2.4</v>
      </c>
      <c r="E30" s="3">
        <v>2.6</v>
      </c>
      <c r="F30" s="1">
        <v>2.3236741924545457</v>
      </c>
      <c r="G30" s="1">
        <v>2.4495259998723</v>
      </c>
    </row>
    <row r="31" spans="1:8" ht="14.5" thickBot="1" x14ac:dyDescent="0.35">
      <c r="A31" s="5" t="s">
        <v>6</v>
      </c>
      <c r="B31" s="1">
        <v>4.3</v>
      </c>
      <c r="C31" s="1">
        <v>5.3</v>
      </c>
      <c r="D31" s="1">
        <v>0.7</v>
      </c>
      <c r="E31" s="1">
        <v>12.16</v>
      </c>
      <c r="F31" s="1">
        <v>7.1269651184545477</v>
      </c>
      <c r="G31" s="1">
        <v>5.5549815010011976</v>
      </c>
    </row>
    <row r="32" spans="1:8" ht="14.5" thickBot="1" x14ac:dyDescent="0.35">
      <c r="A32" s="6" t="s">
        <v>7</v>
      </c>
      <c r="B32" s="2">
        <v>2.2000000000000002</v>
      </c>
      <c r="C32" s="2">
        <v>2.1</v>
      </c>
      <c r="D32" s="2">
        <v>2.1</v>
      </c>
      <c r="E32" s="2">
        <v>2.25</v>
      </c>
      <c r="F32" s="1">
        <v>2.278</v>
      </c>
      <c r="G32" s="1">
        <v>2.6444906617272728</v>
      </c>
    </row>
    <row r="33" spans="1:7" ht="14.5" thickBot="1" x14ac:dyDescent="0.35">
      <c r="A33" s="8" t="s">
        <v>8</v>
      </c>
      <c r="B33" s="3">
        <v>34.799999999999997</v>
      </c>
      <c r="C33" s="3">
        <v>33.5</v>
      </c>
      <c r="D33" s="3">
        <v>31.9</v>
      </c>
      <c r="E33" s="3">
        <v>42.08</v>
      </c>
      <c r="F33" s="1">
        <v>32.706136846727269</v>
      </c>
      <c r="G33" s="1">
        <v>29.391890156612057</v>
      </c>
    </row>
    <row r="38" spans="1:7" x14ac:dyDescent="0.3">
      <c r="B38" s="10"/>
      <c r="C38" s="10"/>
      <c r="D38" s="10"/>
      <c r="E38" s="10"/>
      <c r="F38" s="10"/>
      <c r="G38" s="10"/>
    </row>
    <row r="39" spans="1:7" x14ac:dyDescent="0.3">
      <c r="B39" s="10"/>
      <c r="C39" s="10"/>
      <c r="D39" s="10"/>
      <c r="E39" s="10"/>
      <c r="F39" s="10"/>
      <c r="G39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E755-34EE-48BF-8BAB-3985D6D2AF67}">
  <dimension ref="A1:N16"/>
  <sheetViews>
    <sheetView workbookViewId="0">
      <selection activeCell="D4" sqref="D4"/>
    </sheetView>
  </sheetViews>
  <sheetFormatPr defaultRowHeight="14" x14ac:dyDescent="0.3"/>
  <cols>
    <col min="1" max="1" width="27" customWidth="1"/>
  </cols>
  <sheetData>
    <row r="1" spans="1:14" ht="14.5" thickBot="1" x14ac:dyDescent="0.35">
      <c r="A1" s="40" t="s">
        <v>17</v>
      </c>
    </row>
    <row r="2" spans="1:14" ht="42.5" thickBot="1" x14ac:dyDescent="0.35">
      <c r="A2" s="4" t="s">
        <v>0</v>
      </c>
      <c r="B2" s="4">
        <v>2019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4" t="s">
        <v>9</v>
      </c>
      <c r="J2" s="4" t="s">
        <v>2365</v>
      </c>
    </row>
    <row r="3" spans="1:14" ht="14.5" thickBot="1" x14ac:dyDescent="0.35">
      <c r="A3" s="5" t="s">
        <v>12</v>
      </c>
      <c r="B3" s="1">
        <v>16.890812999999994</v>
      </c>
      <c r="C3" s="1">
        <v>15.875394600000002</v>
      </c>
      <c r="D3" s="1">
        <v>12.226569999999993</v>
      </c>
      <c r="E3" s="1">
        <v>16.166</v>
      </c>
      <c r="F3" s="1">
        <v>14.193</v>
      </c>
      <c r="G3" s="1">
        <v>12.170950000000001</v>
      </c>
      <c r="H3" s="1">
        <v>11.8</v>
      </c>
      <c r="J3" s="34">
        <f>(H3-G3)/G3</f>
        <v>-3.0478311060352769E-2</v>
      </c>
      <c r="M3" s="5" t="s">
        <v>12</v>
      </c>
      <c r="N3" s="10">
        <f>H3</f>
        <v>11.8</v>
      </c>
    </row>
    <row r="4" spans="1:14" ht="14.5" thickBot="1" x14ac:dyDescent="0.35">
      <c r="A4" s="5" t="s">
        <v>13</v>
      </c>
      <c r="B4" s="1">
        <v>9.8440989999999964</v>
      </c>
      <c r="C4" s="1">
        <v>8.8323914000000006</v>
      </c>
      <c r="D4" s="1">
        <v>12.680209999999992</v>
      </c>
      <c r="E4" s="1">
        <v>14.180999999999999</v>
      </c>
      <c r="F4" s="1">
        <v>9.50976</v>
      </c>
      <c r="G4" s="1">
        <v>13.722</v>
      </c>
      <c r="H4" s="1">
        <v>13.511150390363849</v>
      </c>
      <c r="J4" s="34">
        <f>(H4-G4)/G4</f>
        <v>-1.5365807435953284E-2</v>
      </c>
      <c r="M4" s="5" t="s">
        <v>13</v>
      </c>
      <c r="N4" s="10">
        <f>H4</f>
        <v>13.511150390363849</v>
      </c>
    </row>
    <row r="5" spans="1:14" ht="14.5" thickBot="1" x14ac:dyDescent="0.35">
      <c r="A5" s="6" t="s">
        <v>14</v>
      </c>
      <c r="B5" s="2">
        <v>4.1314999999999998E-2</v>
      </c>
      <c r="C5" s="2">
        <v>0</v>
      </c>
      <c r="D5" s="2">
        <v>0.14938299999999999</v>
      </c>
      <c r="E5" s="2">
        <v>5.5079999999999973E-3</v>
      </c>
      <c r="F5" s="1">
        <v>0</v>
      </c>
      <c r="G5" s="1">
        <v>5.3E-3</v>
      </c>
      <c r="H5" s="1">
        <v>0</v>
      </c>
      <c r="J5" s="34">
        <v>0</v>
      </c>
      <c r="M5" s="7" t="s">
        <v>15</v>
      </c>
      <c r="N5" s="10">
        <v>3.5</v>
      </c>
    </row>
    <row r="6" spans="1:14" ht="28.5" thickBot="1" x14ac:dyDescent="0.35">
      <c r="A6" s="7" t="s">
        <v>15</v>
      </c>
      <c r="B6" s="9">
        <v>5.966968999999998</v>
      </c>
      <c r="C6" s="9">
        <v>7.1444030000000005</v>
      </c>
      <c r="D6" s="9">
        <v>5.1120739999999971</v>
      </c>
      <c r="E6" s="9">
        <v>9.8043319999999987</v>
      </c>
      <c r="F6" s="1">
        <v>6.4210000000000003</v>
      </c>
      <c r="G6" s="1">
        <v>1.59</v>
      </c>
      <c r="H6" s="1">
        <v>3.4724818871037622</v>
      </c>
      <c r="J6" s="34">
        <f>(H6-G6)/G6</f>
        <v>1.1839508723923031</v>
      </c>
      <c r="M6" s="6" t="s">
        <v>14</v>
      </c>
      <c r="N6" s="10">
        <v>0</v>
      </c>
    </row>
    <row r="7" spans="1:14" ht="14.5" thickBot="1" x14ac:dyDescent="0.35">
      <c r="A7" s="5" t="s">
        <v>16</v>
      </c>
      <c r="B7" s="1">
        <f>SUM(B3:B6)</f>
        <v>32.74319599999999</v>
      </c>
      <c r="C7" s="1">
        <f t="shared" ref="C7:H7" si="0">SUM(C3:C6)</f>
        <v>31.852189000000003</v>
      </c>
      <c r="D7" s="1">
        <f t="shared" si="0"/>
        <v>30.16823699999998</v>
      </c>
      <c r="E7" s="1">
        <f t="shared" si="0"/>
        <v>40.156840000000003</v>
      </c>
      <c r="F7" s="1">
        <f t="shared" si="0"/>
        <v>30.123759999999997</v>
      </c>
      <c r="G7" s="1">
        <f t="shared" si="0"/>
        <v>27.488249999999997</v>
      </c>
      <c r="H7" s="1">
        <f t="shared" si="0"/>
        <v>28.783632277467611</v>
      </c>
      <c r="J7" s="34">
        <f>(H7-G7)/G7</f>
        <v>4.7124945293629587E-2</v>
      </c>
      <c r="M7" s="6"/>
      <c r="N7" s="10"/>
    </row>
    <row r="9" spans="1:14" x14ac:dyDescent="0.3">
      <c r="A9" t="s">
        <v>2364</v>
      </c>
      <c r="G9" s="11">
        <f>G6/G7</f>
        <v>5.7842896510327146E-2</v>
      </c>
    </row>
    <row r="10" spans="1:14" ht="14.5" thickBot="1" x14ac:dyDescent="0.35"/>
    <row r="11" spans="1:14" ht="28.5" thickBot="1" x14ac:dyDescent="0.35">
      <c r="A11" s="4" t="s">
        <v>18</v>
      </c>
      <c r="B11" s="4">
        <v>2019</v>
      </c>
      <c r="C11" s="4">
        <v>2020</v>
      </c>
      <c r="D11" s="4">
        <v>2021</v>
      </c>
      <c r="E11" s="4">
        <v>2022</v>
      </c>
      <c r="F11" s="4">
        <v>2023</v>
      </c>
      <c r="G11" s="4">
        <v>2024</v>
      </c>
      <c r="H11" s="4" t="s">
        <v>9</v>
      </c>
    </row>
    <row r="12" spans="1:14" ht="14.5" thickBot="1" x14ac:dyDescent="0.35">
      <c r="A12" s="5" t="s">
        <v>12</v>
      </c>
      <c r="B12" s="1">
        <f>B3*11</f>
        <v>185.79894299999995</v>
      </c>
      <c r="C12" s="1">
        <f t="shared" ref="C12:H12" si="1">C3*11</f>
        <v>174.62934060000001</v>
      </c>
      <c r="D12" s="1">
        <f t="shared" si="1"/>
        <v>134.49226999999993</v>
      </c>
      <c r="E12" s="1">
        <f t="shared" si="1"/>
        <v>177.82599999999999</v>
      </c>
      <c r="F12" s="1">
        <f t="shared" si="1"/>
        <v>156.12299999999999</v>
      </c>
      <c r="G12" s="1">
        <f t="shared" si="1"/>
        <v>133.88045000000002</v>
      </c>
      <c r="H12" s="1">
        <f t="shared" si="1"/>
        <v>129.80000000000001</v>
      </c>
    </row>
    <row r="13" spans="1:14" ht="14.5" thickBot="1" x14ac:dyDescent="0.35">
      <c r="A13" s="5" t="s">
        <v>13</v>
      </c>
      <c r="B13" s="1">
        <f t="shared" ref="B13:H15" si="2">B4*11</f>
        <v>108.28508899999996</v>
      </c>
      <c r="C13" s="1">
        <f t="shared" si="2"/>
        <v>97.156305400000008</v>
      </c>
      <c r="D13" s="1">
        <f t="shared" si="2"/>
        <v>139.4823099999999</v>
      </c>
      <c r="E13" s="1">
        <f t="shared" si="2"/>
        <v>155.99099999999999</v>
      </c>
      <c r="F13" s="1">
        <f t="shared" si="2"/>
        <v>104.60736</v>
      </c>
      <c r="G13" s="1">
        <f t="shared" si="2"/>
        <v>150.94200000000001</v>
      </c>
      <c r="H13" s="1">
        <f t="shared" si="2"/>
        <v>148.62265429400233</v>
      </c>
    </row>
    <row r="14" spans="1:14" ht="14.5" thickBot="1" x14ac:dyDescent="0.35">
      <c r="A14" s="6" t="s">
        <v>14</v>
      </c>
      <c r="B14" s="1">
        <f t="shared" si="2"/>
        <v>0.45446499999999995</v>
      </c>
      <c r="C14" s="1">
        <f t="shared" si="2"/>
        <v>0</v>
      </c>
      <c r="D14" s="1">
        <f t="shared" si="2"/>
        <v>1.6432129999999998</v>
      </c>
      <c r="E14" s="1">
        <f t="shared" si="2"/>
        <v>6.0587999999999968E-2</v>
      </c>
      <c r="F14" s="1">
        <f t="shared" si="2"/>
        <v>0</v>
      </c>
      <c r="G14" s="1">
        <f t="shared" si="2"/>
        <v>5.8299999999999998E-2</v>
      </c>
      <c r="H14" s="1">
        <f t="shared" si="2"/>
        <v>0</v>
      </c>
    </row>
    <row r="15" spans="1:14" ht="14.5" thickBot="1" x14ac:dyDescent="0.35">
      <c r="A15" s="7" t="s">
        <v>15</v>
      </c>
      <c r="B15" s="1">
        <f t="shared" si="2"/>
        <v>65.63665899999998</v>
      </c>
      <c r="C15" s="1">
        <f t="shared" si="2"/>
        <v>78.588433000000009</v>
      </c>
      <c r="D15" s="1">
        <f t="shared" si="2"/>
        <v>56.232813999999969</v>
      </c>
      <c r="E15" s="1">
        <f t="shared" si="2"/>
        <v>107.84765199999998</v>
      </c>
      <c r="F15" s="1">
        <f t="shared" si="2"/>
        <v>70.631</v>
      </c>
      <c r="G15" s="1">
        <f t="shared" si="2"/>
        <v>17.490000000000002</v>
      </c>
      <c r="H15" s="1">
        <f t="shared" si="2"/>
        <v>38.197300758141381</v>
      </c>
    </row>
    <row r="16" spans="1:14" ht="14.5" thickBot="1" x14ac:dyDescent="0.35">
      <c r="A16" s="5" t="s">
        <v>16</v>
      </c>
      <c r="B16" s="1">
        <f>SUM(B12:B15)</f>
        <v>360.1751559999999</v>
      </c>
      <c r="C16" s="1">
        <f t="shared" ref="C16" si="3">SUM(C12:C15)</f>
        <v>350.37407900000005</v>
      </c>
      <c r="D16" s="1">
        <f t="shared" ref="D16" si="4">SUM(D12:D15)</f>
        <v>331.8506069999998</v>
      </c>
      <c r="E16" s="1">
        <f t="shared" ref="E16" si="5">SUM(E12:E15)</f>
        <v>441.72523999999999</v>
      </c>
      <c r="F16" s="1">
        <f t="shared" ref="F16" si="6">SUM(F12:F15)</f>
        <v>331.36135999999999</v>
      </c>
      <c r="G16" s="1">
        <f t="shared" ref="G16" si="7">SUM(G12:G15)</f>
        <v>302.37074999999999</v>
      </c>
      <c r="H16" s="1">
        <f t="shared" ref="H16" si="8">SUM(H12:H15)</f>
        <v>316.61995505214372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0A84-1D8E-4E96-A7A8-2033B9FD68B6}">
  <dimension ref="A1:G367"/>
  <sheetViews>
    <sheetView workbookViewId="0">
      <selection activeCell="A2" sqref="A2:G206"/>
    </sheetView>
  </sheetViews>
  <sheetFormatPr defaultColWidth="8.58203125" defaultRowHeight="14.5" x14ac:dyDescent="0.35"/>
  <cols>
    <col min="1" max="1" width="10.08203125" style="29" bestFit="1" customWidth="1"/>
    <col min="2" max="2" width="8" style="29" customWidth="1"/>
    <col min="3" max="5" width="8.6640625" style="29" bestFit="1" customWidth="1"/>
    <col min="6" max="6" width="8.58203125" style="29" bestFit="1"/>
    <col min="7" max="7" width="8.6640625" style="29" bestFit="1" customWidth="1"/>
    <col min="8" max="16384" width="8.58203125" style="29"/>
  </cols>
  <sheetData>
    <row r="1" spans="1:7" x14ac:dyDescent="0.35">
      <c r="A1" s="38" t="s">
        <v>2426</v>
      </c>
      <c r="B1" s="39"/>
      <c r="C1" s="39"/>
      <c r="D1" s="39"/>
    </row>
    <row r="2" spans="1:7" x14ac:dyDescent="0.35">
      <c r="A2" s="114" t="s">
        <v>37</v>
      </c>
      <c r="B2" s="114" t="s">
        <v>2348</v>
      </c>
      <c r="C2" s="114" t="s">
        <v>2349</v>
      </c>
      <c r="D2" s="114" t="s">
        <v>2350</v>
      </c>
      <c r="E2" s="114" t="s">
        <v>2390</v>
      </c>
      <c r="F2" s="114"/>
      <c r="G2" s="112" t="s">
        <v>2331</v>
      </c>
    </row>
    <row r="3" spans="1:7" x14ac:dyDescent="0.35">
      <c r="A3" s="115">
        <v>45748.25</v>
      </c>
      <c r="B3" s="114">
        <v>14.599999999999994</v>
      </c>
      <c r="C3" s="114">
        <v>0</v>
      </c>
      <c r="D3" s="114">
        <v>0</v>
      </c>
      <c r="E3" s="114">
        <v>0</v>
      </c>
      <c r="F3" s="114"/>
      <c r="G3" s="114">
        <v>21.389999999999993</v>
      </c>
    </row>
    <row r="4" spans="1:7" x14ac:dyDescent="0.35">
      <c r="A4" s="115">
        <v>45749</v>
      </c>
      <c r="B4" s="114">
        <v>14.599999999999994</v>
      </c>
      <c r="C4" s="114">
        <v>0</v>
      </c>
      <c r="D4" s="114">
        <v>0</v>
      </c>
      <c r="E4" s="114">
        <v>0</v>
      </c>
      <c r="F4" s="114"/>
      <c r="G4" s="114">
        <v>21.389999999999993</v>
      </c>
    </row>
    <row r="5" spans="1:7" x14ac:dyDescent="0.35">
      <c r="A5" s="115">
        <v>45750</v>
      </c>
      <c r="B5" s="114">
        <v>14.599999999999994</v>
      </c>
      <c r="C5" s="114">
        <v>0</v>
      </c>
      <c r="D5" s="114">
        <v>59.8</v>
      </c>
      <c r="E5" s="114">
        <v>0</v>
      </c>
      <c r="F5" s="114"/>
      <c r="G5" s="114">
        <v>21.389999999999993</v>
      </c>
    </row>
    <row r="6" spans="1:7" x14ac:dyDescent="0.35">
      <c r="A6" s="115">
        <v>45751</v>
      </c>
      <c r="B6" s="114">
        <v>14.599999999999994</v>
      </c>
      <c r="C6" s="114">
        <v>0</v>
      </c>
      <c r="D6" s="114">
        <v>59.8</v>
      </c>
      <c r="E6" s="114">
        <v>0</v>
      </c>
      <c r="F6" s="114"/>
      <c r="G6" s="114">
        <v>21.389999999999993</v>
      </c>
    </row>
    <row r="7" spans="1:7" x14ac:dyDescent="0.35">
      <c r="A7" s="115">
        <v>45752</v>
      </c>
      <c r="B7" s="114">
        <v>14.599999999999994</v>
      </c>
      <c r="C7" s="114">
        <v>0</v>
      </c>
      <c r="D7" s="114">
        <v>59.8</v>
      </c>
      <c r="E7" s="114">
        <v>0</v>
      </c>
      <c r="F7" s="114"/>
      <c r="G7" s="114">
        <v>21.389999999999993</v>
      </c>
    </row>
    <row r="8" spans="1:7" x14ac:dyDescent="0.35">
      <c r="A8" s="115">
        <v>45753</v>
      </c>
      <c r="B8" s="114">
        <v>14.599999999999994</v>
      </c>
      <c r="C8" s="114">
        <v>0</v>
      </c>
      <c r="D8" s="114">
        <v>59.8</v>
      </c>
      <c r="E8" s="114">
        <v>0</v>
      </c>
      <c r="F8" s="114"/>
      <c r="G8" s="114">
        <v>1.7900000000000009</v>
      </c>
    </row>
    <row r="9" spans="1:7" x14ac:dyDescent="0.35">
      <c r="A9" s="115">
        <v>45754</v>
      </c>
      <c r="B9" s="114">
        <v>14.599999999999994</v>
      </c>
      <c r="C9" s="114">
        <v>0</v>
      </c>
      <c r="D9" s="114">
        <v>59.8</v>
      </c>
      <c r="E9" s="114">
        <v>0</v>
      </c>
      <c r="F9" s="114"/>
      <c r="G9" s="114">
        <v>13.889999999999995</v>
      </c>
    </row>
    <row r="10" spans="1:7" x14ac:dyDescent="0.35">
      <c r="A10" s="115">
        <v>45755</v>
      </c>
      <c r="B10" s="114">
        <v>14.599999999999994</v>
      </c>
      <c r="C10" s="114">
        <v>0</v>
      </c>
      <c r="D10" s="114">
        <v>8</v>
      </c>
      <c r="E10" s="114">
        <v>0</v>
      </c>
      <c r="F10" s="114"/>
      <c r="G10" s="114">
        <v>13.889999999999995</v>
      </c>
    </row>
    <row r="11" spans="1:7" x14ac:dyDescent="0.35">
      <c r="A11" s="115">
        <v>45756</v>
      </c>
      <c r="B11" s="114">
        <v>14.599999999999994</v>
      </c>
      <c r="C11" s="114">
        <v>0</v>
      </c>
      <c r="D11" s="114">
        <v>0</v>
      </c>
      <c r="E11" s="114">
        <v>0</v>
      </c>
      <c r="F11" s="114"/>
      <c r="G11" s="114">
        <v>1.7900000000000009</v>
      </c>
    </row>
    <row r="12" spans="1:7" x14ac:dyDescent="0.35">
      <c r="A12" s="115">
        <v>45757</v>
      </c>
      <c r="B12" s="114">
        <v>14.599999999999994</v>
      </c>
      <c r="C12" s="114">
        <v>0</v>
      </c>
      <c r="D12" s="114">
        <v>0</v>
      </c>
      <c r="E12" s="114">
        <v>0</v>
      </c>
      <c r="F12" s="114"/>
      <c r="G12" s="114">
        <v>13.889999999999995</v>
      </c>
    </row>
    <row r="13" spans="1:7" x14ac:dyDescent="0.35">
      <c r="A13" s="115">
        <v>45758</v>
      </c>
      <c r="B13" s="114">
        <v>14.599999999999994</v>
      </c>
      <c r="C13" s="114">
        <v>0</v>
      </c>
      <c r="D13" s="114">
        <v>0</v>
      </c>
      <c r="E13" s="114">
        <v>0</v>
      </c>
      <c r="F13" s="114"/>
      <c r="G13" s="114">
        <v>13.889999999999995</v>
      </c>
    </row>
    <row r="14" spans="1:7" x14ac:dyDescent="0.35">
      <c r="A14" s="115">
        <v>45759</v>
      </c>
      <c r="B14" s="114">
        <v>14.599999999999994</v>
      </c>
      <c r="C14" s="114">
        <v>0</v>
      </c>
      <c r="D14" s="114">
        <v>0</v>
      </c>
      <c r="E14" s="114">
        <v>0</v>
      </c>
      <c r="F14" s="114"/>
      <c r="G14" s="114">
        <v>13.889999999999995</v>
      </c>
    </row>
    <row r="15" spans="1:7" x14ac:dyDescent="0.35">
      <c r="A15" s="115">
        <v>45760</v>
      </c>
      <c r="B15" s="114">
        <v>14.599999999999994</v>
      </c>
      <c r="C15" s="114">
        <v>0</v>
      </c>
      <c r="D15" s="114">
        <v>0</v>
      </c>
      <c r="E15" s="114">
        <v>0</v>
      </c>
      <c r="F15" s="114"/>
      <c r="G15" s="114">
        <v>1.7900000000000009</v>
      </c>
    </row>
    <row r="16" spans="1:7" x14ac:dyDescent="0.35">
      <c r="A16" s="115">
        <v>45761</v>
      </c>
      <c r="B16" s="114">
        <v>14.599999999999994</v>
      </c>
      <c r="C16" s="114">
        <v>0</v>
      </c>
      <c r="D16" s="114">
        <v>0</v>
      </c>
      <c r="E16" s="114">
        <v>0</v>
      </c>
      <c r="F16" s="114"/>
      <c r="G16" s="114">
        <v>1.7900000000000009</v>
      </c>
    </row>
    <row r="17" spans="1:7" x14ac:dyDescent="0.35">
      <c r="A17" s="115">
        <v>45762</v>
      </c>
      <c r="B17" s="114">
        <v>14.599999999999994</v>
      </c>
      <c r="C17" s="114">
        <v>0</v>
      </c>
      <c r="D17" s="114">
        <v>0</v>
      </c>
      <c r="E17" s="114">
        <v>0</v>
      </c>
      <c r="F17" s="114"/>
      <c r="G17" s="114">
        <v>22.641999999999996</v>
      </c>
    </row>
    <row r="18" spans="1:7" x14ac:dyDescent="0.35">
      <c r="A18" s="115">
        <v>45763</v>
      </c>
      <c r="B18" s="114">
        <v>14.599999999999994</v>
      </c>
      <c r="C18" s="114">
        <v>0</v>
      </c>
      <c r="D18" s="114">
        <v>0</v>
      </c>
      <c r="E18" s="114">
        <v>0</v>
      </c>
      <c r="F18" s="114"/>
      <c r="G18" s="114">
        <v>30.241999999999987</v>
      </c>
    </row>
    <row r="19" spans="1:7" x14ac:dyDescent="0.35">
      <c r="A19" s="115">
        <v>45764</v>
      </c>
      <c r="B19" s="114">
        <v>14.599999999999994</v>
      </c>
      <c r="C19" s="114">
        <v>0</v>
      </c>
      <c r="D19" s="114">
        <v>0</v>
      </c>
      <c r="E19" s="114">
        <v>0</v>
      </c>
      <c r="F19" s="114"/>
      <c r="G19" s="114">
        <v>44.451999999999984</v>
      </c>
    </row>
    <row r="20" spans="1:7" x14ac:dyDescent="0.35">
      <c r="A20" s="115">
        <v>45765</v>
      </c>
      <c r="B20" s="114">
        <v>14.599999999999994</v>
      </c>
      <c r="C20" s="114">
        <v>0</v>
      </c>
      <c r="D20" s="114">
        <v>0</v>
      </c>
      <c r="E20" s="114">
        <v>0</v>
      </c>
      <c r="F20" s="114"/>
      <c r="G20" s="114">
        <v>16</v>
      </c>
    </row>
    <row r="21" spans="1:7" x14ac:dyDescent="0.35">
      <c r="A21" s="115">
        <v>45766</v>
      </c>
      <c r="B21" s="114">
        <v>14.599999999999994</v>
      </c>
      <c r="C21" s="114">
        <v>0</v>
      </c>
      <c r="D21" s="114">
        <v>0</v>
      </c>
      <c r="E21" s="114">
        <v>0</v>
      </c>
      <c r="F21" s="114"/>
      <c r="G21" s="114">
        <v>21</v>
      </c>
    </row>
    <row r="22" spans="1:7" x14ac:dyDescent="0.35">
      <c r="A22" s="115">
        <v>45767</v>
      </c>
      <c r="B22" s="114">
        <v>14.599999999999994</v>
      </c>
      <c r="C22" s="114">
        <v>0</v>
      </c>
      <c r="D22" s="114">
        <v>0</v>
      </c>
      <c r="E22" s="114">
        <v>0</v>
      </c>
      <c r="F22" s="114"/>
      <c r="G22" s="114">
        <v>13.889999999999995</v>
      </c>
    </row>
    <row r="23" spans="1:7" x14ac:dyDescent="0.35">
      <c r="A23" s="115">
        <v>45768</v>
      </c>
      <c r="B23" s="114">
        <v>0</v>
      </c>
      <c r="C23" s="114">
        <v>0</v>
      </c>
      <c r="D23" s="114">
        <v>0</v>
      </c>
      <c r="E23" s="114">
        <v>0</v>
      </c>
      <c r="F23" s="114"/>
      <c r="G23" s="114">
        <v>13.889999999999995</v>
      </c>
    </row>
    <row r="24" spans="1:7" x14ac:dyDescent="0.35">
      <c r="A24" s="115">
        <v>45769</v>
      </c>
      <c r="B24" s="114">
        <v>0</v>
      </c>
      <c r="C24" s="114">
        <v>0</v>
      </c>
      <c r="D24" s="114">
        <v>0</v>
      </c>
      <c r="E24" s="114">
        <v>0</v>
      </c>
      <c r="F24" s="114"/>
      <c r="G24" s="114">
        <v>1.7900000000000009</v>
      </c>
    </row>
    <row r="25" spans="1:7" x14ac:dyDescent="0.35">
      <c r="A25" s="115">
        <v>45770</v>
      </c>
      <c r="B25" s="114">
        <v>0</v>
      </c>
      <c r="C25" s="114">
        <v>0</v>
      </c>
      <c r="D25" s="114">
        <v>0</v>
      </c>
      <c r="E25" s="114">
        <v>0</v>
      </c>
      <c r="F25" s="114"/>
      <c r="G25" s="114">
        <v>10.790000000000001</v>
      </c>
    </row>
    <row r="26" spans="1:7" x14ac:dyDescent="0.35">
      <c r="A26" s="115">
        <v>45771</v>
      </c>
      <c r="B26" s="114">
        <v>0</v>
      </c>
      <c r="C26" s="114">
        <v>0</v>
      </c>
      <c r="D26" s="114">
        <v>0</v>
      </c>
      <c r="E26" s="114">
        <v>0</v>
      </c>
      <c r="F26" s="114"/>
      <c r="G26" s="114">
        <v>37.589999999999996</v>
      </c>
    </row>
    <row r="27" spans="1:7" x14ac:dyDescent="0.35">
      <c r="A27" s="115">
        <v>45772</v>
      </c>
      <c r="B27" s="114">
        <v>0</v>
      </c>
      <c r="C27" s="114">
        <v>0</v>
      </c>
      <c r="D27" s="114">
        <v>0</v>
      </c>
      <c r="E27" s="114">
        <v>0</v>
      </c>
      <c r="F27" s="114"/>
      <c r="G27" s="114">
        <v>59.289999999999992</v>
      </c>
    </row>
    <row r="28" spans="1:7" x14ac:dyDescent="0.35">
      <c r="A28" s="115">
        <v>45773</v>
      </c>
      <c r="B28" s="114">
        <v>0</v>
      </c>
      <c r="C28" s="114">
        <v>0</v>
      </c>
      <c r="D28" s="114">
        <v>0</v>
      </c>
      <c r="E28" s="114">
        <v>0</v>
      </c>
      <c r="F28" s="114"/>
      <c r="G28" s="114">
        <v>96.589999999999989</v>
      </c>
    </row>
    <row r="29" spans="1:7" x14ac:dyDescent="0.35">
      <c r="A29" s="115">
        <v>45774</v>
      </c>
      <c r="B29" s="114">
        <v>20.599999999999994</v>
      </c>
      <c r="C29" s="114">
        <v>0</v>
      </c>
      <c r="D29" s="114">
        <v>0</v>
      </c>
      <c r="E29" s="114">
        <v>0</v>
      </c>
      <c r="F29" s="114"/>
      <c r="G29" s="114">
        <v>101.99</v>
      </c>
    </row>
    <row r="30" spans="1:7" x14ac:dyDescent="0.35">
      <c r="A30" s="115">
        <v>45775</v>
      </c>
      <c r="B30" s="114">
        <v>20.599999999999994</v>
      </c>
      <c r="C30" s="114">
        <v>0</v>
      </c>
      <c r="D30" s="114">
        <v>0</v>
      </c>
      <c r="E30" s="114">
        <v>0</v>
      </c>
      <c r="F30" s="114"/>
      <c r="G30" s="114">
        <v>101.99</v>
      </c>
    </row>
    <row r="31" spans="1:7" x14ac:dyDescent="0.35">
      <c r="A31" s="115">
        <v>45776</v>
      </c>
      <c r="B31" s="114">
        <v>20.599999999999994</v>
      </c>
      <c r="C31" s="114">
        <v>0</v>
      </c>
      <c r="D31" s="114">
        <v>13.780000000000001</v>
      </c>
      <c r="E31" s="114">
        <v>0</v>
      </c>
      <c r="F31" s="114"/>
      <c r="G31" s="114">
        <v>101.99</v>
      </c>
    </row>
    <row r="32" spans="1:7" x14ac:dyDescent="0.35">
      <c r="A32" s="115">
        <v>45777</v>
      </c>
      <c r="B32" s="114">
        <v>20.599999999999994</v>
      </c>
      <c r="C32" s="114">
        <v>0</v>
      </c>
      <c r="D32" s="114">
        <v>13.780000000000001</v>
      </c>
      <c r="E32" s="114">
        <v>0</v>
      </c>
      <c r="F32" s="114"/>
      <c r="G32" s="114">
        <v>101.99</v>
      </c>
    </row>
    <row r="33" spans="1:7" x14ac:dyDescent="0.35">
      <c r="A33" s="115">
        <v>45778</v>
      </c>
      <c r="B33" s="114">
        <v>20.599999999999994</v>
      </c>
      <c r="C33" s="114">
        <v>0</v>
      </c>
      <c r="D33" s="114">
        <v>13.780000000000001</v>
      </c>
      <c r="E33" s="114">
        <v>0</v>
      </c>
      <c r="F33" s="114"/>
      <c r="G33" s="114">
        <v>65.789999999999992</v>
      </c>
    </row>
    <row r="34" spans="1:7" x14ac:dyDescent="0.35">
      <c r="A34" s="115">
        <v>45779</v>
      </c>
      <c r="B34" s="114">
        <v>20.599999999999994</v>
      </c>
      <c r="C34" s="114">
        <v>0</v>
      </c>
      <c r="D34" s="114">
        <v>13.780000000000001</v>
      </c>
      <c r="E34" s="114">
        <v>0</v>
      </c>
      <c r="F34" s="114"/>
      <c r="G34" s="114">
        <v>42</v>
      </c>
    </row>
    <row r="35" spans="1:7" x14ac:dyDescent="0.35">
      <c r="A35" s="115">
        <v>45780</v>
      </c>
      <c r="B35" s="114">
        <v>20.599999999999994</v>
      </c>
      <c r="C35" s="114">
        <v>0</v>
      </c>
      <c r="D35" s="114">
        <v>13.780000000000001</v>
      </c>
      <c r="E35" s="114">
        <v>0</v>
      </c>
      <c r="F35" s="114"/>
      <c r="G35" s="114">
        <v>42</v>
      </c>
    </row>
    <row r="36" spans="1:7" x14ac:dyDescent="0.35">
      <c r="A36" s="115">
        <v>45781</v>
      </c>
      <c r="B36" s="114">
        <v>20.599999999999994</v>
      </c>
      <c r="C36" s="114">
        <v>43</v>
      </c>
      <c r="D36" s="114">
        <v>13.780000000000001</v>
      </c>
      <c r="E36" s="114">
        <v>0</v>
      </c>
      <c r="F36" s="114"/>
      <c r="G36" s="114">
        <v>42</v>
      </c>
    </row>
    <row r="37" spans="1:7" x14ac:dyDescent="0.35">
      <c r="A37" s="115">
        <v>45782</v>
      </c>
      <c r="B37" s="114">
        <v>20.599999999999994</v>
      </c>
      <c r="C37" s="114">
        <v>43</v>
      </c>
      <c r="D37" s="114">
        <v>13.780000000000001</v>
      </c>
      <c r="E37" s="114">
        <v>0</v>
      </c>
      <c r="F37" s="114"/>
      <c r="G37" s="114">
        <v>42</v>
      </c>
    </row>
    <row r="38" spans="1:7" x14ac:dyDescent="0.35">
      <c r="A38" s="115">
        <v>45783</v>
      </c>
      <c r="B38" s="114">
        <v>20.599999999999994</v>
      </c>
      <c r="C38" s="114">
        <v>43</v>
      </c>
      <c r="D38" s="114">
        <v>13.780000000000001</v>
      </c>
      <c r="E38" s="114">
        <v>0</v>
      </c>
      <c r="F38" s="114"/>
      <c r="G38" s="114">
        <v>42</v>
      </c>
    </row>
    <row r="39" spans="1:7" x14ac:dyDescent="0.35">
      <c r="A39" s="115">
        <v>45784</v>
      </c>
      <c r="B39" s="114">
        <v>20.599999999999994</v>
      </c>
      <c r="C39" s="114">
        <v>43</v>
      </c>
      <c r="D39" s="114">
        <v>13.780000000000001</v>
      </c>
      <c r="E39" s="114">
        <v>0</v>
      </c>
      <c r="F39" s="114"/>
      <c r="G39" s="114">
        <v>42</v>
      </c>
    </row>
    <row r="40" spans="1:7" x14ac:dyDescent="0.35">
      <c r="A40" s="115">
        <v>45785</v>
      </c>
      <c r="B40" s="114">
        <v>20.599999999999994</v>
      </c>
      <c r="C40" s="114">
        <v>43</v>
      </c>
      <c r="D40" s="114">
        <v>13.780000000000001</v>
      </c>
      <c r="E40" s="114">
        <v>0</v>
      </c>
      <c r="F40" s="114"/>
      <c r="G40" s="114">
        <v>56.79</v>
      </c>
    </row>
    <row r="41" spans="1:7" x14ac:dyDescent="0.35">
      <c r="A41" s="115">
        <v>45786</v>
      </c>
      <c r="B41" s="114">
        <v>20.599999999999994</v>
      </c>
      <c r="C41" s="114">
        <v>43</v>
      </c>
      <c r="D41" s="114">
        <v>13.780000000000001</v>
      </c>
      <c r="E41" s="114">
        <v>0</v>
      </c>
      <c r="F41" s="114"/>
      <c r="G41" s="114">
        <v>63.09</v>
      </c>
    </row>
    <row r="42" spans="1:7" x14ac:dyDescent="0.35">
      <c r="A42" s="115">
        <v>45787</v>
      </c>
      <c r="B42" s="114">
        <v>20.599999999999994</v>
      </c>
      <c r="C42" s="114">
        <v>0</v>
      </c>
      <c r="D42" s="114">
        <v>13.780000000000001</v>
      </c>
      <c r="E42" s="114">
        <v>0</v>
      </c>
      <c r="F42" s="114"/>
      <c r="G42" s="114">
        <v>24.09</v>
      </c>
    </row>
    <row r="43" spans="1:7" x14ac:dyDescent="0.35">
      <c r="A43" s="115">
        <v>45788</v>
      </c>
      <c r="B43" s="114">
        <v>20.599999999999994</v>
      </c>
      <c r="C43" s="114">
        <v>0</v>
      </c>
      <c r="D43" s="114">
        <v>74.8</v>
      </c>
      <c r="E43" s="114">
        <v>0</v>
      </c>
      <c r="F43" s="114"/>
      <c r="G43" s="114">
        <v>30.389999999999993</v>
      </c>
    </row>
    <row r="44" spans="1:7" x14ac:dyDescent="0.35">
      <c r="A44" s="115">
        <v>45789</v>
      </c>
      <c r="B44" s="114">
        <v>20.599999999999994</v>
      </c>
      <c r="C44" s="114">
        <v>0</v>
      </c>
      <c r="D44" s="114">
        <v>13.780000000000001</v>
      </c>
      <c r="E44" s="114">
        <v>0</v>
      </c>
      <c r="F44" s="114"/>
      <c r="G44" s="114">
        <v>30.389999999999993</v>
      </c>
    </row>
    <row r="45" spans="1:7" x14ac:dyDescent="0.35">
      <c r="A45" s="115">
        <v>45790</v>
      </c>
      <c r="B45" s="114">
        <v>20.599999999999994</v>
      </c>
      <c r="C45" s="114">
        <v>0</v>
      </c>
      <c r="D45" s="114">
        <v>14.799999999999997</v>
      </c>
      <c r="E45" s="114">
        <v>0</v>
      </c>
      <c r="F45" s="114"/>
      <c r="G45" s="114">
        <v>30.389999999999993</v>
      </c>
    </row>
    <row r="46" spans="1:7" x14ac:dyDescent="0.35">
      <c r="A46" s="115">
        <v>45791</v>
      </c>
      <c r="B46" s="114">
        <v>20.599999999999994</v>
      </c>
      <c r="C46" s="114">
        <v>0</v>
      </c>
      <c r="D46" s="114">
        <v>14.799999999999997</v>
      </c>
      <c r="E46" s="114">
        <v>0</v>
      </c>
      <c r="F46" s="114"/>
      <c r="G46" s="114">
        <v>30.389999999999993</v>
      </c>
    </row>
    <row r="47" spans="1:7" x14ac:dyDescent="0.35">
      <c r="A47" s="115">
        <v>45792</v>
      </c>
      <c r="B47" s="114">
        <v>0</v>
      </c>
      <c r="C47" s="114">
        <v>0</v>
      </c>
      <c r="D47" s="114">
        <v>14.799999999999997</v>
      </c>
      <c r="E47" s="114">
        <v>0</v>
      </c>
      <c r="F47" s="114"/>
      <c r="G47" s="114">
        <v>30.389999999999993</v>
      </c>
    </row>
    <row r="48" spans="1:7" x14ac:dyDescent="0.35">
      <c r="A48" s="115">
        <v>45793</v>
      </c>
      <c r="B48" s="114">
        <v>7.5000000000000018</v>
      </c>
      <c r="C48" s="114">
        <v>0</v>
      </c>
      <c r="D48" s="114">
        <v>13.780000000000001</v>
      </c>
      <c r="E48" s="114">
        <v>0</v>
      </c>
      <c r="F48" s="114"/>
      <c r="G48" s="114">
        <v>30.389999999999993</v>
      </c>
    </row>
    <row r="49" spans="1:7" x14ac:dyDescent="0.35">
      <c r="A49" s="115">
        <v>45794</v>
      </c>
      <c r="B49" s="114">
        <v>7.5000000000000018</v>
      </c>
      <c r="C49" s="114">
        <v>0</v>
      </c>
      <c r="D49" s="114">
        <v>13.780000000000001</v>
      </c>
      <c r="E49" s="114">
        <v>0</v>
      </c>
      <c r="F49" s="114"/>
      <c r="G49" s="114">
        <v>30.389999999999993</v>
      </c>
    </row>
    <row r="50" spans="1:7" x14ac:dyDescent="0.35">
      <c r="A50" s="115">
        <v>45795</v>
      </c>
      <c r="B50" s="114">
        <v>7.5000000000000018</v>
      </c>
      <c r="C50" s="114">
        <v>0</v>
      </c>
      <c r="D50" s="114">
        <v>13.780000000000001</v>
      </c>
      <c r="E50" s="114">
        <v>0</v>
      </c>
      <c r="F50" s="114"/>
      <c r="G50" s="114">
        <v>24.09</v>
      </c>
    </row>
    <row r="51" spans="1:7" x14ac:dyDescent="0.35">
      <c r="A51" s="115">
        <v>45796</v>
      </c>
      <c r="B51" s="114">
        <v>7.5000000000000018</v>
      </c>
      <c r="C51" s="114">
        <v>0</v>
      </c>
      <c r="D51" s="114">
        <v>13.780000000000001</v>
      </c>
      <c r="E51" s="114">
        <v>0</v>
      </c>
      <c r="F51" s="114"/>
      <c r="G51" s="114">
        <v>30.389999999999993</v>
      </c>
    </row>
    <row r="52" spans="1:7" x14ac:dyDescent="0.35">
      <c r="A52" s="115">
        <v>45797</v>
      </c>
      <c r="B52" s="114">
        <v>0</v>
      </c>
      <c r="C52" s="114">
        <v>0</v>
      </c>
      <c r="D52" s="114">
        <v>13.780000000000001</v>
      </c>
      <c r="E52" s="114">
        <v>11.5</v>
      </c>
      <c r="F52" s="114"/>
      <c r="G52" s="114">
        <v>44.589999999999982</v>
      </c>
    </row>
    <row r="53" spans="1:7" x14ac:dyDescent="0.35">
      <c r="A53" s="115">
        <v>45798</v>
      </c>
      <c r="B53" s="114">
        <v>0</v>
      </c>
      <c r="C53" s="114">
        <v>0</v>
      </c>
      <c r="D53" s="114">
        <v>13.780000000000001</v>
      </c>
      <c r="E53" s="114">
        <v>11.5</v>
      </c>
      <c r="F53" s="114"/>
      <c r="G53" s="114">
        <v>179.79999999999998</v>
      </c>
    </row>
    <row r="54" spans="1:7" x14ac:dyDescent="0.35">
      <c r="A54" s="115">
        <v>45799</v>
      </c>
      <c r="B54" s="114">
        <v>0</v>
      </c>
      <c r="C54" s="114">
        <v>153</v>
      </c>
      <c r="D54" s="114">
        <v>13.780000000000001</v>
      </c>
      <c r="E54" s="114">
        <v>11.5</v>
      </c>
      <c r="F54" s="114"/>
      <c r="G54" s="114">
        <v>91.509999999999991</v>
      </c>
    </row>
    <row r="55" spans="1:7" x14ac:dyDescent="0.35">
      <c r="A55" s="115">
        <v>45800</v>
      </c>
      <c r="B55" s="114">
        <v>0</v>
      </c>
      <c r="C55" s="114">
        <v>68</v>
      </c>
      <c r="D55" s="114">
        <v>13.780000000000001</v>
      </c>
      <c r="E55" s="114">
        <v>11.5</v>
      </c>
      <c r="F55" s="114"/>
      <c r="G55" s="114">
        <v>57.91</v>
      </c>
    </row>
    <row r="56" spans="1:7" x14ac:dyDescent="0.35">
      <c r="A56" s="115">
        <v>45801</v>
      </c>
      <c r="B56" s="114">
        <v>0</v>
      </c>
      <c r="C56" s="114">
        <v>0</v>
      </c>
      <c r="D56" s="114">
        <v>13.780000000000001</v>
      </c>
      <c r="E56" s="114">
        <v>26</v>
      </c>
      <c r="F56" s="114"/>
      <c r="G56" s="114">
        <v>54.599999999999994</v>
      </c>
    </row>
    <row r="57" spans="1:7" x14ac:dyDescent="0.35">
      <c r="A57" s="115">
        <v>45802</v>
      </c>
      <c r="B57" s="114">
        <v>0</v>
      </c>
      <c r="C57" s="114">
        <v>0</v>
      </c>
      <c r="D57" s="114">
        <v>18.78</v>
      </c>
      <c r="E57" s="114">
        <v>26</v>
      </c>
      <c r="F57" s="114"/>
      <c r="G57" s="114">
        <v>54.599999999999994</v>
      </c>
    </row>
    <row r="58" spans="1:7" x14ac:dyDescent="0.35">
      <c r="A58" s="115">
        <v>45803</v>
      </c>
      <c r="B58" s="114">
        <v>0</v>
      </c>
      <c r="C58" s="114">
        <v>0</v>
      </c>
      <c r="D58" s="114">
        <v>18.78</v>
      </c>
      <c r="E58" s="114">
        <v>26</v>
      </c>
      <c r="F58" s="114"/>
      <c r="G58" s="114">
        <v>54.599999999999994</v>
      </c>
    </row>
    <row r="59" spans="1:7" x14ac:dyDescent="0.35">
      <c r="A59" s="115">
        <v>45804</v>
      </c>
      <c r="B59" s="114">
        <v>0</v>
      </c>
      <c r="C59" s="114">
        <v>0</v>
      </c>
      <c r="D59" s="114">
        <v>18.78</v>
      </c>
      <c r="E59" s="114">
        <v>26</v>
      </c>
      <c r="F59" s="114"/>
      <c r="G59" s="114">
        <v>62.199999999999989</v>
      </c>
    </row>
    <row r="60" spans="1:7" x14ac:dyDescent="0.35">
      <c r="A60" s="115">
        <v>45805</v>
      </c>
      <c r="B60" s="114">
        <v>0</v>
      </c>
      <c r="C60" s="114">
        <v>0</v>
      </c>
      <c r="D60" s="114">
        <v>14.799999999999997</v>
      </c>
      <c r="E60" s="114">
        <v>26</v>
      </c>
      <c r="F60" s="114"/>
      <c r="G60" s="114">
        <v>62.199999999999989</v>
      </c>
    </row>
    <row r="61" spans="1:7" x14ac:dyDescent="0.35">
      <c r="A61" s="115">
        <v>45806</v>
      </c>
      <c r="B61" s="114">
        <v>0</v>
      </c>
      <c r="C61" s="114">
        <v>0</v>
      </c>
      <c r="D61" s="114">
        <v>14.799999999999997</v>
      </c>
      <c r="E61" s="114">
        <v>11.5</v>
      </c>
      <c r="F61" s="114"/>
      <c r="G61" s="114">
        <v>62.199999999999989</v>
      </c>
    </row>
    <row r="62" spans="1:7" x14ac:dyDescent="0.35">
      <c r="A62" s="115">
        <v>45807</v>
      </c>
      <c r="B62" s="114">
        <v>0</v>
      </c>
      <c r="C62" s="114">
        <v>0</v>
      </c>
      <c r="D62" s="114">
        <v>14.799999999999997</v>
      </c>
      <c r="E62" s="114">
        <v>11.5</v>
      </c>
      <c r="F62" s="114"/>
      <c r="G62" s="114">
        <v>54.599999999999994</v>
      </c>
    </row>
    <row r="63" spans="1:7" x14ac:dyDescent="0.35">
      <c r="A63" s="115">
        <v>45808</v>
      </c>
      <c r="B63" s="114">
        <v>0</v>
      </c>
      <c r="C63" s="114">
        <v>0</v>
      </c>
      <c r="D63" s="114">
        <v>14.799999999999997</v>
      </c>
      <c r="E63" s="114">
        <v>11.5</v>
      </c>
      <c r="F63" s="114"/>
      <c r="G63" s="114">
        <v>54.599999999999994</v>
      </c>
    </row>
    <row r="64" spans="1:7" x14ac:dyDescent="0.35">
      <c r="A64" s="115">
        <v>45809</v>
      </c>
      <c r="B64" s="114">
        <v>0</v>
      </c>
      <c r="C64" s="114">
        <v>0</v>
      </c>
      <c r="D64" s="114">
        <v>9.7800000000000011</v>
      </c>
      <c r="E64" s="114">
        <v>0</v>
      </c>
      <c r="F64" s="114"/>
      <c r="G64" s="114">
        <v>62.9</v>
      </c>
    </row>
    <row r="65" spans="1:7" x14ac:dyDescent="0.35">
      <c r="A65" s="115">
        <v>45810</v>
      </c>
      <c r="B65" s="114">
        <v>19.599999999999994</v>
      </c>
      <c r="C65" s="114">
        <v>0</v>
      </c>
      <c r="D65" s="114">
        <v>9.7800000000000011</v>
      </c>
      <c r="E65" s="114">
        <v>7.2</v>
      </c>
      <c r="F65" s="114"/>
      <c r="G65" s="114">
        <v>65.09</v>
      </c>
    </row>
    <row r="66" spans="1:7" x14ac:dyDescent="0.35">
      <c r="A66" s="115">
        <v>45811</v>
      </c>
      <c r="B66" s="114">
        <v>19.599999999999994</v>
      </c>
      <c r="C66" s="114">
        <v>0</v>
      </c>
      <c r="D66" s="114">
        <v>9.7800000000000011</v>
      </c>
      <c r="E66" s="114">
        <v>7.2</v>
      </c>
      <c r="F66" s="114"/>
      <c r="G66" s="114">
        <v>58.099999999999994</v>
      </c>
    </row>
    <row r="67" spans="1:7" x14ac:dyDescent="0.35">
      <c r="A67" s="115">
        <v>45812</v>
      </c>
      <c r="B67" s="114">
        <v>19.599999999999994</v>
      </c>
      <c r="C67" s="114">
        <v>0</v>
      </c>
      <c r="D67" s="114">
        <v>9.7800000000000011</v>
      </c>
      <c r="E67" s="114">
        <v>7.2</v>
      </c>
      <c r="F67" s="114"/>
      <c r="G67" s="114">
        <v>28.79</v>
      </c>
    </row>
    <row r="68" spans="1:7" x14ac:dyDescent="0.35">
      <c r="A68" s="115">
        <v>45813</v>
      </c>
      <c r="B68" s="114">
        <v>19.599999999999994</v>
      </c>
      <c r="C68" s="114">
        <v>0</v>
      </c>
      <c r="D68" s="114">
        <v>9.7800000000000011</v>
      </c>
      <c r="E68" s="114">
        <v>7.2</v>
      </c>
      <c r="F68" s="114"/>
      <c r="G68" s="114">
        <v>12.79</v>
      </c>
    </row>
    <row r="69" spans="1:7" x14ac:dyDescent="0.35">
      <c r="A69" s="115">
        <v>45814</v>
      </c>
      <c r="B69" s="114">
        <v>19.599999999999994</v>
      </c>
      <c r="C69" s="114">
        <v>43</v>
      </c>
      <c r="D69" s="114">
        <v>9.7800000000000011</v>
      </c>
      <c r="E69" s="114">
        <v>7.2</v>
      </c>
      <c r="F69" s="114"/>
      <c r="G69" s="114">
        <v>11.589999999999998</v>
      </c>
    </row>
    <row r="70" spans="1:7" x14ac:dyDescent="0.35">
      <c r="A70" s="115">
        <v>45815</v>
      </c>
      <c r="B70" s="114">
        <v>19.599999999999994</v>
      </c>
      <c r="C70" s="114">
        <v>43</v>
      </c>
      <c r="D70" s="114">
        <v>9.7800000000000011</v>
      </c>
      <c r="E70" s="114">
        <v>7.2</v>
      </c>
      <c r="F70" s="114"/>
      <c r="G70" s="114">
        <v>11.589999999999998</v>
      </c>
    </row>
    <row r="71" spans="1:7" x14ac:dyDescent="0.35">
      <c r="A71" s="115">
        <v>45816</v>
      </c>
      <c r="B71" s="114">
        <v>19.599999999999994</v>
      </c>
      <c r="C71" s="114">
        <v>43</v>
      </c>
      <c r="D71" s="114">
        <v>9.7800000000000011</v>
      </c>
      <c r="E71" s="114">
        <v>7.2</v>
      </c>
      <c r="F71" s="114"/>
      <c r="G71" s="114">
        <v>1.7900000000000009</v>
      </c>
    </row>
    <row r="72" spans="1:7" x14ac:dyDescent="0.35">
      <c r="A72" s="115">
        <v>45817</v>
      </c>
      <c r="B72" s="114">
        <v>0</v>
      </c>
      <c r="C72" s="114">
        <v>43</v>
      </c>
      <c r="D72" s="114">
        <v>9.7800000000000011</v>
      </c>
      <c r="E72" s="114">
        <v>7.2</v>
      </c>
      <c r="F72" s="114"/>
      <c r="G72" s="114">
        <v>1.7900000000000009</v>
      </c>
    </row>
    <row r="73" spans="1:7" x14ac:dyDescent="0.35">
      <c r="A73" s="115">
        <v>45818</v>
      </c>
      <c r="B73" s="114">
        <v>7.5999999999999943</v>
      </c>
      <c r="C73" s="114">
        <v>43</v>
      </c>
      <c r="D73" s="114">
        <v>9.7800000000000011</v>
      </c>
      <c r="E73" s="114">
        <v>7.2</v>
      </c>
      <c r="F73" s="114"/>
      <c r="G73" s="114">
        <v>11.589999999999998</v>
      </c>
    </row>
    <row r="74" spans="1:7" x14ac:dyDescent="0.35">
      <c r="A74" s="115">
        <v>45819</v>
      </c>
      <c r="B74" s="114">
        <v>7.5999999999999943</v>
      </c>
      <c r="C74" s="114">
        <v>43</v>
      </c>
      <c r="D74" s="114">
        <v>9.7800000000000011</v>
      </c>
      <c r="E74" s="114">
        <v>7.2</v>
      </c>
      <c r="F74" s="114"/>
      <c r="G74" s="114">
        <v>21.96</v>
      </c>
    </row>
    <row r="75" spans="1:7" x14ac:dyDescent="0.35">
      <c r="A75" s="115">
        <v>45820</v>
      </c>
      <c r="B75" s="114">
        <v>7.5999999999999943</v>
      </c>
      <c r="C75" s="114">
        <v>43</v>
      </c>
      <c r="D75" s="114">
        <v>9.7800000000000011</v>
      </c>
      <c r="E75" s="114">
        <v>7.2</v>
      </c>
      <c r="F75" s="114"/>
      <c r="G75" s="114">
        <v>12.79</v>
      </c>
    </row>
    <row r="76" spans="1:7" x14ac:dyDescent="0.35">
      <c r="A76" s="115">
        <v>45821</v>
      </c>
      <c r="B76" s="114">
        <v>7.5999999999999943</v>
      </c>
      <c r="C76" s="114">
        <v>43</v>
      </c>
      <c r="D76" s="114">
        <v>9.7800000000000011</v>
      </c>
      <c r="E76" s="114">
        <v>7.2</v>
      </c>
      <c r="F76" s="114"/>
      <c r="G76" s="114">
        <v>11.589999999999998</v>
      </c>
    </row>
    <row r="77" spans="1:7" x14ac:dyDescent="0.35">
      <c r="A77" s="115">
        <v>45822</v>
      </c>
      <c r="B77" s="114">
        <v>7.5999999999999943</v>
      </c>
      <c r="C77" s="114">
        <v>43</v>
      </c>
      <c r="D77" s="114">
        <v>9.7800000000000011</v>
      </c>
      <c r="E77" s="114">
        <v>7.2</v>
      </c>
      <c r="F77" s="114"/>
      <c r="G77" s="114">
        <v>11.589999999999998</v>
      </c>
    </row>
    <row r="78" spans="1:7" x14ac:dyDescent="0.35">
      <c r="A78" s="115">
        <v>45823</v>
      </c>
      <c r="B78" s="114">
        <v>7.5999999999999943</v>
      </c>
      <c r="C78" s="114">
        <v>43</v>
      </c>
      <c r="D78" s="114">
        <v>9.7800000000000011</v>
      </c>
      <c r="E78" s="114">
        <v>7.2</v>
      </c>
      <c r="F78" s="114"/>
      <c r="G78" s="114">
        <v>24.879999999999995</v>
      </c>
    </row>
    <row r="79" spans="1:7" x14ac:dyDescent="0.35">
      <c r="A79" s="115">
        <v>45824</v>
      </c>
      <c r="B79" s="114">
        <v>7.5999999999999943</v>
      </c>
      <c r="C79" s="114">
        <v>43</v>
      </c>
      <c r="D79" s="114">
        <v>9.7800000000000011</v>
      </c>
      <c r="E79" s="114">
        <v>7.2</v>
      </c>
      <c r="F79" s="114"/>
      <c r="G79" s="114">
        <v>15.08</v>
      </c>
    </row>
    <row r="80" spans="1:7" x14ac:dyDescent="0.35">
      <c r="A80" s="115">
        <v>45825</v>
      </c>
      <c r="B80" s="114">
        <v>7.5999999999999943</v>
      </c>
      <c r="C80" s="114">
        <v>43</v>
      </c>
      <c r="D80" s="114">
        <v>9.7800000000000011</v>
      </c>
      <c r="E80" s="114">
        <v>7.2</v>
      </c>
      <c r="F80" s="114"/>
      <c r="G80" s="114">
        <v>15.08</v>
      </c>
    </row>
    <row r="81" spans="1:7" x14ac:dyDescent="0.35">
      <c r="A81" s="115">
        <v>45826</v>
      </c>
      <c r="B81" s="114">
        <v>7.5999999999999943</v>
      </c>
      <c r="C81" s="114">
        <v>16.900000000000006</v>
      </c>
      <c r="D81" s="114">
        <v>9.7800000000000011</v>
      </c>
      <c r="E81" s="114">
        <v>7.2</v>
      </c>
      <c r="F81" s="114"/>
      <c r="G81" s="114">
        <v>15.08</v>
      </c>
    </row>
    <row r="82" spans="1:7" x14ac:dyDescent="0.35">
      <c r="A82" s="115">
        <v>45827</v>
      </c>
      <c r="B82" s="114">
        <v>7.5999999999999943</v>
      </c>
      <c r="C82" s="114">
        <v>16.900000000000006</v>
      </c>
      <c r="D82" s="114">
        <v>9.7800000000000011</v>
      </c>
      <c r="E82" s="114">
        <v>7.2</v>
      </c>
      <c r="F82" s="114"/>
      <c r="G82" s="114">
        <v>15.08</v>
      </c>
    </row>
    <row r="83" spans="1:7" x14ac:dyDescent="0.35">
      <c r="A83" s="115">
        <v>45828</v>
      </c>
      <c r="B83" s="114">
        <v>0</v>
      </c>
      <c r="C83" s="114">
        <v>16.900000000000006</v>
      </c>
      <c r="D83" s="114">
        <v>9.7800000000000011</v>
      </c>
      <c r="E83" s="114">
        <v>7.2</v>
      </c>
      <c r="F83" s="114"/>
      <c r="G83" s="114">
        <v>15.08</v>
      </c>
    </row>
    <row r="84" spans="1:7" x14ac:dyDescent="0.35">
      <c r="A84" s="115">
        <v>45829</v>
      </c>
      <c r="B84" s="114">
        <v>7.5999999999999943</v>
      </c>
      <c r="C84" s="114">
        <v>16.900000000000006</v>
      </c>
      <c r="D84" s="114">
        <v>9.7800000000000011</v>
      </c>
      <c r="E84" s="114">
        <v>7.2</v>
      </c>
      <c r="F84" s="114"/>
      <c r="G84" s="114">
        <v>15.08</v>
      </c>
    </row>
    <row r="85" spans="1:7" x14ac:dyDescent="0.35">
      <c r="A85" s="115">
        <v>45830</v>
      </c>
      <c r="B85" s="114">
        <v>7.5999999999999943</v>
      </c>
      <c r="C85" s="114">
        <v>16.900000000000006</v>
      </c>
      <c r="D85" s="114">
        <v>9.7800000000000011</v>
      </c>
      <c r="E85" s="114">
        <v>7.2</v>
      </c>
      <c r="F85" s="114"/>
      <c r="G85" s="114">
        <v>15.08</v>
      </c>
    </row>
    <row r="86" spans="1:7" x14ac:dyDescent="0.35">
      <c r="A86" s="115">
        <v>45831</v>
      </c>
      <c r="B86" s="114">
        <v>7.5999999999999943</v>
      </c>
      <c r="C86" s="114">
        <v>16.900000000000006</v>
      </c>
      <c r="D86" s="114">
        <v>9.7800000000000011</v>
      </c>
      <c r="E86" s="114">
        <v>7.2</v>
      </c>
      <c r="F86" s="114"/>
      <c r="G86" s="114">
        <v>15.08</v>
      </c>
    </row>
    <row r="87" spans="1:7" x14ac:dyDescent="0.35">
      <c r="A87" s="115">
        <v>45832</v>
      </c>
      <c r="B87" s="114">
        <v>7.5999999999999943</v>
      </c>
      <c r="C87" s="114">
        <v>16.900000000000006</v>
      </c>
      <c r="D87" s="114">
        <v>9.7800000000000011</v>
      </c>
      <c r="E87" s="114">
        <v>7.2</v>
      </c>
      <c r="F87" s="114"/>
      <c r="G87" s="114">
        <v>15.08</v>
      </c>
    </row>
    <row r="88" spans="1:7" x14ac:dyDescent="0.35">
      <c r="A88" s="115">
        <v>45833</v>
      </c>
      <c r="B88" s="114">
        <v>7.5999999999999943</v>
      </c>
      <c r="C88" s="114">
        <v>16.900000000000006</v>
      </c>
      <c r="D88" s="114">
        <v>9.7800000000000011</v>
      </c>
      <c r="E88" s="114">
        <v>7.2</v>
      </c>
      <c r="F88" s="114"/>
      <c r="G88" s="114">
        <v>6.7900000000000009</v>
      </c>
    </row>
    <row r="89" spans="1:7" x14ac:dyDescent="0.35">
      <c r="A89" s="115">
        <v>45834</v>
      </c>
      <c r="B89" s="114">
        <v>7.5999999999999943</v>
      </c>
      <c r="C89" s="114">
        <v>16.900000000000006</v>
      </c>
      <c r="D89" s="114">
        <v>9.7800000000000011</v>
      </c>
      <c r="E89" s="114">
        <v>0</v>
      </c>
      <c r="F89" s="114"/>
      <c r="G89" s="114">
        <v>6.7900000000000009</v>
      </c>
    </row>
    <row r="90" spans="1:7" x14ac:dyDescent="0.35">
      <c r="A90" s="115">
        <v>45835</v>
      </c>
      <c r="B90" s="114">
        <v>7.5999999999999943</v>
      </c>
      <c r="C90" s="114">
        <v>16.900000000000006</v>
      </c>
      <c r="D90" s="114">
        <v>9.7800000000000011</v>
      </c>
      <c r="E90" s="114">
        <v>0</v>
      </c>
      <c r="F90" s="114"/>
      <c r="G90" s="114">
        <v>6.7900000000000009</v>
      </c>
    </row>
    <row r="91" spans="1:7" x14ac:dyDescent="0.35">
      <c r="A91" s="115">
        <v>45836</v>
      </c>
      <c r="B91" s="114">
        <v>7.5999999999999943</v>
      </c>
      <c r="C91" s="114">
        <v>16.900000000000006</v>
      </c>
      <c r="D91" s="114">
        <v>9.7800000000000011</v>
      </c>
      <c r="E91" s="114">
        <v>0</v>
      </c>
      <c r="F91" s="114"/>
      <c r="G91" s="114">
        <v>6.7900000000000009</v>
      </c>
    </row>
    <row r="92" spans="1:7" x14ac:dyDescent="0.35">
      <c r="A92" s="115">
        <v>45837</v>
      </c>
      <c r="B92" s="114">
        <v>7.5999999999999943</v>
      </c>
      <c r="C92" s="114">
        <v>16.900000000000006</v>
      </c>
      <c r="D92" s="114">
        <v>9.7800000000000011</v>
      </c>
      <c r="E92" s="114">
        <v>0</v>
      </c>
      <c r="F92" s="114"/>
      <c r="G92" s="114">
        <v>6.7900000000000009</v>
      </c>
    </row>
    <row r="93" spans="1:7" x14ac:dyDescent="0.35">
      <c r="A93" s="115">
        <v>45838</v>
      </c>
      <c r="B93" s="114">
        <v>7.5999999999999943</v>
      </c>
      <c r="C93" s="114">
        <v>16.900000000000006</v>
      </c>
      <c r="D93" s="114">
        <v>9.7800000000000011</v>
      </c>
      <c r="E93" s="114">
        <v>0</v>
      </c>
      <c r="F93" s="114"/>
      <c r="G93" s="114">
        <v>6.7900000000000009</v>
      </c>
    </row>
    <row r="94" spans="1:7" x14ac:dyDescent="0.35">
      <c r="A94" s="115">
        <v>45839</v>
      </c>
      <c r="B94" s="114">
        <v>0</v>
      </c>
      <c r="C94" s="114">
        <v>16.900000000000006</v>
      </c>
      <c r="D94" s="114">
        <v>9.7800000000000011</v>
      </c>
      <c r="E94" s="114">
        <v>0</v>
      </c>
      <c r="F94" s="114"/>
      <c r="G94" s="114">
        <v>5</v>
      </c>
    </row>
    <row r="95" spans="1:7" x14ac:dyDescent="0.35">
      <c r="A95" s="115">
        <v>45840</v>
      </c>
      <c r="B95" s="114">
        <v>0</v>
      </c>
      <c r="C95" s="114">
        <v>16.900000000000006</v>
      </c>
      <c r="D95" s="114">
        <v>24.5</v>
      </c>
      <c r="E95" s="114">
        <v>0</v>
      </c>
      <c r="F95" s="114"/>
      <c r="G95" s="114">
        <v>14.599999999999994</v>
      </c>
    </row>
    <row r="96" spans="1:7" x14ac:dyDescent="0.35">
      <c r="A96" s="115">
        <v>45841</v>
      </c>
      <c r="B96" s="114">
        <v>0</v>
      </c>
      <c r="C96" s="114">
        <v>0</v>
      </c>
      <c r="D96" s="114">
        <v>24.5</v>
      </c>
      <c r="E96" s="114">
        <v>0</v>
      </c>
      <c r="F96" s="114"/>
      <c r="G96" s="114">
        <v>14.599999999999994</v>
      </c>
    </row>
    <row r="97" spans="1:7" x14ac:dyDescent="0.35">
      <c r="A97" s="115">
        <v>45842</v>
      </c>
      <c r="B97" s="114">
        <v>0</v>
      </c>
      <c r="C97" s="114">
        <v>0</v>
      </c>
      <c r="D97" s="114">
        <v>24.5</v>
      </c>
      <c r="E97" s="114">
        <v>0</v>
      </c>
      <c r="F97" s="114"/>
      <c r="G97" s="114">
        <v>14.599999999999994</v>
      </c>
    </row>
    <row r="98" spans="1:7" x14ac:dyDescent="0.35">
      <c r="A98" s="115">
        <v>45843</v>
      </c>
      <c r="B98" s="114">
        <v>0</v>
      </c>
      <c r="C98" s="114">
        <v>0</v>
      </c>
      <c r="D98" s="114">
        <v>0</v>
      </c>
      <c r="E98" s="114">
        <v>0</v>
      </c>
      <c r="F98" s="114"/>
      <c r="G98" s="114">
        <v>14.599999999999994</v>
      </c>
    </row>
    <row r="99" spans="1:7" x14ac:dyDescent="0.35">
      <c r="A99" s="115">
        <v>45844</v>
      </c>
      <c r="B99" s="114">
        <v>0</v>
      </c>
      <c r="C99" s="114">
        <v>0</v>
      </c>
      <c r="D99" s="114">
        <v>0</v>
      </c>
      <c r="E99" s="114">
        <v>0</v>
      </c>
      <c r="F99" s="114"/>
      <c r="G99" s="114">
        <v>14.599999999999994</v>
      </c>
    </row>
    <row r="100" spans="1:7" x14ac:dyDescent="0.35">
      <c r="A100" s="115">
        <v>45845</v>
      </c>
      <c r="B100" s="114">
        <v>0</v>
      </c>
      <c r="C100" s="114">
        <v>0</v>
      </c>
      <c r="D100" s="114">
        <v>0</v>
      </c>
      <c r="E100" s="114">
        <v>0</v>
      </c>
      <c r="F100" s="114"/>
      <c r="G100" s="114">
        <v>14.599999999999994</v>
      </c>
    </row>
    <row r="101" spans="1:7" x14ac:dyDescent="0.35">
      <c r="A101" s="115">
        <v>45846</v>
      </c>
      <c r="B101" s="114">
        <v>0</v>
      </c>
      <c r="C101" s="114">
        <v>0</v>
      </c>
      <c r="D101" s="114">
        <v>0</v>
      </c>
      <c r="E101" s="114">
        <v>0</v>
      </c>
      <c r="F101" s="114"/>
      <c r="G101" s="114">
        <v>14.599999999999994</v>
      </c>
    </row>
    <row r="102" spans="1:7" x14ac:dyDescent="0.35">
      <c r="A102" s="115">
        <v>45847</v>
      </c>
      <c r="B102" s="114">
        <v>0</v>
      </c>
      <c r="C102" s="114">
        <v>0</v>
      </c>
      <c r="D102" s="114">
        <v>0</v>
      </c>
      <c r="E102" s="114">
        <v>0</v>
      </c>
      <c r="F102" s="114"/>
      <c r="G102" s="114">
        <v>14.599999999999994</v>
      </c>
    </row>
    <row r="103" spans="1:7" x14ac:dyDescent="0.35">
      <c r="A103" s="115">
        <v>45848</v>
      </c>
      <c r="B103" s="114">
        <v>0</v>
      </c>
      <c r="C103" s="114">
        <v>0</v>
      </c>
      <c r="D103" s="114">
        <v>0</v>
      </c>
      <c r="E103" s="114">
        <v>0</v>
      </c>
      <c r="F103" s="114"/>
      <c r="G103" s="114">
        <v>14.599999999999994</v>
      </c>
    </row>
    <row r="104" spans="1:7" x14ac:dyDescent="0.35">
      <c r="A104" s="115">
        <v>45849</v>
      </c>
      <c r="B104" s="114">
        <v>0</v>
      </c>
      <c r="C104" s="114">
        <v>0</v>
      </c>
      <c r="D104" s="114">
        <v>0</v>
      </c>
      <c r="E104" s="114">
        <v>0</v>
      </c>
      <c r="F104" s="114"/>
      <c r="G104" s="114">
        <v>14.599999999999994</v>
      </c>
    </row>
    <row r="105" spans="1:7" x14ac:dyDescent="0.35">
      <c r="A105" s="115">
        <v>45850</v>
      </c>
      <c r="B105" s="114">
        <v>0</v>
      </c>
      <c r="C105" s="114">
        <v>0</v>
      </c>
      <c r="D105" s="114">
        <v>0</v>
      </c>
      <c r="E105" s="114">
        <v>0</v>
      </c>
      <c r="F105" s="114"/>
      <c r="G105" s="114">
        <v>14.599999999999994</v>
      </c>
    </row>
    <row r="106" spans="1:7" x14ac:dyDescent="0.35">
      <c r="A106" s="115">
        <v>45851</v>
      </c>
      <c r="B106" s="114">
        <v>0</v>
      </c>
      <c r="C106" s="114">
        <v>0</v>
      </c>
      <c r="D106" s="114">
        <v>0</v>
      </c>
      <c r="E106" s="114">
        <v>0</v>
      </c>
      <c r="F106" s="114"/>
      <c r="G106" s="114">
        <v>14.599999999999994</v>
      </c>
    </row>
    <row r="107" spans="1:7" x14ac:dyDescent="0.35">
      <c r="A107" s="115">
        <v>45852</v>
      </c>
      <c r="B107" s="114">
        <v>0</v>
      </c>
      <c r="C107" s="114">
        <v>0</v>
      </c>
      <c r="D107" s="114">
        <v>0</v>
      </c>
      <c r="E107" s="114">
        <v>0</v>
      </c>
      <c r="F107" s="114"/>
      <c r="G107" s="114">
        <v>14.599999999999994</v>
      </c>
    </row>
    <row r="108" spans="1:7" x14ac:dyDescent="0.35">
      <c r="A108" s="115">
        <v>45853</v>
      </c>
      <c r="B108" s="114">
        <v>0</v>
      </c>
      <c r="C108" s="114">
        <v>0</v>
      </c>
      <c r="D108" s="114">
        <v>0</v>
      </c>
      <c r="E108" s="114">
        <v>0</v>
      </c>
      <c r="F108" s="114"/>
      <c r="G108" s="114">
        <v>14.599999999999994</v>
      </c>
    </row>
    <row r="109" spans="1:7" x14ac:dyDescent="0.35">
      <c r="A109" s="115">
        <v>45854</v>
      </c>
      <c r="B109" s="114">
        <v>5.5</v>
      </c>
      <c r="C109" s="114">
        <v>0</v>
      </c>
      <c r="D109" s="114">
        <v>0</v>
      </c>
      <c r="E109" s="114">
        <v>0</v>
      </c>
      <c r="F109" s="114"/>
      <c r="G109" s="114">
        <v>9.5999999999999943</v>
      </c>
    </row>
    <row r="110" spans="1:7" x14ac:dyDescent="0.35">
      <c r="A110" s="115">
        <v>45855</v>
      </c>
      <c r="B110" s="114">
        <v>5.5</v>
      </c>
      <c r="C110" s="114">
        <v>0</v>
      </c>
      <c r="D110" s="114">
        <v>0</v>
      </c>
      <c r="E110" s="114">
        <v>0</v>
      </c>
      <c r="F110" s="114"/>
      <c r="G110" s="114">
        <v>9.5999999999999943</v>
      </c>
    </row>
    <row r="111" spans="1:7" x14ac:dyDescent="0.35">
      <c r="A111" s="115">
        <v>45856</v>
      </c>
      <c r="B111" s="114">
        <v>5.5</v>
      </c>
      <c r="C111" s="114">
        <v>0</v>
      </c>
      <c r="D111" s="114">
        <v>0</v>
      </c>
      <c r="E111" s="114">
        <v>0</v>
      </c>
      <c r="F111" s="114"/>
      <c r="G111" s="114">
        <v>9.5999999999999943</v>
      </c>
    </row>
    <row r="112" spans="1:7" x14ac:dyDescent="0.35">
      <c r="A112" s="115">
        <v>45857</v>
      </c>
      <c r="B112" s="114">
        <v>5.5</v>
      </c>
      <c r="C112" s="114">
        <v>0</v>
      </c>
      <c r="D112" s="114">
        <v>0</v>
      </c>
      <c r="E112" s="114">
        <v>0</v>
      </c>
      <c r="F112" s="114"/>
      <c r="G112" s="114">
        <v>9.5999999999999943</v>
      </c>
    </row>
    <row r="113" spans="1:7" x14ac:dyDescent="0.35">
      <c r="A113" s="115">
        <v>45858</v>
      </c>
      <c r="B113" s="114">
        <v>5.5</v>
      </c>
      <c r="C113" s="114">
        <v>0</v>
      </c>
      <c r="D113" s="114">
        <v>0</v>
      </c>
      <c r="E113" s="114">
        <v>0</v>
      </c>
      <c r="F113" s="114"/>
      <c r="G113" s="114">
        <v>19.009999999999994</v>
      </c>
    </row>
    <row r="114" spans="1:7" x14ac:dyDescent="0.35">
      <c r="A114" s="115">
        <v>45859</v>
      </c>
      <c r="B114" s="114">
        <v>5.5</v>
      </c>
      <c r="C114" s="114">
        <v>0</v>
      </c>
      <c r="D114" s="114">
        <v>0</v>
      </c>
      <c r="E114" s="114">
        <v>0</v>
      </c>
      <c r="F114" s="114"/>
      <c r="G114" s="114">
        <v>19.009999999999994</v>
      </c>
    </row>
    <row r="115" spans="1:7" x14ac:dyDescent="0.35">
      <c r="A115" s="115">
        <v>45860</v>
      </c>
      <c r="B115" s="114">
        <v>5.5</v>
      </c>
      <c r="C115" s="114">
        <v>0</v>
      </c>
      <c r="D115" s="114">
        <v>0</v>
      </c>
      <c r="E115" s="114">
        <v>0</v>
      </c>
      <c r="F115" s="114"/>
      <c r="G115" s="114">
        <v>19.009999999999994</v>
      </c>
    </row>
    <row r="116" spans="1:7" x14ac:dyDescent="0.35">
      <c r="A116" s="115">
        <v>45861</v>
      </c>
      <c r="B116" s="114">
        <v>5.5</v>
      </c>
      <c r="C116" s="114">
        <v>0</v>
      </c>
      <c r="D116" s="114">
        <v>0</v>
      </c>
      <c r="E116" s="114">
        <v>0</v>
      </c>
      <c r="F116" s="114"/>
      <c r="G116" s="114">
        <v>19.009999999999994</v>
      </c>
    </row>
    <row r="117" spans="1:7" x14ac:dyDescent="0.35">
      <c r="A117" s="115">
        <v>45862</v>
      </c>
      <c r="B117" s="114">
        <v>5.5</v>
      </c>
      <c r="C117" s="114">
        <v>0</v>
      </c>
      <c r="D117" s="114">
        <v>0</v>
      </c>
      <c r="E117" s="114">
        <v>0</v>
      </c>
      <c r="F117" s="114"/>
      <c r="G117" s="114">
        <v>19.009999999999994</v>
      </c>
    </row>
    <row r="118" spans="1:7" x14ac:dyDescent="0.35">
      <c r="A118" s="115">
        <v>45863</v>
      </c>
      <c r="B118" s="114">
        <v>5.5</v>
      </c>
      <c r="C118" s="114">
        <v>0</v>
      </c>
      <c r="D118" s="114">
        <v>0</v>
      </c>
      <c r="E118" s="114">
        <v>0</v>
      </c>
      <c r="F118" s="114"/>
      <c r="G118" s="114">
        <v>19.009999999999994</v>
      </c>
    </row>
    <row r="119" spans="1:7" x14ac:dyDescent="0.35">
      <c r="A119" s="115">
        <v>45864</v>
      </c>
      <c r="B119" s="114">
        <v>5.5</v>
      </c>
      <c r="C119" s="114">
        <v>0</v>
      </c>
      <c r="D119" s="114">
        <v>0</v>
      </c>
      <c r="E119" s="114">
        <v>0</v>
      </c>
      <c r="F119" s="114"/>
      <c r="G119" s="114">
        <v>9.5999999999999943</v>
      </c>
    </row>
    <row r="120" spans="1:7" x14ac:dyDescent="0.35">
      <c r="A120" s="115">
        <v>45865</v>
      </c>
      <c r="B120" s="114">
        <v>5.5</v>
      </c>
      <c r="C120" s="114">
        <v>0</v>
      </c>
      <c r="D120" s="114">
        <v>0</v>
      </c>
      <c r="E120" s="114">
        <v>0</v>
      </c>
      <c r="F120" s="114"/>
      <c r="G120" s="114">
        <v>9.5999999999999943</v>
      </c>
    </row>
    <row r="121" spans="1:7" x14ac:dyDescent="0.35">
      <c r="A121" s="115">
        <v>45866</v>
      </c>
      <c r="B121" s="114">
        <v>5.5</v>
      </c>
      <c r="C121" s="114">
        <v>0</v>
      </c>
      <c r="D121" s="114">
        <v>0</v>
      </c>
      <c r="E121" s="114">
        <v>0</v>
      </c>
      <c r="F121" s="114"/>
      <c r="G121" s="114">
        <v>9.5999999999999943</v>
      </c>
    </row>
    <row r="122" spans="1:7" x14ac:dyDescent="0.35">
      <c r="A122" s="115">
        <v>45867</v>
      </c>
      <c r="B122" s="114">
        <v>5.5</v>
      </c>
      <c r="C122" s="114">
        <v>0</v>
      </c>
      <c r="D122" s="114">
        <v>0</v>
      </c>
      <c r="E122" s="114">
        <v>0</v>
      </c>
      <c r="F122" s="114"/>
      <c r="G122" s="114">
        <v>0</v>
      </c>
    </row>
    <row r="123" spans="1:7" x14ac:dyDescent="0.35">
      <c r="A123" s="115">
        <v>45868</v>
      </c>
      <c r="B123" s="114">
        <v>5.5</v>
      </c>
      <c r="C123" s="114">
        <v>0</v>
      </c>
      <c r="D123" s="114">
        <v>0</v>
      </c>
      <c r="E123" s="114">
        <v>0</v>
      </c>
      <c r="F123" s="114"/>
      <c r="G123" s="114">
        <v>0</v>
      </c>
    </row>
    <row r="124" spans="1:7" x14ac:dyDescent="0.35">
      <c r="A124" s="115">
        <v>45869</v>
      </c>
      <c r="B124" s="114">
        <v>5.5</v>
      </c>
      <c r="C124" s="114">
        <v>0</v>
      </c>
      <c r="D124" s="114">
        <v>0</v>
      </c>
      <c r="E124" s="114">
        <v>0</v>
      </c>
      <c r="F124" s="114"/>
      <c r="G124" s="114">
        <v>0</v>
      </c>
    </row>
    <row r="125" spans="1:7" x14ac:dyDescent="0.35">
      <c r="A125" s="115">
        <v>45870</v>
      </c>
      <c r="B125" s="114">
        <v>5.5</v>
      </c>
      <c r="C125" s="114">
        <v>0</v>
      </c>
      <c r="D125" s="114">
        <v>0</v>
      </c>
      <c r="E125" s="114">
        <v>0</v>
      </c>
      <c r="F125" s="114"/>
      <c r="G125" s="114">
        <v>0</v>
      </c>
    </row>
    <row r="126" spans="1:7" x14ac:dyDescent="0.35">
      <c r="A126" s="115">
        <v>45871</v>
      </c>
      <c r="B126" s="114">
        <v>5.6129999999999995</v>
      </c>
      <c r="C126" s="114">
        <v>0</v>
      </c>
      <c r="D126" s="114">
        <v>0</v>
      </c>
      <c r="E126" s="114">
        <v>0</v>
      </c>
      <c r="F126" s="114"/>
      <c r="G126" s="114">
        <v>0</v>
      </c>
    </row>
    <row r="127" spans="1:7" x14ac:dyDescent="0.35">
      <c r="A127" s="115">
        <v>45872</v>
      </c>
      <c r="B127" s="114">
        <v>5.6129999999999995</v>
      </c>
      <c r="C127" s="114">
        <v>0</v>
      </c>
      <c r="D127" s="114">
        <v>0</v>
      </c>
      <c r="E127" s="114">
        <v>0</v>
      </c>
      <c r="F127" s="114"/>
      <c r="G127" s="114">
        <v>0</v>
      </c>
    </row>
    <row r="128" spans="1:7" x14ac:dyDescent="0.35">
      <c r="A128" s="115">
        <v>45873</v>
      </c>
      <c r="B128" s="114">
        <v>5.6129999999999995</v>
      </c>
      <c r="C128" s="114">
        <v>0</v>
      </c>
      <c r="D128" s="114">
        <v>0</v>
      </c>
      <c r="E128" s="114">
        <v>0</v>
      </c>
      <c r="F128" s="114"/>
      <c r="G128" s="114">
        <v>0</v>
      </c>
    </row>
    <row r="129" spans="1:7" x14ac:dyDescent="0.35">
      <c r="A129" s="115">
        <v>45874</v>
      </c>
      <c r="B129" s="114">
        <v>5.6129999999999995</v>
      </c>
      <c r="C129" s="114">
        <v>0</v>
      </c>
      <c r="D129" s="114">
        <v>0</v>
      </c>
      <c r="E129" s="114">
        <v>0</v>
      </c>
      <c r="F129" s="114"/>
      <c r="G129" s="114">
        <v>0</v>
      </c>
    </row>
    <row r="130" spans="1:7" x14ac:dyDescent="0.35">
      <c r="A130" s="115">
        <v>45875</v>
      </c>
      <c r="B130" s="114">
        <v>4.1129999999999995</v>
      </c>
      <c r="C130" s="114">
        <v>0</v>
      </c>
      <c r="D130" s="114">
        <v>0</v>
      </c>
      <c r="E130" s="114">
        <v>0</v>
      </c>
      <c r="F130" s="114"/>
      <c r="G130" s="114">
        <v>0</v>
      </c>
    </row>
    <row r="131" spans="1:7" x14ac:dyDescent="0.35">
      <c r="A131" s="115">
        <v>45876</v>
      </c>
      <c r="B131" s="114">
        <v>4.1129999999999995</v>
      </c>
      <c r="C131" s="114">
        <v>0</v>
      </c>
      <c r="D131" s="114">
        <v>0</v>
      </c>
      <c r="E131" s="114">
        <v>0</v>
      </c>
      <c r="F131" s="114"/>
      <c r="G131" s="114">
        <v>0</v>
      </c>
    </row>
    <row r="132" spans="1:7" x14ac:dyDescent="0.35">
      <c r="A132" s="115">
        <v>45877</v>
      </c>
      <c r="B132" s="114">
        <v>4.1129999999999995</v>
      </c>
      <c r="C132" s="114">
        <v>0</v>
      </c>
      <c r="D132" s="114">
        <v>0</v>
      </c>
      <c r="E132" s="114">
        <v>0</v>
      </c>
      <c r="F132" s="114"/>
      <c r="G132" s="114">
        <v>0</v>
      </c>
    </row>
    <row r="133" spans="1:7" x14ac:dyDescent="0.35">
      <c r="A133" s="115">
        <v>45878</v>
      </c>
      <c r="B133" s="114">
        <v>4.1129999999999995</v>
      </c>
      <c r="C133" s="114">
        <v>0</v>
      </c>
      <c r="D133" s="114">
        <v>0</v>
      </c>
      <c r="E133" s="114">
        <v>0</v>
      </c>
      <c r="F133" s="114"/>
      <c r="G133" s="114">
        <v>0</v>
      </c>
    </row>
    <row r="134" spans="1:7" x14ac:dyDescent="0.35">
      <c r="A134" s="115">
        <v>45879</v>
      </c>
      <c r="B134" s="114">
        <v>4.1129999999999995</v>
      </c>
      <c r="C134" s="114">
        <v>0</v>
      </c>
      <c r="D134" s="114">
        <v>0</v>
      </c>
      <c r="E134" s="114">
        <v>0</v>
      </c>
      <c r="F134" s="114"/>
      <c r="G134" s="114">
        <v>16</v>
      </c>
    </row>
    <row r="135" spans="1:7" x14ac:dyDescent="0.35">
      <c r="A135" s="115">
        <v>45880</v>
      </c>
      <c r="B135" s="114">
        <v>4.1129999999999995</v>
      </c>
      <c r="C135" s="114">
        <v>0</v>
      </c>
      <c r="D135" s="114">
        <v>0</v>
      </c>
      <c r="E135" s="114">
        <v>0</v>
      </c>
      <c r="F135" s="114"/>
      <c r="G135" s="114">
        <v>16</v>
      </c>
    </row>
    <row r="136" spans="1:7" x14ac:dyDescent="0.35">
      <c r="A136" s="115">
        <v>45881</v>
      </c>
      <c r="B136" s="114">
        <v>4.1129999999999995</v>
      </c>
      <c r="C136" s="114">
        <v>0</v>
      </c>
      <c r="D136" s="114">
        <v>0</v>
      </c>
      <c r="E136" s="114">
        <v>0</v>
      </c>
      <c r="F136" s="114"/>
      <c r="G136" s="114">
        <v>16</v>
      </c>
    </row>
    <row r="137" spans="1:7" x14ac:dyDescent="0.35">
      <c r="A137" s="115">
        <v>45882</v>
      </c>
      <c r="B137" s="114">
        <v>4.1129999999999995</v>
      </c>
      <c r="C137" s="114">
        <v>0</v>
      </c>
      <c r="D137" s="114">
        <v>0</v>
      </c>
      <c r="E137" s="114">
        <v>0</v>
      </c>
      <c r="F137" s="114"/>
      <c r="G137" s="114">
        <v>16</v>
      </c>
    </row>
    <row r="138" spans="1:7" x14ac:dyDescent="0.35">
      <c r="A138" s="115">
        <v>45883</v>
      </c>
      <c r="B138" s="114">
        <v>4.1129999999999995</v>
      </c>
      <c r="C138" s="114">
        <v>0</v>
      </c>
      <c r="D138" s="114">
        <v>0</v>
      </c>
      <c r="E138" s="114">
        <v>0</v>
      </c>
      <c r="F138" s="114"/>
      <c r="G138" s="114">
        <v>16</v>
      </c>
    </row>
    <row r="139" spans="1:7" x14ac:dyDescent="0.35">
      <c r="A139" s="115">
        <v>45884</v>
      </c>
      <c r="B139" s="114">
        <v>4.1129999999999995</v>
      </c>
      <c r="C139" s="114">
        <v>0</v>
      </c>
      <c r="D139" s="114">
        <v>0</v>
      </c>
      <c r="E139" s="114">
        <v>0</v>
      </c>
      <c r="F139" s="114"/>
      <c r="G139" s="114">
        <v>16</v>
      </c>
    </row>
    <row r="140" spans="1:7" x14ac:dyDescent="0.35">
      <c r="A140" s="115">
        <v>45885</v>
      </c>
      <c r="B140" s="114">
        <v>0</v>
      </c>
      <c r="C140" s="114">
        <v>0</v>
      </c>
      <c r="D140" s="114">
        <v>0</v>
      </c>
      <c r="E140" s="114">
        <v>0</v>
      </c>
      <c r="F140" s="114"/>
      <c r="G140" s="114">
        <v>16</v>
      </c>
    </row>
    <row r="141" spans="1:7" x14ac:dyDescent="0.35">
      <c r="A141" s="115">
        <v>45886</v>
      </c>
      <c r="B141" s="114">
        <v>0</v>
      </c>
      <c r="C141" s="114">
        <v>0</v>
      </c>
      <c r="D141" s="114">
        <v>0</v>
      </c>
      <c r="E141" s="114">
        <v>0</v>
      </c>
      <c r="F141" s="114"/>
      <c r="G141" s="114">
        <v>16</v>
      </c>
    </row>
    <row r="142" spans="1:7" x14ac:dyDescent="0.35">
      <c r="A142" s="115">
        <v>45887</v>
      </c>
      <c r="B142" s="114">
        <v>0</v>
      </c>
      <c r="C142" s="114">
        <v>0</v>
      </c>
      <c r="D142" s="114">
        <v>0</v>
      </c>
      <c r="E142" s="114">
        <v>0</v>
      </c>
      <c r="F142" s="114"/>
      <c r="G142" s="114">
        <v>16</v>
      </c>
    </row>
    <row r="143" spans="1:7" x14ac:dyDescent="0.35">
      <c r="A143" s="115">
        <v>45888</v>
      </c>
      <c r="B143" s="114">
        <v>0</v>
      </c>
      <c r="C143" s="114">
        <v>0</v>
      </c>
      <c r="D143" s="114">
        <v>0</v>
      </c>
      <c r="E143" s="114">
        <v>0</v>
      </c>
      <c r="F143" s="114"/>
      <c r="G143" s="114">
        <v>16</v>
      </c>
    </row>
    <row r="144" spans="1:7" x14ac:dyDescent="0.35">
      <c r="A144" s="115">
        <v>45889</v>
      </c>
      <c r="B144" s="114">
        <v>0</v>
      </c>
      <c r="C144" s="114">
        <v>0</v>
      </c>
      <c r="D144" s="114">
        <v>0</v>
      </c>
      <c r="E144" s="114">
        <v>0</v>
      </c>
      <c r="F144" s="114"/>
      <c r="G144" s="114">
        <v>16</v>
      </c>
    </row>
    <row r="145" spans="1:7" x14ac:dyDescent="0.35">
      <c r="A145" s="115">
        <v>45890</v>
      </c>
      <c r="B145" s="114">
        <v>15.599999999999994</v>
      </c>
      <c r="C145" s="114">
        <v>0</v>
      </c>
      <c r="D145" s="114">
        <v>0</v>
      </c>
      <c r="E145" s="114">
        <v>0</v>
      </c>
      <c r="F145" s="114"/>
      <c r="G145" s="114">
        <v>16</v>
      </c>
    </row>
    <row r="146" spans="1:7" x14ac:dyDescent="0.35">
      <c r="A146" s="115">
        <v>45891</v>
      </c>
      <c r="B146" s="114">
        <v>15.599999999999994</v>
      </c>
      <c r="C146" s="114">
        <v>0</v>
      </c>
      <c r="D146" s="114">
        <v>0</v>
      </c>
      <c r="E146" s="114">
        <v>0</v>
      </c>
      <c r="F146" s="114"/>
      <c r="G146" s="114">
        <v>16</v>
      </c>
    </row>
    <row r="147" spans="1:7" x14ac:dyDescent="0.35">
      <c r="A147" s="115">
        <v>45892</v>
      </c>
      <c r="B147" s="114">
        <v>0</v>
      </c>
      <c r="C147" s="114">
        <v>0</v>
      </c>
      <c r="D147" s="114">
        <v>0</v>
      </c>
      <c r="E147" s="114">
        <v>0</v>
      </c>
      <c r="F147" s="114"/>
      <c r="G147" s="114">
        <v>16</v>
      </c>
    </row>
    <row r="148" spans="1:7" x14ac:dyDescent="0.35">
      <c r="A148" s="115">
        <v>45893</v>
      </c>
      <c r="B148" s="114">
        <v>0</v>
      </c>
      <c r="C148" s="114">
        <v>0</v>
      </c>
      <c r="D148" s="114">
        <v>0</v>
      </c>
      <c r="E148" s="114">
        <v>0</v>
      </c>
      <c r="F148" s="114"/>
      <c r="G148" s="114">
        <v>36.743000000000002</v>
      </c>
    </row>
    <row r="149" spans="1:7" x14ac:dyDescent="0.35">
      <c r="A149" s="115">
        <v>45894</v>
      </c>
      <c r="B149" s="114">
        <v>0</v>
      </c>
      <c r="C149" s="114">
        <v>0</v>
      </c>
      <c r="D149" s="114">
        <v>7.8</v>
      </c>
      <c r="E149" s="114">
        <v>0</v>
      </c>
      <c r="F149" s="114"/>
      <c r="G149" s="114">
        <v>36.743000000000002</v>
      </c>
    </row>
    <row r="150" spans="1:7" x14ac:dyDescent="0.35">
      <c r="A150" s="115">
        <v>45895</v>
      </c>
      <c r="B150" s="114">
        <v>0</v>
      </c>
      <c r="C150" s="114">
        <v>0</v>
      </c>
      <c r="D150" s="114">
        <v>7.8</v>
      </c>
      <c r="E150" s="114">
        <v>0</v>
      </c>
      <c r="F150" s="114"/>
      <c r="G150" s="114">
        <v>36.743000000000002</v>
      </c>
    </row>
    <row r="151" spans="1:7" x14ac:dyDescent="0.35">
      <c r="A151" s="115">
        <v>45896</v>
      </c>
      <c r="B151" s="114">
        <v>0</v>
      </c>
      <c r="C151" s="114">
        <v>16</v>
      </c>
      <c r="D151" s="114">
        <v>49.8</v>
      </c>
      <c r="E151" s="114">
        <v>0</v>
      </c>
      <c r="F151" s="114"/>
      <c r="G151" s="114">
        <v>36.743000000000002</v>
      </c>
    </row>
    <row r="152" spans="1:7" x14ac:dyDescent="0.35">
      <c r="A152" s="115">
        <v>45897</v>
      </c>
      <c r="B152" s="114">
        <v>0</v>
      </c>
      <c r="C152" s="114">
        <v>16</v>
      </c>
      <c r="D152" s="114">
        <v>79.8</v>
      </c>
      <c r="E152" s="114">
        <v>0</v>
      </c>
      <c r="F152" s="114"/>
      <c r="G152" s="114">
        <v>45.86</v>
      </c>
    </row>
    <row r="153" spans="1:7" x14ac:dyDescent="0.35">
      <c r="A153" s="115">
        <v>45898</v>
      </c>
      <c r="B153" s="114">
        <v>0</v>
      </c>
      <c r="C153" s="114">
        <v>16</v>
      </c>
      <c r="D153" s="114">
        <v>7.8</v>
      </c>
      <c r="E153" s="114">
        <v>12.706</v>
      </c>
      <c r="F153" s="114"/>
      <c r="G153" s="114">
        <v>64.195999999999998</v>
      </c>
    </row>
    <row r="154" spans="1:7" x14ac:dyDescent="0.35">
      <c r="A154" s="115">
        <v>45899</v>
      </c>
      <c r="B154" s="114">
        <v>0</v>
      </c>
      <c r="C154" s="114">
        <v>78</v>
      </c>
      <c r="D154" s="114">
        <v>7.8</v>
      </c>
      <c r="E154" s="114">
        <v>12.706</v>
      </c>
      <c r="F154" s="114"/>
      <c r="G154" s="114">
        <v>129.792</v>
      </c>
    </row>
    <row r="155" spans="1:7" x14ac:dyDescent="0.35">
      <c r="A155" s="115">
        <v>45900</v>
      </c>
      <c r="B155" s="114">
        <v>0</v>
      </c>
      <c r="C155" s="114">
        <v>78</v>
      </c>
      <c r="D155" s="114">
        <v>7.8</v>
      </c>
      <c r="E155" s="114">
        <v>12.706</v>
      </c>
      <c r="F155" s="114"/>
      <c r="G155" s="114">
        <v>129.792</v>
      </c>
    </row>
    <row r="156" spans="1:7" x14ac:dyDescent="0.35">
      <c r="A156" s="115">
        <v>45901</v>
      </c>
      <c r="B156" s="114">
        <v>0</v>
      </c>
      <c r="C156" s="114">
        <v>78</v>
      </c>
      <c r="D156" s="114">
        <v>7.8</v>
      </c>
      <c r="E156" s="114">
        <v>12.706</v>
      </c>
      <c r="F156" s="114"/>
      <c r="G156" s="114">
        <v>129.792</v>
      </c>
    </row>
    <row r="157" spans="1:7" x14ac:dyDescent="0.35">
      <c r="A157" s="115">
        <v>45902</v>
      </c>
      <c r="B157" s="114">
        <v>15.599999999999994</v>
      </c>
      <c r="C157" s="114">
        <v>78</v>
      </c>
      <c r="D157" s="114">
        <v>7.8</v>
      </c>
      <c r="E157" s="114">
        <v>12.706</v>
      </c>
      <c r="F157" s="114"/>
      <c r="G157" s="114">
        <v>155.792</v>
      </c>
    </row>
    <row r="158" spans="1:7" x14ac:dyDescent="0.35">
      <c r="A158" s="115">
        <v>45903</v>
      </c>
      <c r="B158" s="114">
        <v>15.599999999999994</v>
      </c>
      <c r="C158" s="114">
        <v>78</v>
      </c>
      <c r="D158" s="114">
        <v>7.8</v>
      </c>
      <c r="E158" s="114">
        <v>12.706</v>
      </c>
      <c r="F158" s="114"/>
      <c r="G158" s="114">
        <v>155.792</v>
      </c>
    </row>
    <row r="159" spans="1:7" x14ac:dyDescent="0.35">
      <c r="A159" s="115">
        <v>45904</v>
      </c>
      <c r="B159" s="114">
        <v>0</v>
      </c>
      <c r="C159" s="114">
        <v>78</v>
      </c>
      <c r="D159" s="114">
        <v>7.8</v>
      </c>
      <c r="E159" s="114">
        <v>12.706</v>
      </c>
      <c r="F159" s="114"/>
      <c r="G159" s="114">
        <v>155.792</v>
      </c>
    </row>
    <row r="160" spans="1:7" x14ac:dyDescent="0.35">
      <c r="A160" s="115">
        <v>45905</v>
      </c>
      <c r="B160" s="114">
        <v>0</v>
      </c>
      <c r="C160" s="114">
        <v>78</v>
      </c>
      <c r="D160" s="114">
        <v>7.8</v>
      </c>
      <c r="E160" s="114">
        <v>12.706</v>
      </c>
      <c r="F160" s="114"/>
      <c r="G160" s="114">
        <v>155.792</v>
      </c>
    </row>
    <row r="161" spans="1:7" x14ac:dyDescent="0.35">
      <c r="A161" s="115">
        <v>45906</v>
      </c>
      <c r="B161" s="114">
        <v>0</v>
      </c>
      <c r="C161" s="114">
        <v>78</v>
      </c>
      <c r="D161" s="114">
        <v>7.8</v>
      </c>
      <c r="E161" s="114">
        <v>12.706</v>
      </c>
      <c r="F161" s="114"/>
      <c r="G161" s="114">
        <v>155.792</v>
      </c>
    </row>
    <row r="162" spans="1:7" x14ac:dyDescent="0.35">
      <c r="A162" s="115">
        <v>45907</v>
      </c>
      <c r="B162" s="114">
        <v>0</v>
      </c>
      <c r="C162" s="114">
        <v>78</v>
      </c>
      <c r="D162" s="114">
        <v>7.8</v>
      </c>
      <c r="E162" s="114">
        <v>12.706</v>
      </c>
      <c r="F162" s="114"/>
      <c r="G162" s="114">
        <v>155.792</v>
      </c>
    </row>
    <row r="163" spans="1:7" x14ac:dyDescent="0.35">
      <c r="A163" s="115">
        <v>45908</v>
      </c>
      <c r="B163" s="114">
        <v>0</v>
      </c>
      <c r="C163" s="114">
        <v>78</v>
      </c>
      <c r="D163" s="114">
        <v>7.8</v>
      </c>
      <c r="E163" s="114">
        <v>12.706</v>
      </c>
      <c r="F163" s="114"/>
      <c r="G163" s="114">
        <v>155.792</v>
      </c>
    </row>
    <row r="164" spans="1:7" x14ac:dyDescent="0.35">
      <c r="A164" s="115">
        <v>45909</v>
      </c>
      <c r="B164" s="114">
        <v>0</v>
      </c>
      <c r="C164" s="114">
        <v>78</v>
      </c>
      <c r="D164" s="114">
        <v>7.8</v>
      </c>
      <c r="E164" s="114">
        <v>12.706</v>
      </c>
      <c r="F164" s="114"/>
      <c r="G164" s="114">
        <v>155.792</v>
      </c>
    </row>
    <row r="165" spans="1:7" x14ac:dyDescent="0.35">
      <c r="A165" s="115">
        <v>45910</v>
      </c>
      <c r="B165" s="114">
        <v>0</v>
      </c>
      <c r="C165" s="114">
        <v>78</v>
      </c>
      <c r="D165" s="114">
        <v>49.8</v>
      </c>
      <c r="E165" s="114">
        <v>12.706</v>
      </c>
      <c r="F165" s="114"/>
      <c r="G165" s="114">
        <v>155.792</v>
      </c>
    </row>
    <row r="166" spans="1:7" x14ac:dyDescent="0.35">
      <c r="A166" s="115">
        <v>45911</v>
      </c>
      <c r="B166" s="114">
        <v>0</v>
      </c>
      <c r="C166" s="114">
        <v>78</v>
      </c>
      <c r="D166" s="114">
        <v>49.8</v>
      </c>
      <c r="E166" s="114">
        <v>12.706</v>
      </c>
      <c r="F166" s="114"/>
      <c r="G166" s="114">
        <v>155.792</v>
      </c>
    </row>
    <row r="167" spans="1:7" x14ac:dyDescent="0.35">
      <c r="A167" s="115">
        <v>45912</v>
      </c>
      <c r="B167" s="114">
        <v>0</v>
      </c>
      <c r="C167" s="114">
        <v>78</v>
      </c>
      <c r="D167" s="114">
        <v>49.8</v>
      </c>
      <c r="E167" s="114">
        <v>13</v>
      </c>
      <c r="F167" s="114"/>
      <c r="G167" s="114">
        <v>160.792</v>
      </c>
    </row>
    <row r="168" spans="1:7" x14ac:dyDescent="0.35">
      <c r="A168" s="115">
        <v>45913</v>
      </c>
      <c r="B168" s="114">
        <v>0</v>
      </c>
      <c r="C168" s="114">
        <v>78</v>
      </c>
      <c r="D168" s="114">
        <v>0</v>
      </c>
      <c r="E168" s="114">
        <v>13</v>
      </c>
      <c r="F168" s="114"/>
      <c r="G168" s="114">
        <v>118.792</v>
      </c>
    </row>
    <row r="169" spans="1:7" x14ac:dyDescent="0.35">
      <c r="A169" s="115">
        <v>45914</v>
      </c>
      <c r="B169" s="114">
        <v>0</v>
      </c>
      <c r="C169" s="114">
        <v>78</v>
      </c>
      <c r="D169" s="114">
        <v>0</v>
      </c>
      <c r="E169" s="114">
        <v>13</v>
      </c>
      <c r="F169" s="114"/>
      <c r="G169" s="114">
        <v>118.792</v>
      </c>
    </row>
    <row r="170" spans="1:7" x14ac:dyDescent="0.35">
      <c r="A170" s="115">
        <v>45915</v>
      </c>
      <c r="B170" s="114">
        <v>0</v>
      </c>
      <c r="C170" s="114">
        <v>78</v>
      </c>
      <c r="D170" s="114">
        <v>0</v>
      </c>
      <c r="E170" s="114">
        <v>13</v>
      </c>
      <c r="F170" s="114"/>
      <c r="G170" s="114">
        <v>122.792</v>
      </c>
    </row>
    <row r="171" spans="1:7" x14ac:dyDescent="0.35">
      <c r="A171" s="115">
        <v>45916</v>
      </c>
      <c r="B171" s="114">
        <v>0</v>
      </c>
      <c r="C171" s="114">
        <v>78</v>
      </c>
      <c r="D171" s="114">
        <v>0</v>
      </c>
      <c r="E171" s="114">
        <v>13</v>
      </c>
      <c r="F171" s="114"/>
      <c r="G171" s="114">
        <v>113.792</v>
      </c>
    </row>
    <row r="172" spans="1:7" x14ac:dyDescent="0.35">
      <c r="A172" s="115">
        <v>45917</v>
      </c>
      <c r="B172" s="114">
        <v>0</v>
      </c>
      <c r="C172" s="114">
        <v>78</v>
      </c>
      <c r="D172" s="114">
        <v>0</v>
      </c>
      <c r="E172" s="114">
        <v>13</v>
      </c>
      <c r="F172" s="114"/>
      <c r="G172" s="114">
        <v>113.792</v>
      </c>
    </row>
    <row r="173" spans="1:7" x14ac:dyDescent="0.35">
      <c r="A173" s="115">
        <v>45918</v>
      </c>
      <c r="B173" s="114">
        <v>0</v>
      </c>
      <c r="C173" s="114">
        <v>23</v>
      </c>
      <c r="D173" s="114">
        <v>34.799999999999997</v>
      </c>
      <c r="E173" s="114">
        <v>13</v>
      </c>
      <c r="F173" s="114"/>
      <c r="G173" s="114">
        <v>113.792</v>
      </c>
    </row>
    <row r="174" spans="1:7" x14ac:dyDescent="0.35">
      <c r="A174" s="115">
        <v>45919</v>
      </c>
      <c r="B174" s="114">
        <v>0</v>
      </c>
      <c r="C174" s="114">
        <v>16</v>
      </c>
      <c r="D174" s="114">
        <v>0</v>
      </c>
      <c r="E174" s="114">
        <v>13</v>
      </c>
      <c r="F174" s="114"/>
      <c r="G174" s="114">
        <v>171.59199999999998</v>
      </c>
    </row>
    <row r="175" spans="1:7" x14ac:dyDescent="0.35">
      <c r="A175" s="115">
        <v>45920</v>
      </c>
      <c r="B175" s="114">
        <v>0</v>
      </c>
      <c r="C175" s="114">
        <v>14.86</v>
      </c>
      <c r="D175" s="114">
        <v>0</v>
      </c>
      <c r="E175" s="114">
        <v>13</v>
      </c>
      <c r="F175" s="114"/>
      <c r="G175" s="114">
        <v>91.581999999999994</v>
      </c>
    </row>
    <row r="176" spans="1:7" x14ac:dyDescent="0.35">
      <c r="A176" s="115">
        <v>45921</v>
      </c>
      <c r="B176" s="114">
        <v>7.5999999999999943</v>
      </c>
      <c r="C176" s="114">
        <v>14.86</v>
      </c>
      <c r="D176" s="114">
        <v>0</v>
      </c>
      <c r="E176" s="114">
        <v>13</v>
      </c>
      <c r="F176" s="114"/>
      <c r="G176" s="114">
        <v>91.581999999999994</v>
      </c>
    </row>
    <row r="177" spans="1:7" x14ac:dyDescent="0.35">
      <c r="A177" s="115">
        <v>45922</v>
      </c>
      <c r="B177" s="114">
        <v>7.5999999999999943</v>
      </c>
      <c r="C177" s="114">
        <v>14.86</v>
      </c>
      <c r="D177" s="114">
        <v>0</v>
      </c>
      <c r="E177" s="114">
        <v>13</v>
      </c>
      <c r="F177" s="114"/>
      <c r="G177" s="114">
        <v>88.264999999999986</v>
      </c>
    </row>
    <row r="178" spans="1:7" x14ac:dyDescent="0.35">
      <c r="A178" s="115">
        <v>45923</v>
      </c>
      <c r="B178" s="114">
        <v>7.5999999999999943</v>
      </c>
      <c r="C178" s="114">
        <v>0</v>
      </c>
      <c r="D178" s="114">
        <v>0</v>
      </c>
      <c r="E178" s="114">
        <v>13</v>
      </c>
      <c r="F178" s="114"/>
      <c r="G178" s="114">
        <v>73.408999999999992</v>
      </c>
    </row>
    <row r="179" spans="1:7" x14ac:dyDescent="0.35">
      <c r="A179" s="115">
        <v>45924</v>
      </c>
      <c r="B179" s="114">
        <v>7.5999999999999943</v>
      </c>
      <c r="C179" s="114">
        <v>0</v>
      </c>
      <c r="D179" s="114">
        <v>0</v>
      </c>
      <c r="E179" s="114">
        <v>0</v>
      </c>
      <c r="F179" s="114"/>
      <c r="G179" s="114">
        <v>79.035999999999987</v>
      </c>
    </row>
    <row r="180" spans="1:7" x14ac:dyDescent="0.35">
      <c r="A180" s="115">
        <v>45925</v>
      </c>
      <c r="B180" s="114">
        <v>67.599999999999994</v>
      </c>
      <c r="C180" s="114">
        <v>0</v>
      </c>
      <c r="D180" s="114">
        <v>0</v>
      </c>
      <c r="E180" s="114">
        <v>0</v>
      </c>
      <c r="F180" s="114"/>
      <c r="G180" s="114">
        <v>54.043000000000006</v>
      </c>
    </row>
    <row r="181" spans="1:7" x14ac:dyDescent="0.35">
      <c r="A181" s="115">
        <v>45926</v>
      </c>
      <c r="B181" s="114">
        <v>7.5999999999999943</v>
      </c>
      <c r="C181" s="114">
        <v>0</v>
      </c>
      <c r="D181" s="114">
        <v>0</v>
      </c>
      <c r="E181" s="114">
        <v>0</v>
      </c>
      <c r="F181" s="114"/>
      <c r="G181" s="114">
        <v>54.043000000000006</v>
      </c>
    </row>
    <row r="182" spans="1:7" x14ac:dyDescent="0.35">
      <c r="A182" s="115">
        <v>45927</v>
      </c>
      <c r="B182" s="114">
        <v>7.5999999999999943</v>
      </c>
      <c r="C182" s="114">
        <v>0</v>
      </c>
      <c r="D182" s="114">
        <v>0</v>
      </c>
      <c r="E182" s="114">
        <v>0</v>
      </c>
      <c r="F182" s="114"/>
      <c r="G182" s="114">
        <v>47.193000000000005</v>
      </c>
    </row>
    <row r="183" spans="1:7" x14ac:dyDescent="0.35">
      <c r="A183" s="115">
        <v>45928</v>
      </c>
      <c r="B183" s="114">
        <v>7.5999999999999943</v>
      </c>
      <c r="C183" s="114">
        <v>0</v>
      </c>
      <c r="D183" s="114">
        <v>0</v>
      </c>
      <c r="E183" s="114">
        <v>0</v>
      </c>
      <c r="F183" s="114"/>
      <c r="G183" s="114">
        <v>47.193000000000005</v>
      </c>
    </row>
    <row r="184" spans="1:7" x14ac:dyDescent="0.35">
      <c r="A184" s="115">
        <v>45929</v>
      </c>
      <c r="B184" s="114">
        <v>7.5999999999999943</v>
      </c>
      <c r="C184" s="114">
        <v>0</v>
      </c>
      <c r="D184" s="114">
        <v>0</v>
      </c>
      <c r="E184" s="114">
        <v>0</v>
      </c>
      <c r="F184" s="114"/>
      <c r="G184" s="114">
        <v>47.193000000000005</v>
      </c>
    </row>
    <row r="185" spans="1:7" x14ac:dyDescent="0.35">
      <c r="A185" s="115">
        <v>45930</v>
      </c>
      <c r="B185" s="114">
        <v>7.5999999999999943</v>
      </c>
      <c r="C185" s="114">
        <v>0</v>
      </c>
      <c r="D185" s="114">
        <v>0</v>
      </c>
      <c r="E185" s="114">
        <v>0</v>
      </c>
      <c r="F185" s="114"/>
      <c r="G185" s="114">
        <v>54.063000000000002</v>
      </c>
    </row>
    <row r="186" spans="1:7" x14ac:dyDescent="0.35">
      <c r="A186" s="115"/>
      <c r="B186" s="114"/>
      <c r="C186" s="114"/>
      <c r="D186" s="114"/>
      <c r="E186" s="114"/>
      <c r="F186" s="114"/>
      <c r="G186" s="114"/>
    </row>
    <row r="187" spans="1:7" x14ac:dyDescent="0.35">
      <c r="A187" s="115"/>
      <c r="B187" s="114"/>
      <c r="C187" s="114"/>
      <c r="D187" s="114"/>
      <c r="E187" s="114"/>
      <c r="F187" s="114"/>
      <c r="G187" s="114"/>
    </row>
    <row r="188" spans="1:7" x14ac:dyDescent="0.35">
      <c r="A188" s="115"/>
      <c r="B188" s="114"/>
      <c r="C188" s="114"/>
      <c r="D188" s="114"/>
      <c r="E188" s="114"/>
      <c r="F188" s="114"/>
      <c r="G188" s="114"/>
    </row>
    <row r="189" spans="1:7" x14ac:dyDescent="0.35">
      <c r="A189" s="115"/>
      <c r="B189" s="114"/>
      <c r="C189" s="114"/>
      <c r="D189" s="114"/>
      <c r="E189" s="114"/>
      <c r="F189" s="114"/>
      <c r="G189" s="114"/>
    </row>
    <row r="190" spans="1:7" x14ac:dyDescent="0.35">
      <c r="A190" s="115"/>
      <c r="B190" s="114"/>
      <c r="C190" s="114"/>
      <c r="D190" s="114"/>
      <c r="E190" s="114"/>
      <c r="F190" s="114"/>
      <c r="G190" s="114"/>
    </row>
    <row r="191" spans="1:7" x14ac:dyDescent="0.35">
      <c r="A191" s="115"/>
      <c r="B191" s="114"/>
      <c r="C191" s="114"/>
      <c r="D191" s="114"/>
      <c r="E191" s="114"/>
      <c r="F191" s="114"/>
      <c r="G191" s="114"/>
    </row>
    <row r="192" spans="1:7" x14ac:dyDescent="0.35">
      <c r="A192" s="115"/>
      <c r="B192" s="114"/>
      <c r="C192" s="114"/>
      <c r="D192" s="114"/>
      <c r="E192" s="114"/>
      <c r="F192" s="114"/>
      <c r="G192" s="114"/>
    </row>
    <row r="193" spans="1:7" x14ac:dyDescent="0.35">
      <c r="A193" s="115"/>
      <c r="B193" s="114"/>
      <c r="C193" s="114"/>
      <c r="D193" s="114"/>
      <c r="E193" s="114"/>
      <c r="F193" s="114"/>
      <c r="G193" s="114"/>
    </row>
    <row r="194" spans="1:7" x14ac:dyDescent="0.35">
      <c r="A194" s="115"/>
      <c r="B194" s="114"/>
      <c r="C194" s="114"/>
      <c r="D194" s="114"/>
      <c r="E194" s="114"/>
      <c r="F194" s="114"/>
      <c r="G194" s="114"/>
    </row>
    <row r="195" spans="1:7" x14ac:dyDescent="0.35">
      <c r="A195" s="115"/>
      <c r="B195" s="114"/>
      <c r="C195" s="114"/>
      <c r="D195" s="114"/>
      <c r="E195" s="114"/>
      <c r="F195" s="114"/>
      <c r="G195" s="114"/>
    </row>
    <row r="196" spans="1:7" x14ac:dyDescent="0.35">
      <c r="A196" s="115"/>
      <c r="B196" s="114"/>
      <c r="C196" s="114"/>
      <c r="D196" s="114"/>
      <c r="E196" s="114"/>
      <c r="F196" s="114"/>
      <c r="G196" s="114"/>
    </row>
    <row r="197" spans="1:7" x14ac:dyDescent="0.35">
      <c r="A197" s="115"/>
      <c r="B197" s="114"/>
      <c r="C197" s="114"/>
      <c r="D197" s="114"/>
      <c r="E197" s="114"/>
      <c r="F197" s="114"/>
      <c r="G197" s="114"/>
    </row>
    <row r="198" spans="1:7" x14ac:dyDescent="0.35">
      <c r="A198" s="115"/>
      <c r="B198" s="114"/>
      <c r="C198" s="114"/>
      <c r="D198" s="114"/>
      <c r="E198" s="114"/>
      <c r="F198" s="114"/>
      <c r="G198" s="114"/>
    </row>
    <row r="199" spans="1:7" x14ac:dyDescent="0.35">
      <c r="A199" s="115"/>
      <c r="B199" s="114"/>
      <c r="C199" s="114"/>
      <c r="D199" s="114"/>
      <c r="E199" s="114"/>
      <c r="F199" s="114"/>
      <c r="G199" s="114"/>
    </row>
    <row r="200" spans="1:7" x14ac:dyDescent="0.35">
      <c r="A200" s="115"/>
      <c r="B200" s="114"/>
      <c r="C200" s="114"/>
      <c r="D200" s="114"/>
      <c r="E200" s="114"/>
      <c r="F200" s="114"/>
      <c r="G200" s="114"/>
    </row>
    <row r="201" spans="1:7" x14ac:dyDescent="0.35">
      <c r="A201" s="115"/>
      <c r="B201" s="114"/>
      <c r="C201" s="114"/>
      <c r="D201" s="114"/>
      <c r="E201" s="114"/>
      <c r="F201" s="114"/>
      <c r="G201" s="114"/>
    </row>
    <row r="202" spans="1:7" x14ac:dyDescent="0.35">
      <c r="A202" s="115"/>
      <c r="B202" s="114"/>
      <c r="C202" s="114"/>
      <c r="D202" s="114"/>
      <c r="E202" s="114"/>
      <c r="F202" s="114"/>
      <c r="G202" s="114"/>
    </row>
    <row r="203" spans="1:7" x14ac:dyDescent="0.35">
      <c r="A203" s="115"/>
      <c r="B203" s="114"/>
      <c r="C203" s="114"/>
      <c r="D203" s="114"/>
      <c r="E203" s="114"/>
      <c r="F203" s="114"/>
      <c r="G203" s="114"/>
    </row>
    <row r="204" spans="1:7" x14ac:dyDescent="0.35">
      <c r="A204" s="115"/>
      <c r="B204" s="114"/>
      <c r="C204" s="114"/>
      <c r="D204" s="114"/>
      <c r="E204" s="114"/>
      <c r="F204" s="114"/>
      <c r="G204" s="114"/>
    </row>
    <row r="205" spans="1:7" x14ac:dyDescent="0.35">
      <c r="A205" s="115"/>
      <c r="B205" s="114"/>
      <c r="C205" s="114"/>
      <c r="D205" s="114"/>
      <c r="E205" s="114"/>
      <c r="F205" s="114"/>
      <c r="G205" s="114"/>
    </row>
    <row r="206" spans="1:7" x14ac:dyDescent="0.35">
      <c r="A206" s="115"/>
      <c r="B206" s="114"/>
      <c r="C206" s="114"/>
      <c r="D206" s="114"/>
      <c r="E206" s="114"/>
      <c r="F206" s="114"/>
      <c r="G206" s="114"/>
    </row>
    <row r="207" spans="1:7" x14ac:dyDescent="0.35">
      <c r="A207" s="30"/>
    </row>
    <row r="208" spans="1:7" x14ac:dyDescent="0.35">
      <c r="A208" s="30"/>
    </row>
    <row r="209" spans="1:1" x14ac:dyDescent="0.35">
      <c r="A209" s="30"/>
    </row>
    <row r="210" spans="1:1" x14ac:dyDescent="0.35">
      <c r="A210" s="30"/>
    </row>
    <row r="211" spans="1:1" x14ac:dyDescent="0.35">
      <c r="A211" s="30"/>
    </row>
    <row r="212" spans="1:1" x14ac:dyDescent="0.35">
      <c r="A212" s="30"/>
    </row>
    <row r="213" spans="1:1" x14ac:dyDescent="0.35">
      <c r="A213" s="30"/>
    </row>
    <row r="214" spans="1:1" x14ac:dyDescent="0.35">
      <c r="A214" s="30"/>
    </row>
    <row r="215" spans="1:1" x14ac:dyDescent="0.35">
      <c r="A215" s="30"/>
    </row>
    <row r="216" spans="1:1" x14ac:dyDescent="0.35">
      <c r="A216" s="30"/>
    </row>
    <row r="217" spans="1:1" x14ac:dyDescent="0.35">
      <c r="A217" s="30"/>
    </row>
    <row r="218" spans="1:1" x14ac:dyDescent="0.35">
      <c r="A218" s="30"/>
    </row>
    <row r="219" spans="1:1" x14ac:dyDescent="0.35">
      <c r="A219" s="30"/>
    </row>
    <row r="220" spans="1:1" x14ac:dyDescent="0.35">
      <c r="A220" s="30"/>
    </row>
    <row r="221" spans="1:1" x14ac:dyDescent="0.35">
      <c r="A221" s="30"/>
    </row>
    <row r="222" spans="1:1" x14ac:dyDescent="0.35">
      <c r="A222" s="30"/>
    </row>
    <row r="223" spans="1:1" x14ac:dyDescent="0.35">
      <c r="A223" s="30"/>
    </row>
    <row r="224" spans="1:1" x14ac:dyDescent="0.35">
      <c r="A224" s="30"/>
    </row>
    <row r="225" spans="1:1" x14ac:dyDescent="0.35">
      <c r="A225" s="30"/>
    </row>
    <row r="226" spans="1:1" x14ac:dyDescent="0.35">
      <c r="A226" s="30"/>
    </row>
    <row r="227" spans="1:1" x14ac:dyDescent="0.35">
      <c r="A227" s="30"/>
    </row>
    <row r="228" spans="1:1" x14ac:dyDescent="0.35">
      <c r="A228" s="30"/>
    </row>
    <row r="229" spans="1:1" x14ac:dyDescent="0.35">
      <c r="A229" s="30"/>
    </row>
    <row r="230" spans="1:1" x14ac:dyDescent="0.35">
      <c r="A230" s="30"/>
    </row>
    <row r="231" spans="1:1" x14ac:dyDescent="0.35">
      <c r="A231" s="30"/>
    </row>
    <row r="232" spans="1:1" x14ac:dyDescent="0.35">
      <c r="A232" s="30"/>
    </row>
    <row r="233" spans="1:1" x14ac:dyDescent="0.35">
      <c r="A233" s="30"/>
    </row>
    <row r="234" spans="1:1" x14ac:dyDescent="0.35">
      <c r="A234" s="30"/>
    </row>
    <row r="235" spans="1:1" x14ac:dyDescent="0.35">
      <c r="A235" s="30"/>
    </row>
    <row r="236" spans="1:1" x14ac:dyDescent="0.35">
      <c r="A236" s="30"/>
    </row>
    <row r="237" spans="1:1" x14ac:dyDescent="0.35">
      <c r="A237" s="30"/>
    </row>
    <row r="238" spans="1:1" x14ac:dyDescent="0.35">
      <c r="A238" s="30"/>
    </row>
    <row r="239" spans="1:1" x14ac:dyDescent="0.35">
      <c r="A239" s="30"/>
    </row>
    <row r="240" spans="1:1" x14ac:dyDescent="0.35">
      <c r="A240" s="30"/>
    </row>
    <row r="241" spans="1:1" x14ac:dyDescent="0.35">
      <c r="A241" s="30"/>
    </row>
    <row r="242" spans="1:1" x14ac:dyDescent="0.35">
      <c r="A242" s="30"/>
    </row>
    <row r="243" spans="1:1" x14ac:dyDescent="0.35">
      <c r="A243" s="30"/>
    </row>
    <row r="244" spans="1:1" x14ac:dyDescent="0.35">
      <c r="A244" s="30"/>
    </row>
    <row r="245" spans="1:1" x14ac:dyDescent="0.35">
      <c r="A245" s="30"/>
    </row>
    <row r="246" spans="1:1" x14ac:dyDescent="0.35">
      <c r="A246" s="30"/>
    </row>
    <row r="247" spans="1:1" x14ac:dyDescent="0.35">
      <c r="A247" s="30"/>
    </row>
    <row r="248" spans="1:1" x14ac:dyDescent="0.35">
      <c r="A248" s="30"/>
    </row>
    <row r="249" spans="1:1" x14ac:dyDescent="0.35">
      <c r="A249" s="30"/>
    </row>
    <row r="250" spans="1:1" x14ac:dyDescent="0.35">
      <c r="A250" s="30"/>
    </row>
    <row r="251" spans="1:1" x14ac:dyDescent="0.35">
      <c r="A251" s="30"/>
    </row>
    <row r="252" spans="1:1" x14ac:dyDescent="0.35">
      <c r="A252" s="30"/>
    </row>
    <row r="253" spans="1:1" x14ac:dyDescent="0.35">
      <c r="A253" s="30"/>
    </row>
    <row r="254" spans="1:1" x14ac:dyDescent="0.35">
      <c r="A254" s="30"/>
    </row>
    <row r="255" spans="1:1" x14ac:dyDescent="0.35">
      <c r="A255" s="30"/>
    </row>
    <row r="256" spans="1:1" x14ac:dyDescent="0.35">
      <c r="A256" s="30"/>
    </row>
    <row r="257" spans="1:1" x14ac:dyDescent="0.35">
      <c r="A257" s="30"/>
    </row>
    <row r="258" spans="1:1" x14ac:dyDescent="0.35">
      <c r="A258" s="30"/>
    </row>
    <row r="259" spans="1:1" x14ac:dyDescent="0.35">
      <c r="A259" s="30"/>
    </row>
    <row r="260" spans="1:1" x14ac:dyDescent="0.35">
      <c r="A260" s="30"/>
    </row>
    <row r="261" spans="1:1" x14ac:dyDescent="0.35">
      <c r="A261" s="30"/>
    </row>
    <row r="262" spans="1:1" x14ac:dyDescent="0.35">
      <c r="A262" s="30"/>
    </row>
    <row r="263" spans="1:1" x14ac:dyDescent="0.35">
      <c r="A263" s="30"/>
    </row>
    <row r="264" spans="1:1" x14ac:dyDescent="0.35">
      <c r="A264" s="30"/>
    </row>
    <row r="265" spans="1:1" x14ac:dyDescent="0.35">
      <c r="A265" s="30"/>
    </row>
    <row r="266" spans="1:1" x14ac:dyDescent="0.35">
      <c r="A266" s="30"/>
    </row>
    <row r="267" spans="1:1" x14ac:dyDescent="0.35">
      <c r="A267" s="30"/>
    </row>
    <row r="268" spans="1:1" x14ac:dyDescent="0.35">
      <c r="A268" s="30"/>
    </row>
    <row r="269" spans="1:1" x14ac:dyDescent="0.35">
      <c r="A269" s="30"/>
    </row>
    <row r="270" spans="1:1" x14ac:dyDescent="0.35">
      <c r="A270" s="30"/>
    </row>
    <row r="271" spans="1:1" x14ac:dyDescent="0.35">
      <c r="A271" s="30"/>
    </row>
    <row r="272" spans="1:1" x14ac:dyDescent="0.35">
      <c r="A272" s="30"/>
    </row>
    <row r="273" spans="1:1" x14ac:dyDescent="0.35">
      <c r="A273" s="30"/>
    </row>
    <row r="274" spans="1:1" x14ac:dyDescent="0.35">
      <c r="A274" s="30"/>
    </row>
    <row r="275" spans="1:1" x14ac:dyDescent="0.35">
      <c r="A275" s="30"/>
    </row>
    <row r="276" spans="1:1" x14ac:dyDescent="0.35">
      <c r="A276" s="30"/>
    </row>
    <row r="277" spans="1:1" x14ac:dyDescent="0.35">
      <c r="A277" s="30"/>
    </row>
    <row r="278" spans="1:1" x14ac:dyDescent="0.35">
      <c r="A278" s="30"/>
    </row>
    <row r="279" spans="1:1" x14ac:dyDescent="0.35">
      <c r="A279" s="30"/>
    </row>
    <row r="280" spans="1:1" x14ac:dyDescent="0.35">
      <c r="A280" s="30"/>
    </row>
    <row r="281" spans="1:1" x14ac:dyDescent="0.35">
      <c r="A281" s="30"/>
    </row>
    <row r="282" spans="1:1" x14ac:dyDescent="0.35">
      <c r="A282" s="30"/>
    </row>
    <row r="283" spans="1:1" x14ac:dyDescent="0.35">
      <c r="A283" s="30"/>
    </row>
    <row r="284" spans="1:1" x14ac:dyDescent="0.35">
      <c r="A284" s="30"/>
    </row>
    <row r="285" spans="1:1" x14ac:dyDescent="0.35">
      <c r="A285" s="30"/>
    </row>
    <row r="286" spans="1:1" x14ac:dyDescent="0.35">
      <c r="A286" s="30"/>
    </row>
    <row r="287" spans="1:1" x14ac:dyDescent="0.35">
      <c r="A287" s="30"/>
    </row>
    <row r="288" spans="1:1" x14ac:dyDescent="0.35">
      <c r="A288" s="30"/>
    </row>
    <row r="289" spans="1:1" x14ac:dyDescent="0.35">
      <c r="A289" s="30"/>
    </row>
    <row r="290" spans="1:1" x14ac:dyDescent="0.35">
      <c r="A290" s="30"/>
    </row>
    <row r="291" spans="1:1" x14ac:dyDescent="0.35">
      <c r="A291" s="30"/>
    </row>
    <row r="292" spans="1:1" x14ac:dyDescent="0.35">
      <c r="A292" s="30"/>
    </row>
    <row r="293" spans="1:1" x14ac:dyDescent="0.35">
      <c r="A293" s="30"/>
    </row>
    <row r="294" spans="1:1" x14ac:dyDescent="0.35">
      <c r="A294" s="30"/>
    </row>
    <row r="295" spans="1:1" x14ac:dyDescent="0.35">
      <c r="A295" s="30"/>
    </row>
    <row r="296" spans="1:1" x14ac:dyDescent="0.35">
      <c r="A296" s="30"/>
    </row>
    <row r="297" spans="1:1" x14ac:dyDescent="0.35">
      <c r="A297" s="30"/>
    </row>
    <row r="298" spans="1:1" x14ac:dyDescent="0.35">
      <c r="A298" s="30"/>
    </row>
    <row r="299" spans="1:1" x14ac:dyDescent="0.35">
      <c r="A299" s="30"/>
    </row>
    <row r="300" spans="1:1" x14ac:dyDescent="0.35">
      <c r="A300" s="30"/>
    </row>
    <row r="301" spans="1:1" x14ac:dyDescent="0.35">
      <c r="A301" s="30"/>
    </row>
    <row r="302" spans="1:1" x14ac:dyDescent="0.35">
      <c r="A302" s="30"/>
    </row>
    <row r="303" spans="1:1" x14ac:dyDescent="0.35">
      <c r="A303" s="30"/>
    </row>
    <row r="304" spans="1:1" x14ac:dyDescent="0.35">
      <c r="A304" s="30"/>
    </row>
    <row r="305" spans="1:1" x14ac:dyDescent="0.35">
      <c r="A305" s="30"/>
    </row>
    <row r="306" spans="1:1" x14ac:dyDescent="0.35">
      <c r="A306" s="30"/>
    </row>
    <row r="307" spans="1:1" x14ac:dyDescent="0.35">
      <c r="A307" s="30"/>
    </row>
    <row r="308" spans="1:1" x14ac:dyDescent="0.35">
      <c r="A308" s="30"/>
    </row>
    <row r="309" spans="1:1" x14ac:dyDescent="0.35">
      <c r="A309" s="30"/>
    </row>
    <row r="310" spans="1:1" x14ac:dyDescent="0.35">
      <c r="A310" s="30"/>
    </row>
    <row r="311" spans="1:1" x14ac:dyDescent="0.35">
      <c r="A311" s="30"/>
    </row>
    <row r="312" spans="1:1" x14ac:dyDescent="0.35">
      <c r="A312" s="30"/>
    </row>
    <row r="313" spans="1:1" x14ac:dyDescent="0.35">
      <c r="A313" s="30"/>
    </row>
    <row r="314" spans="1:1" x14ac:dyDescent="0.35">
      <c r="A314" s="30"/>
    </row>
    <row r="315" spans="1:1" x14ac:dyDescent="0.35">
      <c r="A315" s="30"/>
    </row>
    <row r="316" spans="1:1" x14ac:dyDescent="0.35">
      <c r="A316" s="30"/>
    </row>
    <row r="317" spans="1:1" x14ac:dyDescent="0.35">
      <c r="A317" s="30"/>
    </row>
    <row r="318" spans="1:1" x14ac:dyDescent="0.35">
      <c r="A318" s="30"/>
    </row>
    <row r="319" spans="1:1" x14ac:dyDescent="0.35">
      <c r="A319" s="30"/>
    </row>
    <row r="320" spans="1:1" x14ac:dyDescent="0.35">
      <c r="A320" s="30"/>
    </row>
    <row r="321" spans="1:1" x14ac:dyDescent="0.35">
      <c r="A321" s="30"/>
    </row>
    <row r="322" spans="1:1" x14ac:dyDescent="0.35">
      <c r="A322" s="30"/>
    </row>
    <row r="323" spans="1:1" x14ac:dyDescent="0.35">
      <c r="A323" s="30"/>
    </row>
    <row r="324" spans="1:1" x14ac:dyDescent="0.35">
      <c r="A324" s="30"/>
    </row>
    <row r="325" spans="1:1" x14ac:dyDescent="0.35">
      <c r="A325" s="30"/>
    </row>
    <row r="326" spans="1:1" x14ac:dyDescent="0.35">
      <c r="A326" s="30"/>
    </row>
    <row r="327" spans="1:1" x14ac:dyDescent="0.35">
      <c r="A327" s="30"/>
    </row>
    <row r="328" spans="1:1" x14ac:dyDescent="0.35">
      <c r="A328" s="30"/>
    </row>
    <row r="329" spans="1:1" x14ac:dyDescent="0.35">
      <c r="A329" s="30"/>
    </row>
    <row r="330" spans="1:1" x14ac:dyDescent="0.35">
      <c r="A330" s="30"/>
    </row>
    <row r="331" spans="1:1" x14ac:dyDescent="0.35">
      <c r="A331" s="30"/>
    </row>
    <row r="332" spans="1:1" x14ac:dyDescent="0.35">
      <c r="A332" s="30"/>
    </row>
    <row r="333" spans="1:1" x14ac:dyDescent="0.35">
      <c r="A333" s="30"/>
    </row>
    <row r="334" spans="1:1" x14ac:dyDescent="0.35">
      <c r="A334" s="30"/>
    </row>
    <row r="335" spans="1:1" x14ac:dyDescent="0.35">
      <c r="A335" s="30"/>
    </row>
    <row r="336" spans="1:1" x14ac:dyDescent="0.35">
      <c r="A336" s="30"/>
    </row>
    <row r="337" spans="1:1" x14ac:dyDescent="0.35">
      <c r="A337" s="30"/>
    </row>
    <row r="338" spans="1:1" x14ac:dyDescent="0.35">
      <c r="A338" s="30"/>
    </row>
    <row r="339" spans="1:1" x14ac:dyDescent="0.35">
      <c r="A339" s="30"/>
    </row>
    <row r="340" spans="1:1" x14ac:dyDescent="0.35">
      <c r="A340" s="30"/>
    </row>
    <row r="341" spans="1:1" x14ac:dyDescent="0.35">
      <c r="A341" s="30"/>
    </row>
    <row r="342" spans="1:1" x14ac:dyDescent="0.35">
      <c r="A342" s="30"/>
    </row>
    <row r="343" spans="1:1" x14ac:dyDescent="0.35">
      <c r="A343" s="30"/>
    </row>
    <row r="344" spans="1:1" x14ac:dyDescent="0.35">
      <c r="A344" s="30"/>
    </row>
    <row r="345" spans="1:1" x14ac:dyDescent="0.35">
      <c r="A345" s="30"/>
    </row>
    <row r="346" spans="1:1" x14ac:dyDescent="0.35">
      <c r="A346" s="30"/>
    </row>
    <row r="347" spans="1:1" x14ac:dyDescent="0.35">
      <c r="A347" s="30"/>
    </row>
    <row r="348" spans="1:1" x14ac:dyDescent="0.35">
      <c r="A348" s="30"/>
    </row>
    <row r="349" spans="1:1" x14ac:dyDescent="0.35">
      <c r="A349" s="30"/>
    </row>
    <row r="350" spans="1:1" x14ac:dyDescent="0.35">
      <c r="A350" s="30"/>
    </row>
    <row r="351" spans="1:1" x14ac:dyDescent="0.35">
      <c r="A351" s="30"/>
    </row>
    <row r="352" spans="1:1" x14ac:dyDescent="0.35">
      <c r="A352" s="30"/>
    </row>
    <row r="353" spans="1:1" x14ac:dyDescent="0.35">
      <c r="A353" s="30"/>
    </row>
    <row r="354" spans="1:1" x14ac:dyDescent="0.35">
      <c r="A354" s="30"/>
    </row>
    <row r="355" spans="1:1" x14ac:dyDescent="0.35">
      <c r="A355" s="30"/>
    </row>
    <row r="356" spans="1:1" x14ac:dyDescent="0.35">
      <c r="A356" s="30"/>
    </row>
    <row r="357" spans="1:1" x14ac:dyDescent="0.35">
      <c r="A357" s="30"/>
    </row>
    <row r="358" spans="1:1" x14ac:dyDescent="0.35">
      <c r="A358" s="30"/>
    </row>
    <row r="359" spans="1:1" x14ac:dyDescent="0.35">
      <c r="A359" s="30"/>
    </row>
    <row r="360" spans="1:1" x14ac:dyDescent="0.35">
      <c r="A360" s="30"/>
    </row>
    <row r="361" spans="1:1" x14ac:dyDescent="0.35">
      <c r="A361" s="30"/>
    </row>
    <row r="362" spans="1:1" x14ac:dyDescent="0.35">
      <c r="A362" s="30"/>
    </row>
    <row r="363" spans="1:1" x14ac:dyDescent="0.35">
      <c r="A363" s="30"/>
    </row>
    <row r="364" spans="1:1" x14ac:dyDescent="0.35">
      <c r="A364" s="30"/>
    </row>
    <row r="365" spans="1:1" x14ac:dyDescent="0.35">
      <c r="A365" s="30"/>
    </row>
    <row r="366" spans="1:1" x14ac:dyDescent="0.35">
      <c r="A366" s="30"/>
    </row>
    <row r="367" spans="1:1" x14ac:dyDescent="0.35">
      <c r="A367" s="30"/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2A66-86BC-4775-BF22-9612C01F3C1F}">
  <dimension ref="A1:H367"/>
  <sheetViews>
    <sheetView workbookViewId="0">
      <pane ySplit="2" topLeftCell="A357" activePane="bottomLeft" state="frozen"/>
      <selection pane="bottomLeft" sqref="A1:H367"/>
    </sheetView>
  </sheetViews>
  <sheetFormatPr defaultColWidth="8.58203125" defaultRowHeight="14.5" x14ac:dyDescent="0.35"/>
  <cols>
    <col min="1" max="1" width="10.08203125" style="35" bestFit="1" customWidth="1"/>
    <col min="2" max="2" width="8" style="35" customWidth="1"/>
    <col min="3" max="6" width="8.6640625" style="35" bestFit="1" customWidth="1"/>
    <col min="7" max="7" width="8.58203125" style="35"/>
    <col min="8" max="8" width="11.75" style="35" customWidth="1"/>
    <col min="9" max="16384" width="8.58203125" style="35"/>
  </cols>
  <sheetData>
    <row r="1" spans="1:8" x14ac:dyDescent="0.35">
      <c r="A1" s="110" t="s">
        <v>2427</v>
      </c>
      <c r="B1" s="110"/>
      <c r="C1" s="110"/>
      <c r="D1" s="110"/>
      <c r="E1" s="110"/>
      <c r="F1" s="110"/>
      <c r="G1" s="111"/>
      <c r="H1" s="111"/>
    </row>
    <row r="2" spans="1:8" x14ac:dyDescent="0.35">
      <c r="A2" s="111" t="s">
        <v>37</v>
      </c>
      <c r="B2" s="111" t="s">
        <v>2340</v>
      </c>
      <c r="C2" s="111" t="s">
        <v>2341</v>
      </c>
      <c r="D2" s="111" t="s">
        <v>2342</v>
      </c>
      <c r="E2" s="111" t="s">
        <v>2343</v>
      </c>
      <c r="F2" s="111" t="s">
        <v>2344</v>
      </c>
      <c r="G2" s="112"/>
      <c r="H2" s="111" t="s">
        <v>2361</v>
      </c>
    </row>
    <row r="3" spans="1:8" x14ac:dyDescent="0.35">
      <c r="A3" s="113">
        <v>45748</v>
      </c>
      <c r="B3" s="111">
        <v>0</v>
      </c>
      <c r="C3" s="111">
        <v>0</v>
      </c>
      <c r="D3" s="111">
        <v>0</v>
      </c>
      <c r="E3" s="111">
        <v>0</v>
      </c>
      <c r="F3" s="111">
        <v>0</v>
      </c>
      <c r="G3" s="111"/>
      <c r="H3" s="111">
        <f>'[3]2024 data'!H2</f>
        <v>40.299999999999997</v>
      </c>
    </row>
    <row r="4" spans="1:8" x14ac:dyDescent="0.35">
      <c r="A4" s="113">
        <v>45749</v>
      </c>
      <c r="B4" s="111">
        <v>0</v>
      </c>
      <c r="C4" s="111">
        <v>0</v>
      </c>
      <c r="D4" s="111">
        <v>0</v>
      </c>
      <c r="E4" s="111">
        <v>0</v>
      </c>
      <c r="F4" s="111">
        <v>0</v>
      </c>
      <c r="G4" s="111"/>
      <c r="H4" s="111">
        <f>'[3]2024 data'!H3</f>
        <v>40.299999999999997</v>
      </c>
    </row>
    <row r="5" spans="1:8" x14ac:dyDescent="0.35">
      <c r="A5" s="113">
        <v>45750</v>
      </c>
      <c r="B5" s="111">
        <v>0</v>
      </c>
      <c r="C5" s="111">
        <v>0</v>
      </c>
      <c r="D5" s="111">
        <v>0</v>
      </c>
      <c r="E5" s="111">
        <v>0</v>
      </c>
      <c r="F5" s="111">
        <v>0</v>
      </c>
      <c r="G5" s="111"/>
      <c r="H5" s="111">
        <f>'[3]2024 data'!H4</f>
        <v>40.299999999999997</v>
      </c>
    </row>
    <row r="6" spans="1:8" x14ac:dyDescent="0.35">
      <c r="A6" s="113">
        <v>45751</v>
      </c>
      <c r="B6" s="111">
        <v>0</v>
      </c>
      <c r="C6" s="111">
        <v>0</v>
      </c>
      <c r="D6" s="111">
        <v>0</v>
      </c>
      <c r="E6" s="111">
        <v>0</v>
      </c>
      <c r="F6" s="111">
        <v>0</v>
      </c>
      <c r="G6" s="111"/>
      <c r="H6" s="111">
        <f>'[3]2024 data'!H5</f>
        <v>40.299999999999997</v>
      </c>
    </row>
    <row r="7" spans="1:8" x14ac:dyDescent="0.35">
      <c r="A7" s="113">
        <v>45752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/>
      <c r="H7" s="111">
        <f>'[3]2024 data'!H6</f>
        <v>40.299999999999997</v>
      </c>
    </row>
    <row r="8" spans="1:8" x14ac:dyDescent="0.35">
      <c r="A8" s="113">
        <v>45753</v>
      </c>
      <c r="B8" s="111">
        <v>0</v>
      </c>
      <c r="C8" s="111">
        <v>0</v>
      </c>
      <c r="D8" s="111">
        <v>0</v>
      </c>
      <c r="E8" s="111">
        <v>0</v>
      </c>
      <c r="F8" s="111">
        <v>0</v>
      </c>
      <c r="G8" s="111"/>
      <c r="H8" s="111">
        <f>'[3]2024 data'!H7</f>
        <v>40.299999999999997</v>
      </c>
    </row>
    <row r="9" spans="1:8" x14ac:dyDescent="0.35">
      <c r="A9" s="113">
        <v>45754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/>
      <c r="H9" s="111">
        <f>'[3]2024 data'!H8</f>
        <v>40.299999999999997</v>
      </c>
    </row>
    <row r="10" spans="1:8" x14ac:dyDescent="0.35">
      <c r="A10" s="113">
        <v>45755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/>
      <c r="H10" s="111">
        <f>'[3]2024 data'!H9</f>
        <v>3.3</v>
      </c>
    </row>
    <row r="11" spans="1:8" x14ac:dyDescent="0.35">
      <c r="A11" s="113">
        <v>45756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/>
      <c r="H11" s="111">
        <f>'[3]2024 data'!H10</f>
        <v>0</v>
      </c>
    </row>
    <row r="12" spans="1:8" x14ac:dyDescent="0.35">
      <c r="A12" s="113">
        <v>45757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/>
      <c r="H12" s="111">
        <f>'[3]2024 data'!H11</f>
        <v>0</v>
      </c>
    </row>
    <row r="13" spans="1:8" x14ac:dyDescent="0.35">
      <c r="A13" s="113">
        <v>45758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/>
      <c r="H13" s="111">
        <f>'[3]2024 data'!H12</f>
        <v>0</v>
      </c>
    </row>
    <row r="14" spans="1:8" x14ac:dyDescent="0.35">
      <c r="A14" s="113">
        <v>45759</v>
      </c>
      <c r="B14" s="111">
        <v>0</v>
      </c>
      <c r="C14" s="111">
        <v>0</v>
      </c>
      <c r="D14" s="111">
        <v>0</v>
      </c>
      <c r="E14" s="111">
        <v>0</v>
      </c>
      <c r="F14" s="111">
        <v>0</v>
      </c>
      <c r="G14" s="111"/>
      <c r="H14" s="111">
        <f>'[3]2024 data'!H13</f>
        <v>0</v>
      </c>
    </row>
    <row r="15" spans="1:8" x14ac:dyDescent="0.35">
      <c r="A15" s="113">
        <v>45760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11"/>
      <c r="H15" s="111">
        <f>'[3]2024 data'!H14</f>
        <v>0</v>
      </c>
    </row>
    <row r="16" spans="1:8" x14ac:dyDescent="0.35">
      <c r="A16" s="113">
        <v>45761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/>
      <c r="H16" s="111">
        <f>'[3]2024 data'!H15</f>
        <v>0</v>
      </c>
    </row>
    <row r="17" spans="1:8" x14ac:dyDescent="0.35">
      <c r="A17" s="113">
        <v>45762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/>
      <c r="H17" s="111">
        <f>'[3]2024 data'!H16</f>
        <v>0</v>
      </c>
    </row>
    <row r="18" spans="1:8" x14ac:dyDescent="0.35">
      <c r="A18" s="113">
        <v>45763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/>
      <c r="H18" s="111">
        <f>'[3]2024 data'!H17</f>
        <v>0</v>
      </c>
    </row>
    <row r="19" spans="1:8" x14ac:dyDescent="0.35">
      <c r="A19" s="113">
        <v>45764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/>
      <c r="H19" s="111">
        <f>'[3]2024 data'!H18</f>
        <v>0</v>
      </c>
    </row>
    <row r="20" spans="1:8" x14ac:dyDescent="0.35">
      <c r="A20" s="113">
        <v>45765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/>
      <c r="H20" s="111">
        <f>'[3]2024 data'!H19</f>
        <v>0</v>
      </c>
    </row>
    <row r="21" spans="1:8" x14ac:dyDescent="0.35">
      <c r="A21" s="113">
        <v>45766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/>
      <c r="H21" s="111">
        <f>'[3]2024 data'!H20</f>
        <v>0</v>
      </c>
    </row>
    <row r="22" spans="1:8" x14ac:dyDescent="0.35">
      <c r="A22" s="113">
        <v>45767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/>
      <c r="H22" s="111">
        <f>'[3]2024 data'!H21</f>
        <v>0</v>
      </c>
    </row>
    <row r="23" spans="1:8" x14ac:dyDescent="0.35">
      <c r="A23" s="113">
        <v>45768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/>
      <c r="H23" s="111">
        <f>'[3]2024 data'!H22</f>
        <v>0</v>
      </c>
    </row>
    <row r="24" spans="1:8" x14ac:dyDescent="0.35">
      <c r="A24" s="113">
        <v>45769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/>
      <c r="H24" s="111">
        <f>'[3]2024 data'!H23</f>
        <v>0</v>
      </c>
    </row>
    <row r="25" spans="1:8" x14ac:dyDescent="0.35">
      <c r="A25" s="113">
        <v>45770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/>
      <c r="H25" s="111">
        <f>'[3]2024 data'!H24</f>
        <v>0</v>
      </c>
    </row>
    <row r="26" spans="1:8" x14ac:dyDescent="0.35">
      <c r="A26" s="113">
        <v>45771</v>
      </c>
      <c r="B26" s="111">
        <v>0</v>
      </c>
      <c r="C26" s="111">
        <v>0</v>
      </c>
      <c r="D26" s="111">
        <v>0</v>
      </c>
      <c r="E26" s="111">
        <v>0</v>
      </c>
      <c r="F26" s="111">
        <v>0</v>
      </c>
      <c r="G26" s="111"/>
      <c r="H26" s="111">
        <f>'[3]2024 data'!H25</f>
        <v>0</v>
      </c>
    </row>
    <row r="27" spans="1:8" x14ac:dyDescent="0.35">
      <c r="A27" s="113">
        <v>45772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/>
      <c r="H27" s="111">
        <f>'[3]2024 data'!H26</f>
        <v>0</v>
      </c>
    </row>
    <row r="28" spans="1:8" x14ac:dyDescent="0.35">
      <c r="A28" s="113">
        <v>45773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/>
      <c r="H28" s="111">
        <f>'[3]2024 data'!H27</f>
        <v>0</v>
      </c>
    </row>
    <row r="29" spans="1:8" x14ac:dyDescent="0.35">
      <c r="A29" s="113">
        <v>45774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/>
      <c r="H29" s="111">
        <f>'[3]2024 data'!H28</f>
        <v>0</v>
      </c>
    </row>
    <row r="30" spans="1:8" x14ac:dyDescent="0.35">
      <c r="A30" s="113">
        <v>45775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/>
      <c r="H30" s="111">
        <f>'[3]2024 data'!H29</f>
        <v>0</v>
      </c>
    </row>
    <row r="31" spans="1:8" x14ac:dyDescent="0.35">
      <c r="A31" s="113">
        <v>45776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/>
      <c r="H31" s="111">
        <f>'[3]2024 data'!H30</f>
        <v>0</v>
      </c>
    </row>
    <row r="32" spans="1:8" x14ac:dyDescent="0.35">
      <c r="A32" s="113">
        <v>45777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/>
      <c r="H32" s="111">
        <f>'[3]2024 data'!H31</f>
        <v>0</v>
      </c>
    </row>
    <row r="33" spans="1:8" x14ac:dyDescent="0.35">
      <c r="A33" s="113">
        <v>45778</v>
      </c>
      <c r="B33" s="111">
        <v>31.3</v>
      </c>
      <c r="C33" s="111">
        <v>0</v>
      </c>
      <c r="D33" s="111">
        <v>0</v>
      </c>
      <c r="E33" s="111">
        <v>0</v>
      </c>
      <c r="F33" s="111">
        <v>0</v>
      </c>
      <c r="G33" s="111"/>
      <c r="H33" s="111">
        <f>'[3]2024 data'!H32</f>
        <v>1.5</v>
      </c>
    </row>
    <row r="34" spans="1:8" x14ac:dyDescent="0.35">
      <c r="A34" s="113">
        <v>45779</v>
      </c>
      <c r="B34" s="111">
        <v>31.3</v>
      </c>
      <c r="C34" s="111">
        <v>0</v>
      </c>
      <c r="D34" s="111">
        <v>0</v>
      </c>
      <c r="E34" s="111">
        <v>0</v>
      </c>
      <c r="F34" s="111">
        <v>0</v>
      </c>
      <c r="G34" s="111"/>
      <c r="H34" s="111">
        <f>'[3]2024 data'!H33</f>
        <v>1.5</v>
      </c>
    </row>
    <row r="35" spans="1:8" x14ac:dyDescent="0.35">
      <c r="A35" s="113">
        <v>45780</v>
      </c>
      <c r="B35" s="111">
        <v>31.3</v>
      </c>
      <c r="C35" s="111">
        <v>0</v>
      </c>
      <c r="D35" s="111">
        <v>0</v>
      </c>
      <c r="E35" s="111">
        <v>0</v>
      </c>
      <c r="F35" s="111">
        <v>0</v>
      </c>
      <c r="G35" s="111"/>
      <c r="H35" s="111">
        <f>'[3]2024 data'!H34</f>
        <v>1.5</v>
      </c>
    </row>
    <row r="36" spans="1:8" x14ac:dyDescent="0.35">
      <c r="A36" s="113">
        <v>45781</v>
      </c>
      <c r="B36" s="111">
        <v>31.3</v>
      </c>
      <c r="C36" s="111">
        <v>0</v>
      </c>
      <c r="D36" s="111">
        <v>0</v>
      </c>
      <c r="E36" s="111">
        <v>0</v>
      </c>
      <c r="F36" s="111">
        <v>0</v>
      </c>
      <c r="G36" s="111"/>
      <c r="H36" s="111">
        <f>'[3]2024 data'!H35</f>
        <v>1.5</v>
      </c>
    </row>
    <row r="37" spans="1:8" x14ac:dyDescent="0.35">
      <c r="A37" s="113">
        <v>45782</v>
      </c>
      <c r="B37" s="111">
        <v>31.3</v>
      </c>
      <c r="C37" s="111">
        <f t="shared" ref="C37:C51" si="0">4.4+5</f>
        <v>9.4</v>
      </c>
      <c r="D37" s="111">
        <v>0</v>
      </c>
      <c r="E37" s="111">
        <v>0</v>
      </c>
      <c r="F37" s="111">
        <v>0</v>
      </c>
      <c r="G37" s="111"/>
      <c r="H37" s="111">
        <f>'[3]2024 data'!H36</f>
        <v>1.5</v>
      </c>
    </row>
    <row r="38" spans="1:8" x14ac:dyDescent="0.35">
      <c r="A38" s="113">
        <v>45783</v>
      </c>
      <c r="B38" s="111">
        <v>31.3</v>
      </c>
      <c r="C38" s="111">
        <f t="shared" si="0"/>
        <v>9.4</v>
      </c>
      <c r="D38" s="111">
        <v>0</v>
      </c>
      <c r="E38" s="111">
        <v>0</v>
      </c>
      <c r="F38" s="111">
        <v>0</v>
      </c>
      <c r="G38" s="111"/>
      <c r="H38" s="111">
        <f>'[3]2024 data'!H37</f>
        <v>1.5</v>
      </c>
    </row>
    <row r="39" spans="1:8" x14ac:dyDescent="0.35">
      <c r="A39" s="113">
        <v>45784</v>
      </c>
      <c r="B39" s="111">
        <v>31.3</v>
      </c>
      <c r="C39" s="111">
        <f t="shared" si="0"/>
        <v>9.4</v>
      </c>
      <c r="D39" s="111">
        <v>0</v>
      </c>
      <c r="E39" s="111">
        <v>0</v>
      </c>
      <c r="F39" s="111">
        <v>0</v>
      </c>
      <c r="G39" s="111"/>
      <c r="H39" s="111">
        <f>'[3]2024 data'!H38</f>
        <v>1.5</v>
      </c>
    </row>
    <row r="40" spans="1:8" x14ac:dyDescent="0.35">
      <c r="A40" s="113">
        <v>45785</v>
      </c>
      <c r="B40" s="111">
        <v>0</v>
      </c>
      <c r="C40" s="111">
        <f t="shared" si="0"/>
        <v>9.4</v>
      </c>
      <c r="D40" s="111">
        <v>0</v>
      </c>
      <c r="E40" s="111">
        <v>0</v>
      </c>
      <c r="F40" s="111">
        <v>0</v>
      </c>
      <c r="G40" s="111"/>
      <c r="H40" s="111">
        <f>'[3]2024 data'!H39</f>
        <v>1.5</v>
      </c>
    </row>
    <row r="41" spans="1:8" x14ac:dyDescent="0.35">
      <c r="A41" s="113">
        <v>45786</v>
      </c>
      <c r="B41" s="111">
        <v>0</v>
      </c>
      <c r="C41" s="111">
        <f t="shared" si="0"/>
        <v>9.4</v>
      </c>
      <c r="D41" s="111">
        <v>0</v>
      </c>
      <c r="E41" s="111">
        <v>0</v>
      </c>
      <c r="F41" s="111">
        <v>0</v>
      </c>
      <c r="G41" s="111"/>
      <c r="H41" s="111">
        <f>'[3]2024 data'!H40</f>
        <v>1.5</v>
      </c>
    </row>
    <row r="42" spans="1:8" x14ac:dyDescent="0.35">
      <c r="A42" s="113">
        <v>45787</v>
      </c>
      <c r="B42" s="111">
        <v>0</v>
      </c>
      <c r="C42" s="111">
        <f t="shared" si="0"/>
        <v>9.4</v>
      </c>
      <c r="D42" s="111">
        <v>0</v>
      </c>
      <c r="E42" s="111">
        <v>27.3</v>
      </c>
      <c r="F42" s="111">
        <v>0</v>
      </c>
      <c r="G42" s="111"/>
      <c r="H42" s="111">
        <f>'[3]2024 data'!H41</f>
        <v>1.5</v>
      </c>
    </row>
    <row r="43" spans="1:8" x14ac:dyDescent="0.35">
      <c r="A43" s="113">
        <v>45788</v>
      </c>
      <c r="B43" s="111">
        <v>0</v>
      </c>
      <c r="C43" s="111">
        <f t="shared" si="0"/>
        <v>9.4</v>
      </c>
      <c r="D43" s="111">
        <v>0</v>
      </c>
      <c r="E43" s="111">
        <v>27.3</v>
      </c>
      <c r="F43" s="111">
        <v>0</v>
      </c>
      <c r="G43" s="111"/>
      <c r="H43" s="111">
        <f>'[3]2024 data'!H42</f>
        <v>28.8</v>
      </c>
    </row>
    <row r="44" spans="1:8" x14ac:dyDescent="0.35">
      <c r="A44" s="113">
        <v>45789</v>
      </c>
      <c r="B44" s="111">
        <v>0</v>
      </c>
      <c r="C44" s="111">
        <f t="shared" si="0"/>
        <v>9.4</v>
      </c>
      <c r="D44" s="111">
        <v>0</v>
      </c>
      <c r="E44" s="111">
        <v>0</v>
      </c>
      <c r="F44" s="111">
        <v>0</v>
      </c>
      <c r="G44" s="111"/>
      <c r="H44" s="111">
        <f>'[3]2024 data'!H43</f>
        <v>28.8</v>
      </c>
    </row>
    <row r="45" spans="1:8" x14ac:dyDescent="0.35">
      <c r="A45" s="113">
        <v>45790</v>
      </c>
      <c r="B45" s="111">
        <v>0</v>
      </c>
      <c r="C45" s="111">
        <f t="shared" si="0"/>
        <v>9.4</v>
      </c>
      <c r="D45" s="111">
        <v>0</v>
      </c>
      <c r="E45" s="111">
        <v>0</v>
      </c>
      <c r="F45" s="111">
        <v>0</v>
      </c>
      <c r="G45" s="111"/>
      <c r="H45" s="111">
        <f>'[3]2024 data'!H44</f>
        <v>1.5</v>
      </c>
    </row>
    <row r="46" spans="1:8" x14ac:dyDescent="0.35">
      <c r="A46" s="113">
        <v>45791</v>
      </c>
      <c r="B46" s="111">
        <v>36.75</v>
      </c>
      <c r="C46" s="111">
        <f t="shared" si="0"/>
        <v>9.4</v>
      </c>
      <c r="D46" s="111">
        <v>0</v>
      </c>
      <c r="E46" s="111">
        <v>0</v>
      </c>
      <c r="F46" s="111">
        <v>0</v>
      </c>
      <c r="G46" s="111"/>
      <c r="H46" s="111">
        <f>'[3]2024 data'!H45</f>
        <v>44.5</v>
      </c>
    </row>
    <row r="47" spans="1:8" x14ac:dyDescent="0.35">
      <c r="A47" s="113">
        <v>45792</v>
      </c>
      <c r="B47" s="111">
        <v>0</v>
      </c>
      <c r="C47" s="111">
        <f t="shared" si="0"/>
        <v>9.4</v>
      </c>
      <c r="D47" s="111">
        <v>0</v>
      </c>
      <c r="E47" s="111">
        <v>0</v>
      </c>
      <c r="F47" s="111">
        <v>0</v>
      </c>
      <c r="G47" s="111"/>
      <c r="H47" s="111">
        <f>'[3]2024 data'!H46</f>
        <v>1</v>
      </c>
    </row>
    <row r="48" spans="1:8" x14ac:dyDescent="0.35">
      <c r="A48" s="113">
        <v>45793</v>
      </c>
      <c r="B48" s="111">
        <v>0</v>
      </c>
      <c r="C48" s="111">
        <f t="shared" si="0"/>
        <v>9.4</v>
      </c>
      <c r="D48" s="111">
        <v>0</v>
      </c>
      <c r="E48" s="111">
        <v>0</v>
      </c>
      <c r="F48" s="111">
        <v>0</v>
      </c>
      <c r="G48" s="111"/>
      <c r="H48" s="111">
        <f>'[3]2024 data'!H47</f>
        <v>1</v>
      </c>
    </row>
    <row r="49" spans="1:8" x14ac:dyDescent="0.35">
      <c r="A49" s="113">
        <v>45794</v>
      </c>
      <c r="B49" s="111">
        <v>0</v>
      </c>
      <c r="C49" s="111">
        <f t="shared" si="0"/>
        <v>9.4</v>
      </c>
      <c r="D49" s="111">
        <v>0</v>
      </c>
      <c r="E49" s="111">
        <v>0</v>
      </c>
      <c r="F49" s="111">
        <v>0</v>
      </c>
      <c r="G49" s="111"/>
      <c r="H49" s="111">
        <f>'[3]2024 data'!H48</f>
        <v>1</v>
      </c>
    </row>
    <row r="50" spans="1:8" x14ac:dyDescent="0.35">
      <c r="A50" s="113">
        <v>45795</v>
      </c>
      <c r="B50" s="111">
        <v>24</v>
      </c>
      <c r="C50" s="111">
        <f t="shared" si="0"/>
        <v>9.4</v>
      </c>
      <c r="D50" s="111">
        <v>0</v>
      </c>
      <c r="E50" s="111">
        <v>0</v>
      </c>
      <c r="F50" s="111">
        <v>0</v>
      </c>
      <c r="G50" s="111"/>
      <c r="H50" s="111">
        <f>'[3]2024 data'!H49</f>
        <v>1</v>
      </c>
    </row>
    <row r="51" spans="1:8" x14ac:dyDescent="0.35">
      <c r="A51" s="113">
        <v>45796</v>
      </c>
      <c r="B51" s="111">
        <v>24</v>
      </c>
      <c r="C51" s="111">
        <f t="shared" si="0"/>
        <v>9.4</v>
      </c>
      <c r="D51" s="111">
        <v>0</v>
      </c>
      <c r="E51" s="111">
        <v>0</v>
      </c>
      <c r="F51" s="111">
        <v>0</v>
      </c>
      <c r="G51" s="111"/>
      <c r="H51" s="111">
        <f>'[3]2024 data'!H50</f>
        <v>38</v>
      </c>
    </row>
    <row r="52" spans="1:8" x14ac:dyDescent="0.35">
      <c r="A52" s="113">
        <v>45797</v>
      </c>
      <c r="B52" s="111">
        <v>24</v>
      </c>
      <c r="C52" s="111">
        <v>0</v>
      </c>
      <c r="D52" s="111">
        <v>0</v>
      </c>
      <c r="E52" s="111">
        <v>0</v>
      </c>
      <c r="F52" s="111">
        <v>0</v>
      </c>
      <c r="G52" s="111"/>
      <c r="H52" s="111">
        <f>'[3]2024 data'!H51</f>
        <v>38</v>
      </c>
    </row>
    <row r="53" spans="1:8" x14ac:dyDescent="0.35">
      <c r="A53" s="113">
        <v>45798</v>
      </c>
      <c r="B53" s="111">
        <v>24</v>
      </c>
      <c r="C53" s="111">
        <v>0</v>
      </c>
      <c r="D53" s="111">
        <v>0</v>
      </c>
      <c r="E53" s="111">
        <v>0</v>
      </c>
      <c r="F53" s="111">
        <v>0</v>
      </c>
      <c r="G53" s="111"/>
      <c r="H53" s="111">
        <f>'[3]2024 data'!H52</f>
        <v>38</v>
      </c>
    </row>
    <row r="54" spans="1:8" x14ac:dyDescent="0.35">
      <c r="A54" s="113">
        <v>45799</v>
      </c>
      <c r="B54" s="111">
        <v>24</v>
      </c>
      <c r="C54" s="111">
        <v>0</v>
      </c>
      <c r="D54" s="111">
        <v>0</v>
      </c>
      <c r="E54" s="111">
        <v>0</v>
      </c>
      <c r="F54" s="111">
        <v>0</v>
      </c>
      <c r="G54" s="111"/>
      <c r="H54" s="111">
        <f>'[3]2024 data'!H53</f>
        <v>38</v>
      </c>
    </row>
    <row r="55" spans="1:8" x14ac:dyDescent="0.35">
      <c r="A55" s="113">
        <v>45800</v>
      </c>
      <c r="B55" s="111">
        <v>24</v>
      </c>
      <c r="C55" s="111">
        <v>0</v>
      </c>
      <c r="D55" s="111">
        <v>0</v>
      </c>
      <c r="E55" s="111">
        <v>0</v>
      </c>
      <c r="F55" s="111">
        <v>0</v>
      </c>
      <c r="G55" s="111"/>
      <c r="H55" s="111">
        <f>'[3]2024 data'!H54</f>
        <v>38</v>
      </c>
    </row>
    <row r="56" spans="1:8" x14ac:dyDescent="0.35">
      <c r="A56" s="113">
        <v>45801</v>
      </c>
      <c r="B56" s="111">
        <v>24</v>
      </c>
      <c r="C56" s="111">
        <v>0</v>
      </c>
      <c r="D56" s="111">
        <v>0</v>
      </c>
      <c r="E56" s="111">
        <v>0</v>
      </c>
      <c r="F56" s="111">
        <v>0</v>
      </c>
      <c r="G56" s="111"/>
      <c r="H56" s="111">
        <f>'[3]2024 data'!H55</f>
        <v>38</v>
      </c>
    </row>
    <row r="57" spans="1:8" x14ac:dyDescent="0.35">
      <c r="A57" s="113">
        <v>45802</v>
      </c>
      <c r="B57" s="111">
        <v>24</v>
      </c>
      <c r="C57" s="111">
        <v>0</v>
      </c>
      <c r="D57" s="111">
        <v>0</v>
      </c>
      <c r="E57" s="111">
        <v>0</v>
      </c>
      <c r="F57" s="111">
        <v>0</v>
      </c>
      <c r="G57" s="111"/>
      <c r="H57" s="111">
        <f>'[3]2024 data'!H56</f>
        <v>39.700000000000003</v>
      </c>
    </row>
    <row r="58" spans="1:8" x14ac:dyDescent="0.35">
      <c r="A58" s="113">
        <v>45803</v>
      </c>
      <c r="B58" s="111">
        <v>24</v>
      </c>
      <c r="C58" s="111">
        <v>0</v>
      </c>
      <c r="D58" s="111">
        <v>0</v>
      </c>
      <c r="E58" s="111">
        <v>0</v>
      </c>
      <c r="F58" s="111">
        <v>0</v>
      </c>
      <c r="G58" s="111"/>
      <c r="H58" s="111">
        <f>'[3]2024 data'!H57</f>
        <v>39.700000000000003</v>
      </c>
    </row>
    <row r="59" spans="1:8" x14ac:dyDescent="0.35">
      <c r="A59" s="113">
        <v>45804</v>
      </c>
      <c r="B59" s="111">
        <v>0</v>
      </c>
      <c r="C59" s="111">
        <v>0</v>
      </c>
      <c r="D59" s="111">
        <v>0</v>
      </c>
      <c r="E59" s="111">
        <v>0</v>
      </c>
      <c r="F59" s="111">
        <v>0</v>
      </c>
      <c r="G59" s="111"/>
      <c r="H59" s="111">
        <f>'[3]2024 data'!H58</f>
        <v>2.7</v>
      </c>
    </row>
    <row r="60" spans="1:8" x14ac:dyDescent="0.35">
      <c r="A60" s="113">
        <v>45805</v>
      </c>
      <c r="B60" s="111">
        <v>0</v>
      </c>
      <c r="C60" s="111">
        <v>0</v>
      </c>
      <c r="D60" s="111">
        <v>3.84</v>
      </c>
      <c r="E60" s="111">
        <v>0</v>
      </c>
      <c r="F60" s="111">
        <v>0</v>
      </c>
      <c r="G60" s="111"/>
      <c r="H60" s="111">
        <f>'[3]2024 data'!H59</f>
        <v>2.7</v>
      </c>
    </row>
    <row r="61" spans="1:8" x14ac:dyDescent="0.35">
      <c r="A61" s="113">
        <v>45806</v>
      </c>
      <c r="B61" s="111">
        <v>0</v>
      </c>
      <c r="C61" s="111">
        <v>0</v>
      </c>
      <c r="D61" s="111">
        <v>3.84</v>
      </c>
      <c r="E61" s="111">
        <v>0</v>
      </c>
      <c r="F61" s="111">
        <v>0</v>
      </c>
      <c r="G61" s="111"/>
      <c r="H61" s="111">
        <f>'[3]2024 data'!H60</f>
        <v>3.4000000000000004</v>
      </c>
    </row>
    <row r="62" spans="1:8" x14ac:dyDescent="0.35">
      <c r="A62" s="113">
        <v>45807</v>
      </c>
      <c r="B62" s="111">
        <v>0</v>
      </c>
      <c r="C62" s="111">
        <v>0</v>
      </c>
      <c r="D62" s="111">
        <v>3.84</v>
      </c>
      <c r="E62" s="111">
        <v>0</v>
      </c>
      <c r="F62" s="111">
        <v>0</v>
      </c>
      <c r="G62" s="111"/>
      <c r="H62" s="111">
        <f>'[3]2024 data'!H61</f>
        <v>3.4000000000000004</v>
      </c>
    </row>
    <row r="63" spans="1:8" x14ac:dyDescent="0.35">
      <c r="A63" s="113">
        <v>45808</v>
      </c>
      <c r="B63" s="111">
        <v>0</v>
      </c>
      <c r="C63" s="111">
        <v>0</v>
      </c>
      <c r="D63" s="111">
        <v>3.84</v>
      </c>
      <c r="E63" s="111">
        <v>0</v>
      </c>
      <c r="F63" s="111">
        <v>0</v>
      </c>
      <c r="G63" s="111"/>
      <c r="H63" s="111">
        <f>'[3]2024 data'!H62</f>
        <v>7.6000000000000005</v>
      </c>
    </row>
    <row r="64" spans="1:8" x14ac:dyDescent="0.35">
      <c r="A64" s="113">
        <v>45809</v>
      </c>
      <c r="B64" s="111">
        <f>1+3.3</f>
        <v>4.3</v>
      </c>
      <c r="C64" s="111">
        <v>0</v>
      </c>
      <c r="D64" s="111">
        <f t="shared" ref="D64:D81" si="1">3.84+15.63+0.64</f>
        <v>20.11</v>
      </c>
      <c r="E64" s="111">
        <v>0</v>
      </c>
      <c r="F64" s="111">
        <v>0</v>
      </c>
      <c r="G64" s="111"/>
      <c r="H64" s="111">
        <f>'[3]2024 data'!H63</f>
        <v>23.23</v>
      </c>
    </row>
    <row r="65" spans="1:8" x14ac:dyDescent="0.35">
      <c r="A65" s="113">
        <v>45810</v>
      </c>
      <c r="B65" s="111">
        <v>1</v>
      </c>
      <c r="C65" s="111">
        <v>0</v>
      </c>
      <c r="D65" s="111">
        <f t="shared" si="1"/>
        <v>20.11</v>
      </c>
      <c r="E65" s="111">
        <v>0</v>
      </c>
      <c r="F65" s="111">
        <v>0</v>
      </c>
      <c r="G65" s="111"/>
      <c r="H65" s="111">
        <f>'[3]2024 data'!H64</f>
        <v>22.23</v>
      </c>
    </row>
    <row r="66" spans="1:8" x14ac:dyDescent="0.35">
      <c r="A66" s="113">
        <v>45811</v>
      </c>
      <c r="B66" s="111">
        <v>1</v>
      </c>
      <c r="C66" s="111">
        <v>0</v>
      </c>
      <c r="D66" s="111">
        <f t="shared" si="1"/>
        <v>20.11</v>
      </c>
      <c r="E66" s="111">
        <v>0</v>
      </c>
      <c r="F66" s="111">
        <v>0</v>
      </c>
      <c r="G66" s="111"/>
      <c r="H66" s="111">
        <f>'[3]2024 data'!H65</f>
        <v>22.95</v>
      </c>
    </row>
    <row r="67" spans="1:8" x14ac:dyDescent="0.35">
      <c r="A67" s="113">
        <v>45812</v>
      </c>
      <c r="B67" s="111">
        <v>1</v>
      </c>
      <c r="C67" s="111">
        <v>0</v>
      </c>
      <c r="D67" s="111">
        <f t="shared" si="1"/>
        <v>20.11</v>
      </c>
      <c r="E67" s="111">
        <v>0</v>
      </c>
      <c r="F67" s="111">
        <v>0</v>
      </c>
      <c r="G67" s="111"/>
      <c r="H67" s="111">
        <f>'[3]2024 data'!H66</f>
        <v>22.93</v>
      </c>
    </row>
    <row r="68" spans="1:8" x14ac:dyDescent="0.35">
      <c r="A68" s="113">
        <v>45813</v>
      </c>
      <c r="B68" s="111">
        <v>1</v>
      </c>
      <c r="C68" s="111">
        <v>0</v>
      </c>
      <c r="D68" s="111">
        <f t="shared" si="1"/>
        <v>20.11</v>
      </c>
      <c r="E68" s="111">
        <v>0</v>
      </c>
      <c r="F68" s="111">
        <v>0</v>
      </c>
      <c r="G68" s="111"/>
      <c r="H68" s="111">
        <f>'[3]2024 data'!H67</f>
        <v>22.93</v>
      </c>
    </row>
    <row r="69" spans="1:8" x14ac:dyDescent="0.35">
      <c r="A69" s="113">
        <v>45814</v>
      </c>
      <c r="B69" s="111">
        <v>1</v>
      </c>
      <c r="C69" s="111">
        <v>0</v>
      </c>
      <c r="D69" s="111">
        <f t="shared" si="1"/>
        <v>20.11</v>
      </c>
      <c r="E69" s="111">
        <v>0</v>
      </c>
      <c r="F69" s="111">
        <v>0</v>
      </c>
      <c r="G69" s="111"/>
      <c r="H69" s="111">
        <f>'[3]2024 data'!H68</f>
        <v>22.93</v>
      </c>
    </row>
    <row r="70" spans="1:8" x14ac:dyDescent="0.35">
      <c r="A70" s="113">
        <v>45815</v>
      </c>
      <c r="B70" s="111">
        <v>1</v>
      </c>
      <c r="C70" s="111">
        <v>0</v>
      </c>
      <c r="D70" s="111">
        <f t="shared" si="1"/>
        <v>20.11</v>
      </c>
      <c r="E70" s="111">
        <v>0</v>
      </c>
      <c r="F70" s="111">
        <v>0</v>
      </c>
      <c r="G70" s="111"/>
      <c r="H70" s="111">
        <f>'[3]2024 data'!H69</f>
        <v>44.43</v>
      </c>
    </row>
    <row r="71" spans="1:8" x14ac:dyDescent="0.35">
      <c r="A71" s="113">
        <v>45816</v>
      </c>
      <c r="B71" s="111">
        <v>1</v>
      </c>
      <c r="C71" s="111">
        <v>0</v>
      </c>
      <c r="D71" s="111">
        <f t="shared" si="1"/>
        <v>20.11</v>
      </c>
      <c r="E71" s="111">
        <v>0</v>
      </c>
      <c r="F71" s="111">
        <v>0</v>
      </c>
      <c r="G71" s="111"/>
      <c r="H71" s="111">
        <f>'[3]2024 data'!H70</f>
        <v>44.43</v>
      </c>
    </row>
    <row r="72" spans="1:8" x14ac:dyDescent="0.35">
      <c r="A72" s="113">
        <v>45817</v>
      </c>
      <c r="B72" s="111">
        <f>1+16.8</f>
        <v>17.8</v>
      </c>
      <c r="C72" s="111">
        <v>0</v>
      </c>
      <c r="D72" s="111">
        <f t="shared" si="1"/>
        <v>20.11</v>
      </c>
      <c r="E72" s="111">
        <v>0</v>
      </c>
      <c r="F72" s="111">
        <v>0</v>
      </c>
      <c r="G72" s="111"/>
      <c r="H72" s="111">
        <f>'[3]2024 data'!H71</f>
        <v>41.63</v>
      </c>
    </row>
    <row r="73" spans="1:8" x14ac:dyDescent="0.35">
      <c r="A73" s="113">
        <v>45818</v>
      </c>
      <c r="B73" s="111">
        <f>1+16.8</f>
        <v>17.8</v>
      </c>
      <c r="C73" s="111">
        <v>0</v>
      </c>
      <c r="D73" s="111">
        <f t="shared" si="1"/>
        <v>20.11</v>
      </c>
      <c r="E73" s="111">
        <v>0</v>
      </c>
      <c r="F73" s="111">
        <v>0</v>
      </c>
      <c r="G73" s="111"/>
      <c r="H73" s="111">
        <f>'[3]2024 data'!H72</f>
        <v>41.63</v>
      </c>
    </row>
    <row r="74" spans="1:8" x14ac:dyDescent="0.35">
      <c r="A74" s="113">
        <v>45819</v>
      </c>
      <c r="B74" s="111">
        <f>1+16.8</f>
        <v>17.8</v>
      </c>
      <c r="C74" s="111">
        <v>0</v>
      </c>
      <c r="D74" s="111">
        <f t="shared" si="1"/>
        <v>20.11</v>
      </c>
      <c r="E74" s="111">
        <v>0</v>
      </c>
      <c r="F74" s="111">
        <v>0</v>
      </c>
      <c r="G74" s="111"/>
      <c r="H74" s="111">
        <f>'[3]2024 data'!H73</f>
        <v>41.63</v>
      </c>
    </row>
    <row r="75" spans="1:8" x14ac:dyDescent="0.35">
      <c r="A75" s="113">
        <v>45820</v>
      </c>
      <c r="B75" s="111">
        <f>1+16.8</f>
        <v>17.8</v>
      </c>
      <c r="C75" s="111">
        <f t="shared" ref="C75:C84" si="2">5.5+0.4+0.2+0.2+0.06+0.07+0.55+0.39+0.13+0.3+0.2+0.5+0.2+0.7+0.4+0.2+0.15+0.1+0.25+0.41+0.25+0.4</f>
        <v>11.559999999999999</v>
      </c>
      <c r="D75" s="111">
        <f t="shared" si="1"/>
        <v>20.11</v>
      </c>
      <c r="E75" s="111">
        <v>0</v>
      </c>
      <c r="F75" s="111">
        <v>0</v>
      </c>
      <c r="G75" s="111"/>
      <c r="H75" s="111">
        <f>'[3]2024 data'!H74</f>
        <v>41.63</v>
      </c>
    </row>
    <row r="76" spans="1:8" x14ac:dyDescent="0.35">
      <c r="A76" s="113">
        <v>45821</v>
      </c>
      <c r="B76" s="111">
        <v>1</v>
      </c>
      <c r="C76" s="111">
        <f t="shared" si="2"/>
        <v>11.559999999999999</v>
      </c>
      <c r="D76" s="111">
        <f t="shared" si="1"/>
        <v>20.11</v>
      </c>
      <c r="E76" s="111">
        <v>0</v>
      </c>
      <c r="F76" s="111">
        <v>0</v>
      </c>
      <c r="G76" s="111"/>
      <c r="H76" s="111">
        <f>'[3]2024 data'!H75</f>
        <v>41.63</v>
      </c>
    </row>
    <row r="77" spans="1:8" x14ac:dyDescent="0.35">
      <c r="A77" s="113">
        <v>45822</v>
      </c>
      <c r="B77" s="111">
        <v>1</v>
      </c>
      <c r="C77" s="111">
        <f t="shared" si="2"/>
        <v>11.559999999999999</v>
      </c>
      <c r="D77" s="111">
        <f t="shared" si="1"/>
        <v>20.11</v>
      </c>
      <c r="E77" s="111">
        <v>0</v>
      </c>
      <c r="F77" s="111">
        <v>0</v>
      </c>
      <c r="G77" s="111"/>
      <c r="H77" s="111">
        <f>'[3]2024 data'!H76</f>
        <v>53.610000000000007</v>
      </c>
    </row>
    <row r="78" spans="1:8" x14ac:dyDescent="0.35">
      <c r="A78" s="113">
        <v>45823</v>
      </c>
      <c r="B78" s="111">
        <f>1+24</f>
        <v>25</v>
      </c>
      <c r="C78" s="111">
        <f t="shared" si="2"/>
        <v>11.559999999999999</v>
      </c>
      <c r="D78" s="111">
        <f t="shared" si="1"/>
        <v>20.11</v>
      </c>
      <c r="E78" s="111">
        <v>0</v>
      </c>
      <c r="F78" s="111">
        <v>0</v>
      </c>
      <c r="G78" s="111"/>
      <c r="H78" s="111">
        <f>'[3]2024 data'!H77</f>
        <v>53.610000000000007</v>
      </c>
    </row>
    <row r="79" spans="1:8" x14ac:dyDescent="0.35">
      <c r="A79" s="113">
        <v>45824</v>
      </c>
      <c r="B79" s="111">
        <f>1+24+45</f>
        <v>70</v>
      </c>
      <c r="C79" s="111">
        <f t="shared" si="2"/>
        <v>11.559999999999999</v>
      </c>
      <c r="D79" s="111">
        <f t="shared" si="1"/>
        <v>20.11</v>
      </c>
      <c r="E79" s="111">
        <v>0</v>
      </c>
      <c r="F79" s="111">
        <v>0</v>
      </c>
      <c r="G79" s="111"/>
      <c r="H79" s="111">
        <f>'[3]2024 data'!H78</f>
        <v>53.610000000000007</v>
      </c>
    </row>
    <row r="80" spans="1:8" x14ac:dyDescent="0.35">
      <c r="A80" s="113">
        <v>45825</v>
      </c>
      <c r="B80" s="111">
        <f t="shared" ref="B80:B92" si="3">1+24</f>
        <v>25</v>
      </c>
      <c r="C80" s="111">
        <f t="shared" si="2"/>
        <v>11.559999999999999</v>
      </c>
      <c r="D80" s="111">
        <f t="shared" si="1"/>
        <v>20.11</v>
      </c>
      <c r="E80" s="111">
        <v>0</v>
      </c>
      <c r="F80" s="111">
        <v>0</v>
      </c>
      <c r="G80" s="111"/>
      <c r="H80" s="111">
        <f>'[3]2024 data'!H79</f>
        <v>53.610000000000007</v>
      </c>
    </row>
    <row r="81" spans="1:8" x14ac:dyDescent="0.35">
      <c r="A81" s="113">
        <v>45826</v>
      </c>
      <c r="B81" s="111">
        <f t="shared" si="3"/>
        <v>25</v>
      </c>
      <c r="C81" s="111">
        <f t="shared" si="2"/>
        <v>11.559999999999999</v>
      </c>
      <c r="D81" s="111">
        <f t="shared" si="1"/>
        <v>20.11</v>
      </c>
      <c r="E81" s="111">
        <v>0</v>
      </c>
      <c r="F81" s="111">
        <v>0</v>
      </c>
      <c r="G81" s="111"/>
      <c r="H81" s="111">
        <f>'[3]2024 data'!H80</f>
        <v>72.110000000000014</v>
      </c>
    </row>
    <row r="82" spans="1:8" x14ac:dyDescent="0.35">
      <c r="A82" s="113">
        <v>45827</v>
      </c>
      <c r="B82" s="111">
        <f t="shared" si="3"/>
        <v>25</v>
      </c>
      <c r="C82" s="111">
        <f t="shared" si="2"/>
        <v>11.559999999999999</v>
      </c>
      <c r="D82" s="111">
        <f>3.84+15.63+0.64+9.39</f>
        <v>29.5</v>
      </c>
      <c r="E82" s="111">
        <v>0</v>
      </c>
      <c r="F82" s="111">
        <v>0</v>
      </c>
      <c r="G82" s="111"/>
      <c r="H82" s="111">
        <f>'[3]2024 data'!H81</f>
        <v>54.610000000000007</v>
      </c>
    </row>
    <row r="83" spans="1:8" x14ac:dyDescent="0.35">
      <c r="A83" s="113">
        <v>45828</v>
      </c>
      <c r="B83" s="111">
        <f t="shared" si="3"/>
        <v>25</v>
      </c>
      <c r="C83" s="111">
        <f t="shared" si="2"/>
        <v>11.559999999999999</v>
      </c>
      <c r="D83" s="111">
        <f>3.84+15.63+0.64+9.39</f>
        <v>29.5</v>
      </c>
      <c r="E83" s="111">
        <v>0</v>
      </c>
      <c r="F83" s="111">
        <v>0</v>
      </c>
      <c r="G83" s="111"/>
      <c r="H83" s="111">
        <f>'[3]2024 data'!H82</f>
        <v>53.610000000000007</v>
      </c>
    </row>
    <row r="84" spans="1:8" x14ac:dyDescent="0.35">
      <c r="A84" s="113">
        <v>45829</v>
      </c>
      <c r="B84" s="111">
        <f t="shared" si="3"/>
        <v>25</v>
      </c>
      <c r="C84" s="111">
        <f t="shared" si="2"/>
        <v>11.559999999999999</v>
      </c>
      <c r="D84" s="111">
        <f>3.84+15.63+0.64+9.39</f>
        <v>29.5</v>
      </c>
      <c r="E84" s="111">
        <v>0</v>
      </c>
      <c r="F84" s="111">
        <v>0</v>
      </c>
      <c r="G84" s="111"/>
      <c r="H84" s="111">
        <f>'[3]2024 data'!H83</f>
        <v>53.610000000000007</v>
      </c>
    </row>
    <row r="85" spans="1:8" x14ac:dyDescent="0.35">
      <c r="A85" s="113">
        <v>45830</v>
      </c>
      <c r="B85" s="111">
        <f t="shared" si="3"/>
        <v>25</v>
      </c>
      <c r="C85" s="111">
        <v>0</v>
      </c>
      <c r="D85" s="111">
        <f>3.84+15.63+0.64+9.39</f>
        <v>29.5</v>
      </c>
      <c r="E85" s="111">
        <v>0</v>
      </c>
      <c r="F85" s="111">
        <v>0</v>
      </c>
      <c r="G85" s="111"/>
      <c r="H85" s="111">
        <f>'[3]2024 data'!H84</f>
        <v>53.610000000000007</v>
      </c>
    </row>
    <row r="86" spans="1:8" x14ac:dyDescent="0.35">
      <c r="A86" s="113">
        <v>45831</v>
      </c>
      <c r="B86" s="111">
        <f t="shared" si="3"/>
        <v>25</v>
      </c>
      <c r="C86" s="111">
        <v>0</v>
      </c>
      <c r="D86" s="111">
        <f t="shared" ref="D86:D93" si="4">3.84+0.64+9.39</f>
        <v>13.870000000000001</v>
      </c>
      <c r="E86" s="111">
        <v>0</v>
      </c>
      <c r="F86" s="111">
        <v>0</v>
      </c>
      <c r="G86" s="111"/>
      <c r="H86" s="111">
        <f>'[3]2024 data'!H85</f>
        <v>53.610000000000007</v>
      </c>
    </row>
    <row r="87" spans="1:8" x14ac:dyDescent="0.35">
      <c r="A87" s="113">
        <v>45832</v>
      </c>
      <c r="B87" s="111">
        <f t="shared" si="3"/>
        <v>25</v>
      </c>
      <c r="C87" s="111">
        <v>0</v>
      </c>
      <c r="D87" s="111">
        <f t="shared" si="4"/>
        <v>13.870000000000001</v>
      </c>
      <c r="E87" s="111">
        <v>0</v>
      </c>
      <c r="F87" s="111">
        <v>0</v>
      </c>
      <c r="G87" s="111"/>
      <c r="H87" s="111">
        <f>'[3]2024 data'!H86</f>
        <v>53.610000000000007</v>
      </c>
    </row>
    <row r="88" spans="1:8" x14ac:dyDescent="0.35">
      <c r="A88" s="113">
        <v>45833</v>
      </c>
      <c r="B88" s="111">
        <f t="shared" si="3"/>
        <v>25</v>
      </c>
      <c r="C88" s="111">
        <v>0</v>
      </c>
      <c r="D88" s="111">
        <f t="shared" si="4"/>
        <v>13.870000000000001</v>
      </c>
      <c r="E88" s="111">
        <v>0</v>
      </c>
      <c r="F88" s="111">
        <v>0</v>
      </c>
      <c r="G88" s="111"/>
      <c r="H88" s="111">
        <f>'[3]2024 data'!H87</f>
        <v>53.610000000000007</v>
      </c>
    </row>
    <row r="89" spans="1:8" x14ac:dyDescent="0.35">
      <c r="A89" s="113">
        <v>45834</v>
      </c>
      <c r="B89" s="111">
        <f t="shared" si="3"/>
        <v>25</v>
      </c>
      <c r="C89" s="111">
        <v>0</v>
      </c>
      <c r="D89" s="111">
        <f t="shared" si="4"/>
        <v>13.870000000000001</v>
      </c>
      <c r="E89" s="111">
        <v>0</v>
      </c>
      <c r="F89" s="111">
        <v>0</v>
      </c>
      <c r="G89" s="111"/>
      <c r="H89" s="111">
        <f>'[3]2024 data'!H88</f>
        <v>53.610000000000007</v>
      </c>
    </row>
    <row r="90" spans="1:8" x14ac:dyDescent="0.35">
      <c r="A90" s="113">
        <v>45835</v>
      </c>
      <c r="B90" s="111">
        <f t="shared" si="3"/>
        <v>25</v>
      </c>
      <c r="C90" s="111">
        <v>0</v>
      </c>
      <c r="D90" s="111">
        <f t="shared" si="4"/>
        <v>13.870000000000001</v>
      </c>
      <c r="E90" s="111">
        <v>0</v>
      </c>
      <c r="F90" s="111">
        <v>0</v>
      </c>
      <c r="G90" s="111"/>
      <c r="H90" s="111">
        <f>'[3]2024 data'!H89</f>
        <v>53.610000000000007</v>
      </c>
    </row>
    <row r="91" spans="1:8" x14ac:dyDescent="0.35">
      <c r="A91" s="113">
        <v>45836</v>
      </c>
      <c r="B91" s="111">
        <f t="shared" si="3"/>
        <v>25</v>
      </c>
      <c r="C91" s="111">
        <v>0</v>
      </c>
      <c r="D91" s="111">
        <f t="shared" si="4"/>
        <v>13.870000000000001</v>
      </c>
      <c r="E91" s="111">
        <v>0</v>
      </c>
      <c r="F91" s="111">
        <v>0</v>
      </c>
      <c r="G91" s="111"/>
      <c r="H91" s="111">
        <f>'[3]2024 data'!H90</f>
        <v>49.760000000000005</v>
      </c>
    </row>
    <row r="92" spans="1:8" x14ac:dyDescent="0.35">
      <c r="A92" s="113">
        <v>45837</v>
      </c>
      <c r="B92" s="111">
        <f t="shared" si="3"/>
        <v>25</v>
      </c>
      <c r="C92" s="111">
        <v>0</v>
      </c>
      <c r="D92" s="111">
        <f t="shared" si="4"/>
        <v>13.870000000000001</v>
      </c>
      <c r="E92" s="111">
        <v>0</v>
      </c>
      <c r="F92" s="111">
        <v>0</v>
      </c>
      <c r="G92" s="111"/>
      <c r="H92" s="111">
        <f>'[3]2024 data'!H91</f>
        <v>52.260000000000005</v>
      </c>
    </row>
    <row r="93" spans="1:8" x14ac:dyDescent="0.35">
      <c r="A93" s="113">
        <v>45838</v>
      </c>
      <c r="B93" s="111">
        <v>1</v>
      </c>
      <c r="C93" s="111">
        <v>0</v>
      </c>
      <c r="D93" s="111">
        <f t="shared" si="4"/>
        <v>13.870000000000001</v>
      </c>
      <c r="E93" s="111">
        <v>0</v>
      </c>
      <c r="F93" s="111">
        <v>0</v>
      </c>
      <c r="G93" s="111"/>
      <c r="H93" s="111">
        <f>'[3]2024 data'!H92</f>
        <v>52.260000000000005</v>
      </c>
    </row>
    <row r="94" spans="1:8" x14ac:dyDescent="0.35">
      <c r="A94" s="113">
        <v>45839</v>
      </c>
      <c r="B94" s="111">
        <f t="shared" ref="B94:B104" si="5">1+2</f>
        <v>3</v>
      </c>
      <c r="C94" s="111">
        <v>0</v>
      </c>
      <c r="D94" s="111">
        <f>3.84+9.39</f>
        <v>13.23</v>
      </c>
      <c r="E94" s="111">
        <v>27.3</v>
      </c>
      <c r="F94" s="111">
        <v>0</v>
      </c>
      <c r="G94" s="111"/>
      <c r="H94" s="111">
        <f>'[3]2024 data'!H93</f>
        <v>54.260000000000005</v>
      </c>
    </row>
    <row r="95" spans="1:8" x14ac:dyDescent="0.35">
      <c r="A95" s="113">
        <v>45840</v>
      </c>
      <c r="B95" s="111">
        <f t="shared" si="5"/>
        <v>3</v>
      </c>
      <c r="C95" s="111">
        <v>0</v>
      </c>
      <c r="D95" s="111">
        <f>3.84+9.39</f>
        <v>13.23</v>
      </c>
      <c r="E95" s="111">
        <v>27.3</v>
      </c>
      <c r="F95" s="111">
        <v>0</v>
      </c>
      <c r="G95" s="111"/>
      <c r="H95" s="111">
        <f>'[3]2024 data'!H94</f>
        <v>56.430000000000007</v>
      </c>
    </row>
    <row r="96" spans="1:8" x14ac:dyDescent="0.35">
      <c r="A96" s="113">
        <v>45841</v>
      </c>
      <c r="B96" s="111">
        <f t="shared" si="5"/>
        <v>3</v>
      </c>
      <c r="C96" s="111">
        <v>0</v>
      </c>
      <c r="D96" s="111">
        <f t="shared" ref="D96:D101" si="6">9.39</f>
        <v>9.39</v>
      </c>
      <c r="E96" s="111">
        <v>27.3</v>
      </c>
      <c r="F96" s="111">
        <v>0</v>
      </c>
      <c r="G96" s="111"/>
      <c r="H96" s="111">
        <f>'[3]2024 data'!H95</f>
        <v>55.730000000000004</v>
      </c>
    </row>
    <row r="97" spans="1:8" x14ac:dyDescent="0.35">
      <c r="A97" s="113">
        <v>45842</v>
      </c>
      <c r="B97" s="111">
        <f t="shared" si="5"/>
        <v>3</v>
      </c>
      <c r="C97" s="111">
        <v>0</v>
      </c>
      <c r="D97" s="111">
        <f t="shared" si="6"/>
        <v>9.39</v>
      </c>
      <c r="E97" s="111">
        <v>27.3</v>
      </c>
      <c r="F97" s="111">
        <v>0</v>
      </c>
      <c r="G97" s="111"/>
      <c r="H97" s="111">
        <f>'[3]2024 data'!H96</f>
        <v>34.33</v>
      </c>
    </row>
    <row r="98" spans="1:8" x14ac:dyDescent="0.35">
      <c r="A98" s="113">
        <v>45843</v>
      </c>
      <c r="B98" s="111">
        <f t="shared" si="5"/>
        <v>3</v>
      </c>
      <c r="C98" s="111">
        <v>0</v>
      </c>
      <c r="D98" s="111">
        <f t="shared" si="6"/>
        <v>9.39</v>
      </c>
      <c r="E98" s="111">
        <v>27.3</v>
      </c>
      <c r="F98" s="111">
        <v>0</v>
      </c>
      <c r="G98" s="111"/>
      <c r="H98" s="111">
        <f>'[3]2024 data'!H97</f>
        <v>31.830000000000002</v>
      </c>
    </row>
    <row r="99" spans="1:8" x14ac:dyDescent="0.35">
      <c r="A99" s="113">
        <v>45844</v>
      </c>
      <c r="B99" s="111">
        <f t="shared" si="5"/>
        <v>3</v>
      </c>
      <c r="C99" s="111">
        <v>0</v>
      </c>
      <c r="D99" s="111">
        <f t="shared" si="6"/>
        <v>9.39</v>
      </c>
      <c r="E99" s="111">
        <v>27.3</v>
      </c>
      <c r="F99" s="111">
        <v>0</v>
      </c>
      <c r="G99" s="111"/>
      <c r="H99" s="111">
        <f>'[3]2024 data'!H98</f>
        <v>31.830000000000002</v>
      </c>
    </row>
    <row r="100" spans="1:8" x14ac:dyDescent="0.35">
      <c r="A100" s="113">
        <v>45845</v>
      </c>
      <c r="B100" s="111">
        <f t="shared" si="5"/>
        <v>3</v>
      </c>
      <c r="C100" s="111">
        <v>0</v>
      </c>
      <c r="D100" s="111">
        <f t="shared" si="6"/>
        <v>9.39</v>
      </c>
      <c r="E100" s="111">
        <v>27.3</v>
      </c>
      <c r="F100" s="111">
        <v>0</v>
      </c>
      <c r="G100" s="111"/>
      <c r="H100" s="111">
        <f>'[3]2024 data'!H99</f>
        <v>31.830000000000002</v>
      </c>
    </row>
    <row r="101" spans="1:8" x14ac:dyDescent="0.35">
      <c r="A101" s="113">
        <v>45846</v>
      </c>
      <c r="B101" s="111">
        <f t="shared" si="5"/>
        <v>3</v>
      </c>
      <c r="C101" s="111">
        <v>0</v>
      </c>
      <c r="D101" s="111">
        <f t="shared" si="6"/>
        <v>9.39</v>
      </c>
      <c r="E101" s="111">
        <v>27.3</v>
      </c>
      <c r="F101" s="111">
        <v>0</v>
      </c>
      <c r="G101" s="111"/>
      <c r="H101" s="111">
        <f>'[3]2024 data'!H100</f>
        <v>31.830000000000002</v>
      </c>
    </row>
    <row r="102" spans="1:8" x14ac:dyDescent="0.35">
      <c r="A102" s="113">
        <v>45847</v>
      </c>
      <c r="B102" s="111">
        <f t="shared" si="5"/>
        <v>3</v>
      </c>
      <c r="C102" s="111">
        <v>0</v>
      </c>
      <c r="D102" s="111">
        <v>0</v>
      </c>
      <c r="E102" s="111">
        <v>27.3</v>
      </c>
      <c r="F102" s="111">
        <v>0</v>
      </c>
      <c r="G102" s="111"/>
      <c r="H102" s="111">
        <f>'[3]2024 data'!H101</f>
        <v>16.200000000000003</v>
      </c>
    </row>
    <row r="103" spans="1:8" x14ac:dyDescent="0.35">
      <c r="A103" s="113">
        <v>45848</v>
      </c>
      <c r="B103" s="111">
        <f t="shared" si="5"/>
        <v>3</v>
      </c>
      <c r="C103" s="111">
        <v>0</v>
      </c>
      <c r="D103" s="111">
        <v>0</v>
      </c>
      <c r="E103" s="111">
        <v>27.3</v>
      </c>
      <c r="F103" s="111">
        <v>0</v>
      </c>
      <c r="G103" s="111"/>
      <c r="H103" s="111">
        <f>'[3]2024 data'!H102</f>
        <v>16.200000000000003</v>
      </c>
    </row>
    <row r="104" spans="1:8" x14ac:dyDescent="0.35">
      <c r="A104" s="113">
        <v>45849</v>
      </c>
      <c r="B104" s="111">
        <f t="shared" si="5"/>
        <v>3</v>
      </c>
      <c r="C104" s="111">
        <v>0</v>
      </c>
      <c r="D104" s="111">
        <v>0</v>
      </c>
      <c r="E104" s="111">
        <v>27.3</v>
      </c>
      <c r="F104" s="111">
        <v>0</v>
      </c>
      <c r="G104" s="111"/>
      <c r="H104" s="111">
        <f>'[3]2024 data'!H103</f>
        <v>16.200000000000003</v>
      </c>
    </row>
    <row r="105" spans="1:8" x14ac:dyDescent="0.35">
      <c r="A105" s="113">
        <v>45850</v>
      </c>
      <c r="B105" s="111">
        <f t="shared" ref="B105:B121" si="7">1+2+5</f>
        <v>8</v>
      </c>
      <c r="C105" s="111">
        <v>0</v>
      </c>
      <c r="D105" s="111">
        <v>0</v>
      </c>
      <c r="E105" s="111">
        <v>27.3</v>
      </c>
      <c r="F105" s="111">
        <v>0</v>
      </c>
      <c r="G105" s="111"/>
      <c r="H105" s="111">
        <f>'[3]2024 data'!H104</f>
        <v>10.9</v>
      </c>
    </row>
    <row r="106" spans="1:8" x14ac:dyDescent="0.35">
      <c r="A106" s="113">
        <v>45851</v>
      </c>
      <c r="B106" s="111">
        <f t="shared" si="7"/>
        <v>8</v>
      </c>
      <c r="C106" s="111">
        <v>0</v>
      </c>
      <c r="D106" s="111">
        <v>0</v>
      </c>
      <c r="E106" s="111">
        <v>27.3</v>
      </c>
      <c r="F106" s="111">
        <v>0</v>
      </c>
      <c r="G106" s="111"/>
      <c r="H106" s="111">
        <f>'[3]2024 data'!H105</f>
        <v>10.9</v>
      </c>
    </row>
    <row r="107" spans="1:8" x14ac:dyDescent="0.35">
      <c r="A107" s="113">
        <v>45852</v>
      </c>
      <c r="B107" s="111">
        <f t="shared" si="7"/>
        <v>8</v>
      </c>
      <c r="C107" s="111">
        <v>0</v>
      </c>
      <c r="D107" s="111">
        <v>0</v>
      </c>
      <c r="E107" s="111">
        <v>27.3</v>
      </c>
      <c r="F107" s="111">
        <v>0</v>
      </c>
      <c r="G107" s="111"/>
      <c r="H107" s="111">
        <f>'[3]2024 data'!H106</f>
        <v>10.9</v>
      </c>
    </row>
    <row r="108" spans="1:8" x14ac:dyDescent="0.35">
      <c r="A108" s="113">
        <v>45853</v>
      </c>
      <c r="B108" s="111">
        <f t="shared" si="7"/>
        <v>8</v>
      </c>
      <c r="C108" s="111">
        <v>0</v>
      </c>
      <c r="D108" s="111">
        <v>0</v>
      </c>
      <c r="E108" s="111">
        <v>27.3</v>
      </c>
      <c r="F108" s="111">
        <v>0</v>
      </c>
      <c r="G108" s="111"/>
      <c r="H108" s="111">
        <f>'[3]2024 data'!H107</f>
        <v>20.7</v>
      </c>
    </row>
    <row r="109" spans="1:8" x14ac:dyDescent="0.35">
      <c r="A109" s="113">
        <v>45854</v>
      </c>
      <c r="B109" s="111">
        <f t="shared" si="7"/>
        <v>8</v>
      </c>
      <c r="C109" s="111">
        <v>0</v>
      </c>
      <c r="D109" s="111">
        <v>0</v>
      </c>
      <c r="E109" s="111">
        <v>27.3</v>
      </c>
      <c r="F109" s="111">
        <v>0</v>
      </c>
      <c r="G109" s="111"/>
      <c r="H109" s="111">
        <f>'[3]2024 data'!H108</f>
        <v>20.7</v>
      </c>
    </row>
    <row r="110" spans="1:8" x14ac:dyDescent="0.35">
      <c r="A110" s="113">
        <v>45855</v>
      </c>
      <c r="B110" s="111">
        <f t="shared" si="7"/>
        <v>8</v>
      </c>
      <c r="C110" s="111">
        <v>0</v>
      </c>
      <c r="D110" s="111">
        <v>0</v>
      </c>
      <c r="E110" s="111">
        <v>27.3</v>
      </c>
      <c r="F110" s="111">
        <v>0</v>
      </c>
      <c r="G110" s="111"/>
      <c r="H110" s="111">
        <f>'[3]2024 data'!H109</f>
        <v>20.7</v>
      </c>
    </row>
    <row r="111" spans="1:8" x14ac:dyDescent="0.35">
      <c r="A111" s="113">
        <v>45856</v>
      </c>
      <c r="B111" s="111">
        <f t="shared" si="7"/>
        <v>8</v>
      </c>
      <c r="C111" s="111">
        <v>0</v>
      </c>
      <c r="D111" s="111">
        <v>0</v>
      </c>
      <c r="E111" s="111">
        <v>27.3</v>
      </c>
      <c r="F111" s="111">
        <v>0</v>
      </c>
      <c r="G111" s="111"/>
      <c r="H111" s="111">
        <f>'[3]2024 data'!H110</f>
        <v>20.7</v>
      </c>
    </row>
    <row r="112" spans="1:8" x14ac:dyDescent="0.35">
      <c r="A112" s="113">
        <v>45857</v>
      </c>
      <c r="B112" s="111">
        <f t="shared" si="7"/>
        <v>8</v>
      </c>
      <c r="C112" s="111">
        <v>0</v>
      </c>
      <c r="D112" s="111">
        <v>0</v>
      </c>
      <c r="E112" s="111">
        <v>27.3</v>
      </c>
      <c r="F112" s="111">
        <v>0</v>
      </c>
      <c r="G112" s="111"/>
      <c r="H112" s="111">
        <f>'[3]2024 data'!H111</f>
        <v>20.7</v>
      </c>
    </row>
    <row r="113" spans="1:8" x14ac:dyDescent="0.35">
      <c r="A113" s="113">
        <v>45858</v>
      </c>
      <c r="B113" s="111">
        <f t="shared" si="7"/>
        <v>8</v>
      </c>
      <c r="C113" s="111">
        <v>0</v>
      </c>
      <c r="D113" s="111">
        <v>0</v>
      </c>
      <c r="E113" s="111">
        <v>27.3</v>
      </c>
      <c r="F113" s="111">
        <v>0</v>
      </c>
      <c r="G113" s="111"/>
      <c r="H113" s="111">
        <f>'[3]2024 data'!H112</f>
        <v>19</v>
      </c>
    </row>
    <row r="114" spans="1:8" x14ac:dyDescent="0.35">
      <c r="A114" s="113">
        <v>45859</v>
      </c>
      <c r="B114" s="111">
        <f t="shared" si="7"/>
        <v>8</v>
      </c>
      <c r="C114" s="111">
        <v>0</v>
      </c>
      <c r="D114" s="111">
        <v>0</v>
      </c>
      <c r="E114" s="111">
        <v>27.3</v>
      </c>
      <c r="F114" s="111">
        <v>0</v>
      </c>
      <c r="G114" s="111"/>
      <c r="H114" s="111">
        <f>'[3]2024 data'!H113</f>
        <v>15</v>
      </c>
    </row>
    <row r="115" spans="1:8" x14ac:dyDescent="0.35">
      <c r="A115" s="113">
        <v>45860</v>
      </c>
      <c r="B115" s="111">
        <f t="shared" si="7"/>
        <v>8</v>
      </c>
      <c r="C115" s="111">
        <v>0</v>
      </c>
      <c r="D115" s="111">
        <v>0</v>
      </c>
      <c r="E115" s="111">
        <v>27.3</v>
      </c>
      <c r="F115" s="111">
        <v>0</v>
      </c>
      <c r="G115" s="111"/>
      <c r="H115" s="111">
        <f>'[3]2024 data'!H114</f>
        <v>15</v>
      </c>
    </row>
    <row r="116" spans="1:8" x14ac:dyDescent="0.35">
      <c r="A116" s="113">
        <v>45861</v>
      </c>
      <c r="B116" s="111">
        <f t="shared" si="7"/>
        <v>8</v>
      </c>
      <c r="C116" s="111">
        <v>0</v>
      </c>
      <c r="D116" s="111">
        <v>0</v>
      </c>
      <c r="E116" s="111">
        <v>27.3</v>
      </c>
      <c r="F116" s="111">
        <v>0</v>
      </c>
      <c r="G116" s="111"/>
      <c r="H116" s="111">
        <f>'[3]2024 data'!H115</f>
        <v>15</v>
      </c>
    </row>
    <row r="117" spans="1:8" x14ac:dyDescent="0.35">
      <c r="A117" s="113">
        <v>45862</v>
      </c>
      <c r="B117" s="111">
        <f t="shared" si="7"/>
        <v>8</v>
      </c>
      <c r="C117" s="111">
        <v>0</v>
      </c>
      <c r="D117" s="111">
        <v>0</v>
      </c>
      <c r="E117" s="111">
        <v>27.3</v>
      </c>
      <c r="F117" s="111">
        <v>0</v>
      </c>
      <c r="G117" s="111"/>
      <c r="H117" s="111">
        <f>'[3]2024 data'!H116</f>
        <v>15</v>
      </c>
    </row>
    <row r="118" spans="1:8" x14ac:dyDescent="0.35">
      <c r="A118" s="113">
        <v>45863</v>
      </c>
      <c r="B118" s="111">
        <f t="shared" si="7"/>
        <v>8</v>
      </c>
      <c r="C118" s="111">
        <v>0</v>
      </c>
      <c r="D118" s="111">
        <v>0</v>
      </c>
      <c r="E118" s="111">
        <f>27.3+3.5</f>
        <v>30.8</v>
      </c>
      <c r="F118" s="111">
        <v>0</v>
      </c>
      <c r="G118" s="111"/>
      <c r="H118" s="111">
        <f>'[3]2024 data'!H117</f>
        <v>15</v>
      </c>
    </row>
    <row r="119" spans="1:8" x14ac:dyDescent="0.35">
      <c r="A119" s="113">
        <v>45864</v>
      </c>
      <c r="B119" s="111">
        <f t="shared" si="7"/>
        <v>8</v>
      </c>
      <c r="C119" s="111">
        <v>0</v>
      </c>
      <c r="D119" s="111">
        <v>0</v>
      </c>
      <c r="E119" s="111">
        <f>27.3+3.5</f>
        <v>30.8</v>
      </c>
      <c r="F119" s="111">
        <v>0</v>
      </c>
      <c r="G119" s="111"/>
      <c r="H119" s="111">
        <f>'[3]2024 data'!H118</f>
        <v>15</v>
      </c>
    </row>
    <row r="120" spans="1:8" x14ac:dyDescent="0.35">
      <c r="A120" s="113">
        <v>45865</v>
      </c>
      <c r="B120" s="111">
        <f t="shared" si="7"/>
        <v>8</v>
      </c>
      <c r="C120" s="111">
        <v>0</v>
      </c>
      <c r="D120" s="111">
        <v>0</v>
      </c>
      <c r="E120" s="111">
        <f>27.3+3.5</f>
        <v>30.8</v>
      </c>
      <c r="F120" s="111">
        <v>0</v>
      </c>
      <c r="G120" s="111"/>
      <c r="H120" s="111">
        <f>'[3]2024 data'!H119</f>
        <v>15</v>
      </c>
    </row>
    <row r="121" spans="1:8" x14ac:dyDescent="0.35">
      <c r="A121" s="113">
        <v>45866</v>
      </c>
      <c r="B121" s="111">
        <f t="shared" si="7"/>
        <v>8</v>
      </c>
      <c r="C121" s="111">
        <v>0</v>
      </c>
      <c r="D121" s="111">
        <v>0</v>
      </c>
      <c r="E121" s="111">
        <f>27.3+3.5</f>
        <v>30.8</v>
      </c>
      <c r="F121" s="111">
        <v>0</v>
      </c>
      <c r="G121" s="111"/>
      <c r="H121" s="111">
        <f>'[3]2024 data'!H120</f>
        <v>15</v>
      </c>
    </row>
    <row r="122" spans="1:8" x14ac:dyDescent="0.35">
      <c r="A122" s="113">
        <v>45867</v>
      </c>
      <c r="B122" s="111">
        <f>5</f>
        <v>5</v>
      </c>
      <c r="C122" s="111">
        <v>0</v>
      </c>
      <c r="D122" s="111">
        <v>0</v>
      </c>
      <c r="E122" s="111">
        <f>27.3+3.5</f>
        <v>30.8</v>
      </c>
      <c r="F122" s="111">
        <v>0</v>
      </c>
      <c r="G122" s="111"/>
      <c r="H122" s="111">
        <f>'[3]2024 data'!H121</f>
        <v>15</v>
      </c>
    </row>
    <row r="123" spans="1:8" x14ac:dyDescent="0.35">
      <c r="A123" s="113">
        <v>45868</v>
      </c>
      <c r="B123" s="111">
        <f>5</f>
        <v>5</v>
      </c>
      <c r="C123" s="111">
        <v>0</v>
      </c>
      <c r="D123" s="111">
        <v>0</v>
      </c>
      <c r="E123" s="111">
        <v>27.3</v>
      </c>
      <c r="F123" s="111">
        <v>0</v>
      </c>
      <c r="G123" s="111"/>
      <c r="H123" s="111">
        <f>'[3]2024 data'!H122</f>
        <v>15</v>
      </c>
    </row>
    <row r="124" spans="1:8" x14ac:dyDescent="0.35">
      <c r="A124" s="113">
        <v>45869</v>
      </c>
      <c r="B124" s="111">
        <f>5</f>
        <v>5</v>
      </c>
      <c r="C124" s="111">
        <v>0</v>
      </c>
      <c r="D124" s="111">
        <f t="shared" ref="D124:D130" si="8">0.74</f>
        <v>0.74</v>
      </c>
      <c r="E124" s="111">
        <v>0</v>
      </c>
      <c r="F124" s="111">
        <v>0</v>
      </c>
      <c r="G124" s="111"/>
      <c r="H124" s="111">
        <f>'[3]2024 data'!H123</f>
        <v>15</v>
      </c>
    </row>
    <row r="125" spans="1:8" x14ac:dyDescent="0.35">
      <c r="A125" s="113">
        <v>45870</v>
      </c>
      <c r="B125" s="111">
        <f t="shared" ref="B125:B131" si="9">5+1+0.2</f>
        <v>6.2</v>
      </c>
      <c r="C125" s="111">
        <v>0</v>
      </c>
      <c r="D125" s="111">
        <f t="shared" si="8"/>
        <v>0.74</v>
      </c>
      <c r="E125" s="111">
        <f t="shared" ref="E125:E144" si="10">7.6</f>
        <v>7.6</v>
      </c>
      <c r="F125" s="111">
        <v>0</v>
      </c>
      <c r="G125" s="111"/>
      <c r="H125" s="111">
        <f>'[3]2024 data'!H124</f>
        <v>42.8</v>
      </c>
    </row>
    <row r="126" spans="1:8" x14ac:dyDescent="0.35">
      <c r="A126" s="113">
        <v>45871</v>
      </c>
      <c r="B126" s="111">
        <f t="shared" si="9"/>
        <v>6.2</v>
      </c>
      <c r="C126" s="111">
        <v>0</v>
      </c>
      <c r="D126" s="111">
        <f t="shared" si="8"/>
        <v>0.74</v>
      </c>
      <c r="E126" s="111">
        <f t="shared" si="10"/>
        <v>7.6</v>
      </c>
      <c r="F126" s="111">
        <v>0</v>
      </c>
      <c r="G126" s="111"/>
      <c r="H126" s="111">
        <f>'[3]2024 data'!H125</f>
        <v>42.8</v>
      </c>
    </row>
    <row r="127" spans="1:8" x14ac:dyDescent="0.35">
      <c r="A127" s="113">
        <v>45872</v>
      </c>
      <c r="B127" s="111">
        <f t="shared" si="9"/>
        <v>6.2</v>
      </c>
      <c r="C127" s="111">
        <v>0</v>
      </c>
      <c r="D127" s="111">
        <f t="shared" si="8"/>
        <v>0.74</v>
      </c>
      <c r="E127" s="111">
        <f t="shared" si="10"/>
        <v>7.6</v>
      </c>
      <c r="F127" s="111">
        <v>0</v>
      </c>
      <c r="G127" s="111"/>
      <c r="H127" s="111">
        <f>'[3]2024 data'!H126</f>
        <v>42.8</v>
      </c>
    </row>
    <row r="128" spans="1:8" x14ac:dyDescent="0.35">
      <c r="A128" s="113">
        <v>45873</v>
      </c>
      <c r="B128" s="111">
        <f t="shared" si="9"/>
        <v>6.2</v>
      </c>
      <c r="C128" s="111">
        <v>0</v>
      </c>
      <c r="D128" s="111">
        <f t="shared" si="8"/>
        <v>0.74</v>
      </c>
      <c r="E128" s="111">
        <f t="shared" si="10"/>
        <v>7.6</v>
      </c>
      <c r="F128" s="111">
        <v>0</v>
      </c>
      <c r="G128" s="111"/>
      <c r="H128" s="111">
        <f>'[3]2024 data'!H127</f>
        <v>42.8</v>
      </c>
    </row>
    <row r="129" spans="1:8" x14ac:dyDescent="0.35">
      <c r="A129" s="113">
        <v>45874</v>
      </c>
      <c r="B129" s="111">
        <f t="shared" si="9"/>
        <v>6.2</v>
      </c>
      <c r="C129" s="111">
        <v>0</v>
      </c>
      <c r="D129" s="111">
        <f t="shared" si="8"/>
        <v>0.74</v>
      </c>
      <c r="E129" s="111">
        <f t="shared" si="10"/>
        <v>7.6</v>
      </c>
      <c r="F129" s="111">
        <v>0</v>
      </c>
      <c r="G129" s="111"/>
      <c r="H129" s="111">
        <f>'[3]2024 data'!H128</f>
        <v>42.8</v>
      </c>
    </row>
    <row r="130" spans="1:8" x14ac:dyDescent="0.35">
      <c r="A130" s="113">
        <v>45875</v>
      </c>
      <c r="B130" s="111">
        <f t="shared" si="9"/>
        <v>6.2</v>
      </c>
      <c r="C130" s="111">
        <v>0</v>
      </c>
      <c r="D130" s="111">
        <f t="shared" si="8"/>
        <v>0.74</v>
      </c>
      <c r="E130" s="111">
        <f t="shared" si="10"/>
        <v>7.6</v>
      </c>
      <c r="F130" s="111">
        <v>0</v>
      </c>
      <c r="G130" s="111"/>
      <c r="H130" s="111">
        <f>'[3]2024 data'!H129</f>
        <v>47.4</v>
      </c>
    </row>
    <row r="131" spans="1:8" x14ac:dyDescent="0.35">
      <c r="A131" s="113">
        <v>45876</v>
      </c>
      <c r="B131" s="111">
        <f t="shared" si="9"/>
        <v>6.2</v>
      </c>
      <c r="C131" s="111">
        <v>0</v>
      </c>
      <c r="D131" s="111">
        <f>0.74+1.49</f>
        <v>2.23</v>
      </c>
      <c r="E131" s="111">
        <f t="shared" si="10"/>
        <v>7.6</v>
      </c>
      <c r="F131" s="111">
        <v>0</v>
      </c>
      <c r="G131" s="111"/>
      <c r="H131" s="111">
        <f>'[3]2024 data'!H130</f>
        <v>47.4</v>
      </c>
    </row>
    <row r="132" spans="1:8" x14ac:dyDescent="0.35">
      <c r="A132" s="113">
        <v>45877</v>
      </c>
      <c r="B132" s="111">
        <f>5+0.2</f>
        <v>5.2</v>
      </c>
      <c r="C132" s="111">
        <v>0</v>
      </c>
      <c r="D132" s="111">
        <v>1.49</v>
      </c>
      <c r="E132" s="111">
        <f t="shared" si="10"/>
        <v>7.6</v>
      </c>
      <c r="F132" s="111">
        <v>0</v>
      </c>
      <c r="G132" s="111"/>
      <c r="H132" s="111">
        <f>'[3]2024 data'!H131</f>
        <v>51.9</v>
      </c>
    </row>
    <row r="133" spans="1:8" x14ac:dyDescent="0.35">
      <c r="A133" s="113">
        <v>45878</v>
      </c>
      <c r="B133" s="111">
        <f>5+0.2</f>
        <v>5.2</v>
      </c>
      <c r="C133" s="111">
        <v>0</v>
      </c>
      <c r="D133" s="111">
        <v>1.49</v>
      </c>
      <c r="E133" s="111">
        <f t="shared" si="10"/>
        <v>7.6</v>
      </c>
      <c r="F133" s="111">
        <v>0</v>
      </c>
      <c r="G133" s="111"/>
      <c r="H133" s="111">
        <f>'[3]2024 data'!H132</f>
        <v>51.9</v>
      </c>
    </row>
    <row r="134" spans="1:8" x14ac:dyDescent="0.35">
      <c r="A134" s="113">
        <v>45879</v>
      </c>
      <c r="B134" s="111">
        <f>5+0.2</f>
        <v>5.2</v>
      </c>
      <c r="C134" s="111">
        <v>0</v>
      </c>
      <c r="D134" s="111">
        <v>1.49</v>
      </c>
      <c r="E134" s="111">
        <f t="shared" si="10"/>
        <v>7.6</v>
      </c>
      <c r="F134" s="111">
        <v>0</v>
      </c>
      <c r="G134" s="111"/>
      <c r="H134" s="111">
        <f>'[3]2024 data'!H133</f>
        <v>54.8</v>
      </c>
    </row>
    <row r="135" spans="1:8" x14ac:dyDescent="0.35">
      <c r="A135" s="113">
        <v>45880</v>
      </c>
      <c r="B135" s="111">
        <f>5+0.2</f>
        <v>5.2</v>
      </c>
      <c r="C135" s="111">
        <v>0</v>
      </c>
      <c r="D135" s="111">
        <v>1.49</v>
      </c>
      <c r="E135" s="111">
        <f t="shared" si="10"/>
        <v>7.6</v>
      </c>
      <c r="F135" s="111">
        <v>0</v>
      </c>
      <c r="G135" s="111"/>
      <c r="H135" s="111">
        <f>'[3]2024 data'!H134</f>
        <v>54.8</v>
      </c>
    </row>
    <row r="136" spans="1:8" x14ac:dyDescent="0.35">
      <c r="A136" s="113">
        <v>45881</v>
      </c>
      <c r="B136" s="111">
        <f>5+0.2</f>
        <v>5.2</v>
      </c>
      <c r="C136" s="111">
        <v>0</v>
      </c>
      <c r="D136" s="111">
        <v>1.49</v>
      </c>
      <c r="E136" s="111">
        <f t="shared" si="10"/>
        <v>7.6</v>
      </c>
      <c r="F136" s="111">
        <v>0</v>
      </c>
      <c r="G136" s="111"/>
      <c r="H136" s="111">
        <f>'[3]2024 data'!H135</f>
        <v>54.2</v>
      </c>
    </row>
    <row r="137" spans="1:8" x14ac:dyDescent="0.35">
      <c r="A137" s="113">
        <v>45882</v>
      </c>
      <c r="B137" s="111">
        <f>5+0.2+19.8</f>
        <v>25</v>
      </c>
      <c r="C137" s="111">
        <v>0</v>
      </c>
      <c r="D137" s="111">
        <v>1.49</v>
      </c>
      <c r="E137" s="111">
        <f t="shared" si="10"/>
        <v>7.6</v>
      </c>
      <c r="F137" s="111">
        <v>0</v>
      </c>
      <c r="G137" s="111"/>
      <c r="H137" s="111">
        <f>'[3]2024 data'!H136</f>
        <v>54.2</v>
      </c>
    </row>
    <row r="138" spans="1:8" x14ac:dyDescent="0.35">
      <c r="A138" s="113">
        <v>45883</v>
      </c>
      <c r="B138" s="111">
        <f>5+0.2+19.8</f>
        <v>25</v>
      </c>
      <c r="C138" s="111">
        <v>0</v>
      </c>
      <c r="D138" s="111">
        <v>1.49</v>
      </c>
      <c r="E138" s="111">
        <f t="shared" si="10"/>
        <v>7.6</v>
      </c>
      <c r="F138" s="111">
        <v>0</v>
      </c>
      <c r="G138" s="111"/>
      <c r="H138" s="111">
        <f>'[3]2024 data'!H137</f>
        <v>42</v>
      </c>
    </row>
    <row r="139" spans="1:8" x14ac:dyDescent="0.35">
      <c r="A139" s="113">
        <v>45884</v>
      </c>
      <c r="B139" s="111">
        <f>5+0.2+19.8+5.5</f>
        <v>30.5</v>
      </c>
      <c r="C139" s="111">
        <v>0</v>
      </c>
      <c r="D139" s="111">
        <v>1.49</v>
      </c>
      <c r="E139" s="111">
        <f t="shared" si="10"/>
        <v>7.6</v>
      </c>
      <c r="F139" s="111">
        <v>0</v>
      </c>
      <c r="G139" s="111"/>
      <c r="H139" s="111">
        <f>'[3]2024 data'!H138</f>
        <v>42</v>
      </c>
    </row>
    <row r="140" spans="1:8" x14ac:dyDescent="0.35">
      <c r="A140" s="113">
        <v>45885</v>
      </c>
      <c r="B140" s="111">
        <f>5+0.2+19.8+5.5</f>
        <v>30.5</v>
      </c>
      <c r="C140" s="111">
        <v>0</v>
      </c>
      <c r="D140" s="111">
        <v>1.49</v>
      </c>
      <c r="E140" s="111">
        <f t="shared" si="10"/>
        <v>7.6</v>
      </c>
      <c r="F140" s="111">
        <v>0</v>
      </c>
      <c r="G140" s="111"/>
      <c r="H140" s="111">
        <f>'[3]2024 data'!H139</f>
        <v>42</v>
      </c>
    </row>
    <row r="141" spans="1:8" x14ac:dyDescent="0.35">
      <c r="A141" s="113">
        <v>45886</v>
      </c>
      <c r="B141" s="111">
        <f>5+0.2+19.8+5.5</f>
        <v>30.5</v>
      </c>
      <c r="C141" s="111">
        <v>0</v>
      </c>
      <c r="D141" s="111">
        <v>1.49</v>
      </c>
      <c r="E141" s="111">
        <f t="shared" si="10"/>
        <v>7.6</v>
      </c>
      <c r="F141" s="111">
        <v>0</v>
      </c>
      <c r="G141" s="111"/>
      <c r="H141" s="111">
        <f>'[3]2024 data'!H140</f>
        <v>37.299999999999997</v>
      </c>
    </row>
    <row r="142" spans="1:8" x14ac:dyDescent="0.35">
      <c r="A142" s="113">
        <v>45887</v>
      </c>
      <c r="B142" s="111">
        <f>5+0.2+19.8+5.5</f>
        <v>30.5</v>
      </c>
      <c r="C142" s="111">
        <v>0</v>
      </c>
      <c r="D142" s="111">
        <v>1.49</v>
      </c>
      <c r="E142" s="111">
        <f t="shared" si="10"/>
        <v>7.6</v>
      </c>
      <c r="F142" s="111">
        <v>0</v>
      </c>
      <c r="G142" s="111"/>
      <c r="H142" s="111">
        <f>'[3]2024 data'!H141</f>
        <v>42.8</v>
      </c>
    </row>
    <row r="143" spans="1:8" x14ac:dyDescent="0.35">
      <c r="A143" s="113">
        <v>45888</v>
      </c>
      <c r="B143" s="111">
        <f>5+0.2+5.5</f>
        <v>10.7</v>
      </c>
      <c r="C143" s="111">
        <v>0</v>
      </c>
      <c r="D143" s="111">
        <v>1.49</v>
      </c>
      <c r="E143" s="111">
        <f t="shared" si="10"/>
        <v>7.6</v>
      </c>
      <c r="F143" s="111">
        <v>0</v>
      </c>
      <c r="G143" s="111"/>
      <c r="H143" s="111">
        <f>'[3]2024 data'!H142</f>
        <v>45.599999999999994</v>
      </c>
    </row>
    <row r="144" spans="1:8" x14ac:dyDescent="0.35">
      <c r="A144" s="113">
        <v>45889</v>
      </c>
      <c r="B144" s="111">
        <f>5+0.2</f>
        <v>5.2</v>
      </c>
      <c r="C144" s="111">
        <v>0</v>
      </c>
      <c r="D144" s="111">
        <v>1.49</v>
      </c>
      <c r="E144" s="111">
        <f t="shared" si="10"/>
        <v>7.6</v>
      </c>
      <c r="F144" s="111">
        <v>0</v>
      </c>
      <c r="G144" s="111"/>
      <c r="H144" s="111">
        <f>'[3]2024 data'!H143</f>
        <v>35.599999999999994</v>
      </c>
    </row>
    <row r="145" spans="1:8" x14ac:dyDescent="0.35">
      <c r="A145" s="113">
        <v>45890</v>
      </c>
      <c r="B145" s="111">
        <f>5+0.2</f>
        <v>5.2</v>
      </c>
      <c r="C145" s="111">
        <v>0</v>
      </c>
      <c r="D145" s="111">
        <v>1.49</v>
      </c>
      <c r="E145" s="111">
        <f t="shared" ref="E145:E150" si="11">7.6+2.2</f>
        <v>9.8000000000000007</v>
      </c>
      <c r="F145" s="111">
        <v>0</v>
      </c>
      <c r="G145" s="111"/>
      <c r="H145" s="111">
        <f>'[3]2024 data'!H144</f>
        <v>35.599999999999994</v>
      </c>
    </row>
    <row r="146" spans="1:8" x14ac:dyDescent="0.35">
      <c r="A146" s="113">
        <v>45891</v>
      </c>
      <c r="B146" s="111">
        <v>5.2</v>
      </c>
      <c r="C146" s="111">
        <v>0</v>
      </c>
      <c r="D146" s="111">
        <v>1.49</v>
      </c>
      <c r="E146" s="111">
        <f t="shared" si="11"/>
        <v>9.8000000000000007</v>
      </c>
      <c r="F146" s="111">
        <v>0</v>
      </c>
      <c r="G146" s="111"/>
      <c r="H146" s="111">
        <f>'[3]2024 data'!H145</f>
        <v>35.599999999999994</v>
      </c>
    </row>
    <row r="147" spans="1:8" x14ac:dyDescent="0.35">
      <c r="A147" s="113">
        <v>45892</v>
      </c>
      <c r="B147" s="111">
        <f>0.2</f>
        <v>0.2</v>
      </c>
      <c r="C147" s="111">
        <v>0</v>
      </c>
      <c r="D147" s="111">
        <v>1.49</v>
      </c>
      <c r="E147" s="111">
        <f t="shared" si="11"/>
        <v>9.8000000000000007</v>
      </c>
      <c r="F147" s="111">
        <v>0</v>
      </c>
      <c r="G147" s="111"/>
      <c r="H147" s="111">
        <f>'[3]2024 data'!H146</f>
        <v>35.599999999999994</v>
      </c>
    </row>
    <row r="148" spans="1:8" x14ac:dyDescent="0.35">
      <c r="A148" s="113">
        <v>45893</v>
      </c>
      <c r="B148" s="111">
        <f>0.2</f>
        <v>0.2</v>
      </c>
      <c r="C148" s="111">
        <v>0</v>
      </c>
      <c r="D148" s="111">
        <v>1.49</v>
      </c>
      <c r="E148" s="111">
        <f t="shared" si="11"/>
        <v>9.8000000000000007</v>
      </c>
      <c r="F148" s="111">
        <v>0</v>
      </c>
      <c r="G148" s="111"/>
      <c r="H148" s="111">
        <f>'[3]2024 data'!H147</f>
        <v>35.599999999999994</v>
      </c>
    </row>
    <row r="149" spans="1:8" x14ac:dyDescent="0.35">
      <c r="A149" s="113">
        <v>45894</v>
      </c>
      <c r="B149" s="111">
        <f>0.2</f>
        <v>0.2</v>
      </c>
      <c r="C149" s="111">
        <v>0</v>
      </c>
      <c r="D149" s="111">
        <v>1.49</v>
      </c>
      <c r="E149" s="111">
        <f t="shared" si="11"/>
        <v>9.8000000000000007</v>
      </c>
      <c r="F149" s="111">
        <v>0</v>
      </c>
      <c r="G149" s="111"/>
      <c r="H149" s="111">
        <f>'[3]2024 data'!H148</f>
        <v>35.599999999999994</v>
      </c>
    </row>
    <row r="150" spans="1:8" x14ac:dyDescent="0.35">
      <c r="A150" s="113">
        <v>45895</v>
      </c>
      <c r="B150" s="111">
        <f>0.2+11</f>
        <v>11.2</v>
      </c>
      <c r="C150" s="111">
        <v>0</v>
      </c>
      <c r="D150" s="111">
        <v>1.49</v>
      </c>
      <c r="E150" s="111">
        <f t="shared" si="11"/>
        <v>9.8000000000000007</v>
      </c>
      <c r="F150" s="111">
        <v>0</v>
      </c>
      <c r="G150" s="111"/>
      <c r="H150" s="111">
        <f>'[3]2024 data'!H149</f>
        <v>35.599999999999994</v>
      </c>
    </row>
    <row r="151" spans="1:8" x14ac:dyDescent="0.35">
      <c r="A151" s="113">
        <v>45896</v>
      </c>
      <c r="B151" s="111">
        <f>0.2+11</f>
        <v>11.2</v>
      </c>
      <c r="C151" s="111">
        <f>42.7</f>
        <v>42.7</v>
      </c>
      <c r="D151" s="111">
        <v>1.49</v>
      </c>
      <c r="E151" s="111">
        <f>2.2</f>
        <v>2.2000000000000002</v>
      </c>
      <c r="F151" s="111">
        <v>0</v>
      </c>
      <c r="G151" s="111"/>
      <c r="H151" s="111">
        <f>'[3]2024 data'!H150</f>
        <v>62.599999999999987</v>
      </c>
    </row>
    <row r="152" spans="1:8" x14ac:dyDescent="0.35">
      <c r="A152" s="113">
        <v>45897</v>
      </c>
      <c r="B152" s="111">
        <f>0.2+11+14</f>
        <v>25.2</v>
      </c>
      <c r="C152" s="111">
        <v>0</v>
      </c>
      <c r="D152" s="111">
        <v>1.49</v>
      </c>
      <c r="E152" s="111">
        <f>2.2</f>
        <v>2.2000000000000002</v>
      </c>
      <c r="F152" s="111">
        <v>0</v>
      </c>
      <c r="G152" s="111"/>
      <c r="H152" s="111">
        <f>'[3]2024 data'!H151</f>
        <v>62.599999999999987</v>
      </c>
    </row>
    <row r="153" spans="1:8" x14ac:dyDescent="0.35">
      <c r="A153" s="113">
        <v>45898</v>
      </c>
      <c r="B153" s="111">
        <f>11</f>
        <v>11</v>
      </c>
      <c r="C153" s="111">
        <f t="shared" ref="C153:C171" si="12">22.7</f>
        <v>22.7</v>
      </c>
      <c r="D153" s="111">
        <v>0</v>
      </c>
      <c r="E153" s="111">
        <f>2.2</f>
        <v>2.2000000000000002</v>
      </c>
      <c r="F153" s="111">
        <v>0</v>
      </c>
      <c r="G153" s="111"/>
      <c r="H153" s="111">
        <f>'[3]2024 data'!H152</f>
        <v>62.599999999999987</v>
      </c>
    </row>
    <row r="154" spans="1:8" x14ac:dyDescent="0.35">
      <c r="A154" s="113">
        <v>45899</v>
      </c>
      <c r="B154" s="111">
        <f>11</f>
        <v>11</v>
      </c>
      <c r="C154" s="111">
        <f t="shared" si="12"/>
        <v>22.7</v>
      </c>
      <c r="D154" s="111">
        <v>0</v>
      </c>
      <c r="E154" s="111">
        <f>2.2</f>
        <v>2.2000000000000002</v>
      </c>
      <c r="F154" s="111">
        <v>0</v>
      </c>
      <c r="G154" s="111"/>
      <c r="H154" s="111">
        <f>'[3]2024 data'!H153</f>
        <v>62.599999999999987</v>
      </c>
    </row>
    <row r="155" spans="1:8" x14ac:dyDescent="0.35">
      <c r="A155" s="113">
        <v>45900</v>
      </c>
      <c r="B155" s="111">
        <f>11</f>
        <v>11</v>
      </c>
      <c r="C155" s="111">
        <f t="shared" si="12"/>
        <v>22.7</v>
      </c>
      <c r="D155" s="111">
        <v>0</v>
      </c>
      <c r="E155" s="111">
        <f>2.2</f>
        <v>2.2000000000000002</v>
      </c>
      <c r="F155" s="111">
        <v>0</v>
      </c>
      <c r="G155" s="111"/>
      <c r="H155" s="111">
        <f>'[3]2024 data'!H154</f>
        <v>59.29999999999999</v>
      </c>
    </row>
    <row r="156" spans="1:8" x14ac:dyDescent="0.35">
      <c r="A156" s="113">
        <v>45901</v>
      </c>
      <c r="B156" s="111">
        <f>11+3.3+3</f>
        <v>17.3</v>
      </c>
      <c r="C156" s="111">
        <f t="shared" si="12"/>
        <v>22.7</v>
      </c>
      <c r="D156" s="111">
        <v>0</v>
      </c>
      <c r="E156" s="111">
        <v>0</v>
      </c>
      <c r="F156" s="111">
        <v>0</v>
      </c>
      <c r="G156" s="111"/>
      <c r="H156" s="111">
        <f>'[3]2024 data'!H155</f>
        <v>60.29999999999999</v>
      </c>
    </row>
    <row r="157" spans="1:8" x14ac:dyDescent="0.35">
      <c r="A157" s="113">
        <v>45902</v>
      </c>
      <c r="B157" s="111">
        <f>11+3.3+3</f>
        <v>17.3</v>
      </c>
      <c r="C157" s="111">
        <f t="shared" si="12"/>
        <v>22.7</v>
      </c>
      <c r="D157" s="111">
        <v>0</v>
      </c>
      <c r="E157" s="111">
        <v>0</v>
      </c>
      <c r="F157" s="111">
        <v>0</v>
      </c>
      <c r="G157" s="111"/>
      <c r="H157" s="111">
        <f>'[3]2024 data'!H156</f>
        <v>133</v>
      </c>
    </row>
    <row r="158" spans="1:8" x14ac:dyDescent="0.35">
      <c r="A158" s="113">
        <v>45903</v>
      </c>
      <c r="B158" s="111">
        <f>11+3.3+3+14</f>
        <v>31.3</v>
      </c>
      <c r="C158" s="111">
        <f t="shared" si="12"/>
        <v>22.7</v>
      </c>
      <c r="D158" s="111">
        <v>0</v>
      </c>
      <c r="E158" s="111">
        <v>0</v>
      </c>
      <c r="F158" s="111">
        <v>0</v>
      </c>
      <c r="G158" s="111"/>
      <c r="H158" s="111">
        <f>'[3]2024 data'!H157</f>
        <v>133</v>
      </c>
    </row>
    <row r="159" spans="1:8" x14ac:dyDescent="0.35">
      <c r="A159" s="113">
        <v>45904</v>
      </c>
      <c r="B159" s="111">
        <f>11+3.3+3</f>
        <v>17.3</v>
      </c>
      <c r="C159" s="111">
        <f t="shared" si="12"/>
        <v>22.7</v>
      </c>
      <c r="D159" s="111">
        <v>0</v>
      </c>
      <c r="E159" s="111">
        <v>0</v>
      </c>
      <c r="F159" s="111">
        <v>0</v>
      </c>
      <c r="G159" s="111"/>
      <c r="H159" s="111">
        <f>'[3]2024 data'!H158</f>
        <v>133</v>
      </c>
    </row>
    <row r="160" spans="1:8" x14ac:dyDescent="0.35">
      <c r="A160" s="113">
        <v>45905</v>
      </c>
      <c r="B160" s="111">
        <f>11+3.3+0.1</f>
        <v>14.4</v>
      </c>
      <c r="C160" s="111">
        <f t="shared" si="12"/>
        <v>22.7</v>
      </c>
      <c r="D160" s="111">
        <v>0</v>
      </c>
      <c r="E160" s="111">
        <v>0</v>
      </c>
      <c r="F160" s="111">
        <v>0</v>
      </c>
      <c r="G160" s="111"/>
      <c r="H160" s="111">
        <f>'[3]2024 data'!H159</f>
        <v>132.6</v>
      </c>
    </row>
    <row r="161" spans="1:8" x14ac:dyDescent="0.35">
      <c r="A161" s="113">
        <v>45906</v>
      </c>
      <c r="B161" s="111">
        <f>11+3.3+0.1</f>
        <v>14.4</v>
      </c>
      <c r="C161" s="111">
        <f t="shared" si="12"/>
        <v>22.7</v>
      </c>
      <c r="D161" s="111">
        <v>0</v>
      </c>
      <c r="E161" s="111">
        <v>0</v>
      </c>
      <c r="F161" s="111">
        <v>0</v>
      </c>
      <c r="G161" s="111"/>
      <c r="H161" s="111">
        <f>'[3]2024 data'!H160</f>
        <v>132.6</v>
      </c>
    </row>
    <row r="162" spans="1:8" x14ac:dyDescent="0.35">
      <c r="A162" s="113">
        <v>45907</v>
      </c>
      <c r="B162" s="111">
        <f>11+3.3+0.1</f>
        <v>14.4</v>
      </c>
      <c r="C162" s="111">
        <f t="shared" si="12"/>
        <v>22.7</v>
      </c>
      <c r="D162" s="111">
        <v>0</v>
      </c>
      <c r="E162" s="111">
        <v>0</v>
      </c>
      <c r="F162" s="111">
        <v>6</v>
      </c>
      <c r="G162" s="111"/>
      <c r="H162" s="111">
        <f>'[3]2024 data'!H161</f>
        <v>132.6</v>
      </c>
    </row>
    <row r="163" spans="1:8" x14ac:dyDescent="0.35">
      <c r="A163" s="113">
        <v>45908</v>
      </c>
      <c r="B163" s="111">
        <f>11+3.3+0.1</f>
        <v>14.4</v>
      </c>
      <c r="C163" s="111">
        <f t="shared" si="12"/>
        <v>22.7</v>
      </c>
      <c r="D163" s="111">
        <v>0</v>
      </c>
      <c r="E163" s="111">
        <v>0</v>
      </c>
      <c r="F163" s="111">
        <v>6</v>
      </c>
      <c r="G163" s="111"/>
      <c r="H163" s="111">
        <f>'[3]2024 data'!H162</f>
        <v>120.6</v>
      </c>
    </row>
    <row r="164" spans="1:8" x14ac:dyDescent="0.35">
      <c r="A164" s="113">
        <v>45909</v>
      </c>
      <c r="B164" s="111">
        <f>11+3.3+0.1</f>
        <v>14.4</v>
      </c>
      <c r="C164" s="111">
        <f t="shared" si="12"/>
        <v>22.7</v>
      </c>
      <c r="D164" s="111">
        <v>0</v>
      </c>
      <c r="E164" s="111">
        <v>0</v>
      </c>
      <c r="F164" s="111">
        <v>6</v>
      </c>
      <c r="G164" s="111"/>
      <c r="H164" s="111">
        <f>'[3]2024 data'!H163</f>
        <v>120.6</v>
      </c>
    </row>
    <row r="165" spans="1:8" x14ac:dyDescent="0.35">
      <c r="A165" s="113">
        <v>45910</v>
      </c>
      <c r="B165" s="111">
        <f t="shared" ref="B165:B171" si="13">3.3+0.1</f>
        <v>3.4</v>
      </c>
      <c r="C165" s="111">
        <f t="shared" si="12"/>
        <v>22.7</v>
      </c>
      <c r="D165" s="111">
        <v>0</v>
      </c>
      <c r="E165" s="111">
        <v>0</v>
      </c>
      <c r="F165" s="111">
        <v>6</v>
      </c>
      <c r="G165" s="111"/>
      <c r="H165" s="111">
        <f>'[3]2024 data'!H164</f>
        <v>106.6</v>
      </c>
    </row>
    <row r="166" spans="1:8" x14ac:dyDescent="0.35">
      <c r="A166" s="113">
        <v>45911</v>
      </c>
      <c r="B166" s="111">
        <f t="shared" si="13"/>
        <v>3.4</v>
      </c>
      <c r="C166" s="111">
        <f t="shared" si="12"/>
        <v>22.7</v>
      </c>
      <c r="D166" s="111">
        <v>0</v>
      </c>
      <c r="E166" s="111">
        <v>0</v>
      </c>
      <c r="F166" s="111">
        <v>6</v>
      </c>
      <c r="G166" s="111"/>
      <c r="H166" s="111">
        <f>'[3]2024 data'!H165</f>
        <v>106.6</v>
      </c>
    </row>
    <row r="167" spans="1:8" x14ac:dyDescent="0.35">
      <c r="A167" s="113">
        <v>45912</v>
      </c>
      <c r="B167" s="111">
        <f t="shared" si="13"/>
        <v>3.4</v>
      </c>
      <c r="C167" s="111">
        <f t="shared" si="12"/>
        <v>22.7</v>
      </c>
      <c r="D167" s="111">
        <v>0</v>
      </c>
      <c r="E167" s="111">
        <v>0</v>
      </c>
      <c r="F167" s="111">
        <v>6</v>
      </c>
      <c r="G167" s="111"/>
      <c r="H167" s="111">
        <f>'[3]2024 data'!H166</f>
        <v>106.6</v>
      </c>
    </row>
    <row r="168" spans="1:8" x14ac:dyDescent="0.35">
      <c r="A168" s="113">
        <v>45913</v>
      </c>
      <c r="B168" s="111">
        <f t="shared" si="13"/>
        <v>3.4</v>
      </c>
      <c r="C168" s="111">
        <f t="shared" si="12"/>
        <v>22.7</v>
      </c>
      <c r="D168" s="111">
        <v>0</v>
      </c>
      <c r="E168" s="111">
        <v>0</v>
      </c>
      <c r="F168" s="111">
        <v>6</v>
      </c>
      <c r="G168" s="111"/>
      <c r="H168" s="111">
        <f>'[3]2024 data'!H167</f>
        <v>106.6</v>
      </c>
    </row>
    <row r="169" spans="1:8" x14ac:dyDescent="0.35">
      <c r="A169" s="113">
        <v>45914</v>
      </c>
      <c r="B169" s="111">
        <f t="shared" si="13"/>
        <v>3.4</v>
      </c>
      <c r="C169" s="111">
        <f t="shared" si="12"/>
        <v>22.7</v>
      </c>
      <c r="D169" s="111">
        <v>0</v>
      </c>
      <c r="E169" s="111">
        <v>0</v>
      </c>
      <c r="F169" s="111">
        <v>6</v>
      </c>
      <c r="G169" s="111"/>
      <c r="H169" s="111">
        <f>'[3]2024 data'!H168</f>
        <v>106.6</v>
      </c>
    </row>
    <row r="170" spans="1:8" x14ac:dyDescent="0.35">
      <c r="A170" s="113">
        <v>45915</v>
      </c>
      <c r="B170" s="111">
        <f t="shared" si="13"/>
        <v>3.4</v>
      </c>
      <c r="C170" s="111">
        <f t="shared" si="12"/>
        <v>22.7</v>
      </c>
      <c r="D170" s="111">
        <v>0</v>
      </c>
      <c r="E170" s="111">
        <v>0</v>
      </c>
      <c r="F170" s="111">
        <v>6</v>
      </c>
      <c r="G170" s="111"/>
      <c r="H170" s="111">
        <f>'[3]2024 data'!H169</f>
        <v>106.6</v>
      </c>
    </row>
    <row r="171" spans="1:8" x14ac:dyDescent="0.35">
      <c r="A171" s="113">
        <v>45916</v>
      </c>
      <c r="B171" s="111">
        <f t="shared" si="13"/>
        <v>3.4</v>
      </c>
      <c r="C171" s="111">
        <f t="shared" si="12"/>
        <v>22.7</v>
      </c>
      <c r="D171" s="111">
        <v>0</v>
      </c>
      <c r="E171" s="111">
        <v>0</v>
      </c>
      <c r="F171" s="111">
        <v>6</v>
      </c>
      <c r="G171" s="111"/>
      <c r="H171" s="111">
        <f>'[3]2024 data'!H170</f>
        <v>106.6</v>
      </c>
    </row>
    <row r="172" spans="1:8" x14ac:dyDescent="0.35">
      <c r="A172" s="113">
        <v>45917</v>
      </c>
      <c r="B172" s="111">
        <f>3.3</f>
        <v>3.3</v>
      </c>
      <c r="C172" s="111">
        <v>0</v>
      </c>
      <c r="D172" s="111">
        <v>0</v>
      </c>
      <c r="E172" s="111">
        <v>0</v>
      </c>
      <c r="F172" s="111">
        <v>6</v>
      </c>
      <c r="G172" s="111"/>
      <c r="H172" s="111">
        <f>'[3]2024 data'!H171</f>
        <v>33.9</v>
      </c>
    </row>
    <row r="173" spans="1:8" x14ac:dyDescent="0.35">
      <c r="A173" s="113">
        <v>45918</v>
      </c>
      <c r="B173" s="111">
        <f>3.3</f>
        <v>3.3</v>
      </c>
      <c r="C173" s="111">
        <v>0</v>
      </c>
      <c r="D173" s="111">
        <v>0</v>
      </c>
      <c r="E173" s="111">
        <v>0</v>
      </c>
      <c r="F173" s="111">
        <v>6</v>
      </c>
      <c r="G173" s="111"/>
      <c r="H173" s="111">
        <f>'[3]2024 data'!H172</f>
        <v>33.9</v>
      </c>
    </row>
    <row r="174" spans="1:8" x14ac:dyDescent="0.35">
      <c r="A174" s="113">
        <v>45919</v>
      </c>
      <c r="B174" s="111">
        <f>3.3</f>
        <v>3.3</v>
      </c>
      <c r="C174" s="111">
        <v>0</v>
      </c>
      <c r="D174" s="111">
        <v>0</v>
      </c>
      <c r="E174" s="111">
        <v>0</v>
      </c>
      <c r="F174" s="111">
        <v>6</v>
      </c>
      <c r="G174" s="111"/>
      <c r="H174" s="111">
        <f>'[3]2024 data'!H173</f>
        <v>33.9</v>
      </c>
    </row>
    <row r="175" spans="1:8" x14ac:dyDescent="0.35">
      <c r="A175" s="113">
        <v>45920</v>
      </c>
      <c r="B175" s="111">
        <f>3.3</f>
        <v>3.3</v>
      </c>
      <c r="C175" s="111">
        <v>0</v>
      </c>
      <c r="D175" s="111">
        <v>0</v>
      </c>
      <c r="E175" s="111">
        <v>0</v>
      </c>
      <c r="F175" s="111">
        <v>6</v>
      </c>
      <c r="G175" s="111"/>
      <c r="H175" s="111">
        <f>'[3]2024 data'!H174</f>
        <v>33.9</v>
      </c>
    </row>
    <row r="176" spans="1:8" x14ac:dyDescent="0.35">
      <c r="A176" s="113">
        <v>45921</v>
      </c>
      <c r="B176" s="111">
        <f>3.3</f>
        <v>3.3</v>
      </c>
      <c r="C176" s="111">
        <v>0</v>
      </c>
      <c r="D176" s="111">
        <v>0</v>
      </c>
      <c r="E176" s="111">
        <v>0</v>
      </c>
      <c r="F176" s="111">
        <v>6</v>
      </c>
      <c r="G176" s="111"/>
      <c r="H176" s="111">
        <f>'[3]2024 data'!H175</f>
        <v>33.9</v>
      </c>
    </row>
    <row r="177" spans="1:8" x14ac:dyDescent="0.35">
      <c r="A177" s="113">
        <v>45922</v>
      </c>
      <c r="B177" s="111">
        <v>0</v>
      </c>
      <c r="C177" s="111">
        <v>0</v>
      </c>
      <c r="D177" s="111">
        <v>0</v>
      </c>
      <c r="E177" s="111">
        <v>0</v>
      </c>
      <c r="F177" s="111">
        <v>6</v>
      </c>
      <c r="G177" s="111"/>
      <c r="H177" s="111">
        <f>'[3]2024 data'!H176</f>
        <v>33.9</v>
      </c>
    </row>
    <row r="178" spans="1:8" x14ac:dyDescent="0.35">
      <c r="A178" s="113">
        <v>45923</v>
      </c>
      <c r="B178" s="111">
        <v>0</v>
      </c>
      <c r="C178" s="111">
        <v>0</v>
      </c>
      <c r="D178" s="111">
        <v>0</v>
      </c>
      <c r="E178" s="111">
        <v>0</v>
      </c>
      <c r="F178" s="111">
        <v>6</v>
      </c>
      <c r="G178" s="111"/>
      <c r="H178" s="111">
        <f>'[3]2024 data'!H177</f>
        <v>33.9</v>
      </c>
    </row>
    <row r="179" spans="1:8" x14ac:dyDescent="0.35">
      <c r="A179" s="113">
        <v>45924</v>
      </c>
      <c r="B179" s="111">
        <v>0</v>
      </c>
      <c r="C179" s="111">
        <v>0</v>
      </c>
      <c r="D179" s="111">
        <v>0</v>
      </c>
      <c r="E179" s="111">
        <v>0</v>
      </c>
      <c r="F179" s="111">
        <v>6</v>
      </c>
      <c r="G179" s="111"/>
      <c r="H179" s="111">
        <f>'[3]2024 data'!H178</f>
        <v>12.299999999999999</v>
      </c>
    </row>
    <row r="180" spans="1:8" x14ac:dyDescent="0.35">
      <c r="A180" s="113">
        <v>45925</v>
      </c>
      <c r="B180" s="111">
        <v>0</v>
      </c>
      <c r="C180" s="111">
        <v>0</v>
      </c>
      <c r="D180" s="111">
        <v>0</v>
      </c>
      <c r="E180" s="111">
        <v>0</v>
      </c>
      <c r="F180" s="111">
        <v>6</v>
      </c>
      <c r="G180" s="111"/>
      <c r="H180" s="111">
        <f>'[3]2024 data'!H179</f>
        <v>44.300000000000004</v>
      </c>
    </row>
    <row r="181" spans="1:8" x14ac:dyDescent="0.35">
      <c r="A181" s="113">
        <v>45926</v>
      </c>
      <c r="B181" s="111">
        <v>0</v>
      </c>
      <c r="C181" s="111">
        <v>0</v>
      </c>
      <c r="D181" s="111">
        <v>0</v>
      </c>
      <c r="E181" s="111">
        <v>0</v>
      </c>
      <c r="F181" s="111">
        <v>6</v>
      </c>
      <c r="G181" s="111"/>
      <c r="H181" s="111">
        <f>'[3]2024 data'!H180</f>
        <v>44.300000000000004</v>
      </c>
    </row>
    <row r="182" spans="1:8" x14ac:dyDescent="0.35">
      <c r="A182" s="113">
        <v>45927</v>
      </c>
      <c r="B182" s="111">
        <v>0</v>
      </c>
      <c r="C182" s="111">
        <v>0</v>
      </c>
      <c r="D182" s="111">
        <v>0</v>
      </c>
      <c r="E182" s="111">
        <v>0</v>
      </c>
      <c r="F182" s="111">
        <v>6</v>
      </c>
      <c r="G182" s="111"/>
      <c r="H182" s="111">
        <f>'[3]2024 data'!H181</f>
        <v>44.300000000000004</v>
      </c>
    </row>
    <row r="183" spans="1:8" x14ac:dyDescent="0.35">
      <c r="A183" s="113">
        <v>45928</v>
      </c>
      <c r="B183" s="111">
        <v>0</v>
      </c>
      <c r="C183" s="111">
        <v>0</v>
      </c>
      <c r="D183" s="111">
        <v>0</v>
      </c>
      <c r="E183" s="111">
        <v>0</v>
      </c>
      <c r="F183" s="111">
        <v>6</v>
      </c>
      <c r="G183" s="111"/>
      <c r="H183" s="111">
        <f>'[3]2024 data'!H182</f>
        <v>44.300000000000004</v>
      </c>
    </row>
    <row r="184" spans="1:8" x14ac:dyDescent="0.35">
      <c r="A184" s="113">
        <v>45929</v>
      </c>
      <c r="B184" s="111">
        <v>0</v>
      </c>
      <c r="C184" s="111">
        <v>0</v>
      </c>
      <c r="D184" s="111">
        <v>0</v>
      </c>
      <c r="E184" s="111">
        <v>0</v>
      </c>
      <c r="F184" s="111">
        <v>6</v>
      </c>
      <c r="G184" s="111"/>
      <c r="H184" s="111">
        <f>'[3]2024 data'!H183</f>
        <v>44.300000000000004</v>
      </c>
    </row>
    <row r="185" spans="1:8" x14ac:dyDescent="0.35">
      <c r="A185" s="113">
        <v>45930</v>
      </c>
      <c r="B185" s="111">
        <v>0</v>
      </c>
      <c r="C185" s="111">
        <v>0</v>
      </c>
      <c r="D185" s="111">
        <v>0</v>
      </c>
      <c r="E185" s="111">
        <v>0</v>
      </c>
      <c r="F185" s="111">
        <v>6</v>
      </c>
      <c r="G185" s="111"/>
      <c r="H185" s="111">
        <f>'[3]2024 data'!H184</f>
        <v>39.6</v>
      </c>
    </row>
    <row r="186" spans="1:8" x14ac:dyDescent="0.35">
      <c r="A186" s="113">
        <v>45931</v>
      </c>
      <c r="B186" s="111">
        <v>0</v>
      </c>
      <c r="C186" s="111">
        <v>0</v>
      </c>
      <c r="D186" s="111">
        <v>0</v>
      </c>
      <c r="E186" s="111">
        <v>0</v>
      </c>
      <c r="F186" s="111">
        <v>6</v>
      </c>
      <c r="G186" s="111"/>
      <c r="H186" s="111">
        <f>'[3]2024 data'!H185</f>
        <v>37.5</v>
      </c>
    </row>
    <row r="187" spans="1:8" x14ac:dyDescent="0.35">
      <c r="A187" s="113">
        <v>45932</v>
      </c>
      <c r="B187" s="111">
        <v>0</v>
      </c>
      <c r="C187" s="111">
        <v>0</v>
      </c>
      <c r="D187" s="111">
        <v>0</v>
      </c>
      <c r="E187" s="111">
        <v>0</v>
      </c>
      <c r="F187" s="111">
        <v>6</v>
      </c>
      <c r="G187" s="111"/>
      <c r="H187" s="111">
        <f>'[3]2024 data'!H186</f>
        <v>37.5</v>
      </c>
    </row>
    <row r="188" spans="1:8" x14ac:dyDescent="0.35">
      <c r="A188" s="113">
        <v>45933</v>
      </c>
      <c r="B188" s="111">
        <v>0</v>
      </c>
      <c r="C188" s="111">
        <v>0</v>
      </c>
      <c r="D188" s="111">
        <v>0</v>
      </c>
      <c r="E188" s="111">
        <v>0</v>
      </c>
      <c r="F188" s="111">
        <v>6</v>
      </c>
      <c r="G188" s="111"/>
      <c r="H188" s="111">
        <f>'[3]2024 data'!H187</f>
        <v>0</v>
      </c>
    </row>
    <row r="189" spans="1:8" x14ac:dyDescent="0.35">
      <c r="A189" s="113">
        <v>45934</v>
      </c>
      <c r="B189" s="111">
        <v>0</v>
      </c>
      <c r="C189" s="111">
        <v>0</v>
      </c>
      <c r="D189" s="111">
        <v>0</v>
      </c>
      <c r="E189" s="111">
        <v>0</v>
      </c>
      <c r="F189" s="111">
        <v>6</v>
      </c>
      <c r="G189" s="111"/>
      <c r="H189" s="111">
        <f>'[3]2024 data'!H188</f>
        <v>0</v>
      </c>
    </row>
    <row r="190" spans="1:8" x14ac:dyDescent="0.35">
      <c r="A190" s="113">
        <v>45935</v>
      </c>
      <c r="B190" s="111">
        <v>0</v>
      </c>
      <c r="C190" s="111">
        <v>0</v>
      </c>
      <c r="D190" s="111">
        <v>0</v>
      </c>
      <c r="E190" s="111">
        <v>0</v>
      </c>
      <c r="F190" s="111">
        <v>6</v>
      </c>
      <c r="G190" s="111"/>
      <c r="H190" s="111">
        <f>'[3]2024 data'!H189</f>
        <v>0</v>
      </c>
    </row>
    <row r="191" spans="1:8" x14ac:dyDescent="0.35">
      <c r="A191" s="113">
        <v>45936</v>
      </c>
      <c r="B191" s="111">
        <v>0</v>
      </c>
      <c r="C191" s="111">
        <v>0</v>
      </c>
      <c r="D191" s="111">
        <v>0</v>
      </c>
      <c r="E191" s="111">
        <v>0</v>
      </c>
      <c r="F191" s="111">
        <v>6</v>
      </c>
      <c r="G191" s="111"/>
      <c r="H191" s="111">
        <f>'[3]2024 data'!H190</f>
        <v>0</v>
      </c>
    </row>
    <row r="192" spans="1:8" x14ac:dyDescent="0.35">
      <c r="A192" s="113">
        <v>45937</v>
      </c>
      <c r="B192" s="111">
        <v>0</v>
      </c>
      <c r="C192" s="111">
        <v>0</v>
      </c>
      <c r="D192" s="111">
        <v>0</v>
      </c>
      <c r="E192" s="111">
        <v>0</v>
      </c>
      <c r="F192" s="111">
        <v>6</v>
      </c>
      <c r="G192" s="111"/>
      <c r="H192" s="111">
        <f>'[3]2024 data'!H191</f>
        <v>0</v>
      </c>
    </row>
    <row r="193" spans="1:8" x14ac:dyDescent="0.35">
      <c r="A193" s="113">
        <v>45938</v>
      </c>
      <c r="B193" s="111">
        <v>0</v>
      </c>
      <c r="C193" s="111">
        <v>0</v>
      </c>
      <c r="D193" s="111">
        <v>0</v>
      </c>
      <c r="E193" s="111">
        <v>0</v>
      </c>
      <c r="F193" s="111">
        <v>6</v>
      </c>
      <c r="G193" s="111"/>
      <c r="H193" s="111">
        <f>'[3]2024 data'!H192</f>
        <v>0</v>
      </c>
    </row>
    <row r="194" spans="1:8" x14ac:dyDescent="0.35">
      <c r="A194" s="113">
        <v>45939</v>
      </c>
      <c r="B194" s="111">
        <v>0</v>
      </c>
      <c r="C194" s="111">
        <v>0</v>
      </c>
      <c r="D194" s="111">
        <v>0</v>
      </c>
      <c r="E194" s="111">
        <v>0</v>
      </c>
      <c r="F194" s="111">
        <v>6</v>
      </c>
      <c r="G194" s="111"/>
      <c r="H194" s="111">
        <f>'[3]2024 data'!H193</f>
        <v>0</v>
      </c>
    </row>
    <row r="195" spans="1:8" x14ac:dyDescent="0.35">
      <c r="A195" s="113">
        <v>45940</v>
      </c>
      <c r="B195" s="111">
        <v>0</v>
      </c>
      <c r="C195" s="111">
        <v>0</v>
      </c>
      <c r="D195" s="111">
        <v>0</v>
      </c>
      <c r="E195" s="111">
        <v>0</v>
      </c>
      <c r="F195" s="111">
        <v>6</v>
      </c>
      <c r="G195" s="111"/>
      <c r="H195" s="111">
        <f>'[3]2024 data'!H194</f>
        <v>0</v>
      </c>
    </row>
    <row r="196" spans="1:8" x14ac:dyDescent="0.35">
      <c r="A196" s="113">
        <v>45941</v>
      </c>
      <c r="B196" s="111">
        <v>0</v>
      </c>
      <c r="C196" s="111">
        <v>0</v>
      </c>
      <c r="D196" s="111">
        <v>0</v>
      </c>
      <c r="E196" s="111">
        <v>0</v>
      </c>
      <c r="F196" s="111">
        <v>6</v>
      </c>
      <c r="G196" s="111"/>
      <c r="H196" s="111">
        <f>'[3]2024 data'!H195</f>
        <v>0</v>
      </c>
    </row>
    <row r="197" spans="1:8" x14ac:dyDescent="0.35">
      <c r="A197" s="113">
        <v>45942</v>
      </c>
      <c r="B197" s="111">
        <v>0</v>
      </c>
      <c r="C197" s="111">
        <v>0</v>
      </c>
      <c r="D197" s="111">
        <v>0</v>
      </c>
      <c r="E197" s="111">
        <v>0</v>
      </c>
      <c r="F197" s="111">
        <v>6</v>
      </c>
      <c r="G197" s="111"/>
      <c r="H197" s="111">
        <f>'[3]2024 data'!H196</f>
        <v>2</v>
      </c>
    </row>
    <row r="198" spans="1:8" x14ac:dyDescent="0.35">
      <c r="A198" s="113">
        <v>45943</v>
      </c>
      <c r="B198" s="111">
        <v>0</v>
      </c>
      <c r="C198" s="111">
        <v>0</v>
      </c>
      <c r="D198" s="111">
        <v>0</v>
      </c>
      <c r="E198" s="111">
        <v>0</v>
      </c>
      <c r="F198" s="111">
        <v>6</v>
      </c>
      <c r="G198" s="111"/>
      <c r="H198" s="111">
        <f>'[3]2024 data'!H197</f>
        <v>8</v>
      </c>
    </row>
    <row r="199" spans="1:8" x14ac:dyDescent="0.35">
      <c r="A199" s="113">
        <v>45944</v>
      </c>
      <c r="B199" s="111">
        <v>0</v>
      </c>
      <c r="C199" s="111">
        <v>0</v>
      </c>
      <c r="D199" s="111">
        <v>0</v>
      </c>
      <c r="E199" s="111">
        <v>0</v>
      </c>
      <c r="F199" s="111">
        <v>6</v>
      </c>
      <c r="G199" s="111"/>
      <c r="H199" s="111">
        <f>'[3]2024 data'!H198</f>
        <v>8</v>
      </c>
    </row>
    <row r="200" spans="1:8" x14ac:dyDescent="0.35">
      <c r="A200" s="113">
        <v>45945</v>
      </c>
      <c r="B200" s="111">
        <v>0</v>
      </c>
      <c r="C200" s="111">
        <v>0</v>
      </c>
      <c r="D200" s="111">
        <v>0</v>
      </c>
      <c r="E200" s="111">
        <v>0</v>
      </c>
      <c r="F200" s="111">
        <v>6</v>
      </c>
      <c r="G200" s="111"/>
      <c r="H200" s="111">
        <f>'[3]2024 data'!H199</f>
        <v>8</v>
      </c>
    </row>
    <row r="201" spans="1:8" x14ac:dyDescent="0.35">
      <c r="A201" s="113">
        <v>45946</v>
      </c>
      <c r="B201" s="111">
        <v>0</v>
      </c>
      <c r="C201" s="111">
        <v>0</v>
      </c>
      <c r="D201" s="111">
        <v>0</v>
      </c>
      <c r="E201" s="111">
        <v>0</v>
      </c>
      <c r="F201" s="111">
        <v>6</v>
      </c>
      <c r="G201" s="111"/>
      <c r="H201" s="111">
        <f>'[3]2024 data'!H200</f>
        <v>8</v>
      </c>
    </row>
    <row r="202" spans="1:8" x14ac:dyDescent="0.35">
      <c r="A202" s="113">
        <v>45947</v>
      </c>
      <c r="B202" s="111">
        <v>0</v>
      </c>
      <c r="C202" s="111">
        <v>0</v>
      </c>
      <c r="D202" s="111">
        <v>0</v>
      </c>
      <c r="E202" s="111">
        <v>0</v>
      </c>
      <c r="F202" s="111">
        <v>6</v>
      </c>
      <c r="G202" s="111"/>
      <c r="H202" s="111">
        <f>'[3]2024 data'!H201</f>
        <v>8</v>
      </c>
    </row>
    <row r="203" spans="1:8" x14ac:dyDescent="0.35">
      <c r="A203" s="113">
        <v>45948</v>
      </c>
      <c r="B203" s="111">
        <v>0</v>
      </c>
      <c r="C203" s="111">
        <v>0</v>
      </c>
      <c r="D203" s="111">
        <v>0</v>
      </c>
      <c r="E203" s="111">
        <v>0</v>
      </c>
      <c r="F203" s="111">
        <v>0</v>
      </c>
      <c r="G203" s="111"/>
      <c r="H203" s="111">
        <f>'[3]2024 data'!H202</f>
        <v>8</v>
      </c>
    </row>
    <row r="204" spans="1:8" x14ac:dyDescent="0.35">
      <c r="A204" s="113">
        <v>45949</v>
      </c>
      <c r="B204" s="111">
        <v>0</v>
      </c>
      <c r="C204" s="111">
        <v>0</v>
      </c>
      <c r="D204" s="111">
        <v>0</v>
      </c>
      <c r="E204" s="111">
        <v>0</v>
      </c>
      <c r="F204" s="111">
        <v>0</v>
      </c>
      <c r="G204" s="111"/>
      <c r="H204" s="111">
        <f>'[3]2024 data'!H203</f>
        <v>8</v>
      </c>
    </row>
    <row r="205" spans="1:8" x14ac:dyDescent="0.35">
      <c r="A205" s="113">
        <v>45950</v>
      </c>
      <c r="B205" s="111">
        <v>0</v>
      </c>
      <c r="C205" s="111">
        <v>0</v>
      </c>
      <c r="D205" s="111">
        <v>0</v>
      </c>
      <c r="E205" s="111">
        <v>0</v>
      </c>
      <c r="F205" s="111">
        <v>0</v>
      </c>
      <c r="G205" s="111"/>
      <c r="H205" s="111">
        <f>'[3]2024 data'!H204</f>
        <v>8</v>
      </c>
    </row>
    <row r="206" spans="1:8" x14ac:dyDescent="0.35">
      <c r="A206" s="113">
        <v>45951</v>
      </c>
      <c r="B206" s="111">
        <v>0</v>
      </c>
      <c r="C206" s="111">
        <v>0</v>
      </c>
      <c r="D206" s="111">
        <v>0</v>
      </c>
      <c r="E206" s="111">
        <v>0</v>
      </c>
      <c r="F206" s="111">
        <v>0</v>
      </c>
      <c r="G206" s="111"/>
      <c r="H206" s="111">
        <f>'[3]2024 data'!H205</f>
        <v>8</v>
      </c>
    </row>
    <row r="207" spans="1:8" x14ac:dyDescent="0.35">
      <c r="A207" s="113">
        <v>45952</v>
      </c>
      <c r="B207" s="111">
        <v>0</v>
      </c>
      <c r="C207" s="111">
        <v>0</v>
      </c>
      <c r="D207" s="111">
        <v>0</v>
      </c>
      <c r="E207" s="111">
        <v>0</v>
      </c>
      <c r="F207" s="111">
        <v>0</v>
      </c>
      <c r="G207" s="111"/>
      <c r="H207" s="111">
        <f>'[3]2024 data'!H206</f>
        <v>8</v>
      </c>
    </row>
    <row r="208" spans="1:8" x14ac:dyDescent="0.35">
      <c r="A208" s="113">
        <v>45953</v>
      </c>
      <c r="B208" s="111">
        <v>0</v>
      </c>
      <c r="C208" s="111">
        <v>0</v>
      </c>
      <c r="D208" s="111">
        <v>0</v>
      </c>
      <c r="E208" s="111">
        <v>0</v>
      </c>
      <c r="F208" s="111">
        <v>0</v>
      </c>
      <c r="G208" s="111"/>
      <c r="H208" s="111">
        <f>'[3]2024 data'!H207</f>
        <v>8</v>
      </c>
    </row>
    <row r="209" spans="1:8" x14ac:dyDescent="0.35">
      <c r="A209" s="113">
        <v>45954</v>
      </c>
      <c r="B209" s="111">
        <v>0</v>
      </c>
      <c r="C209" s="111">
        <v>0</v>
      </c>
      <c r="D209" s="111">
        <v>0</v>
      </c>
      <c r="E209" s="111">
        <v>0</v>
      </c>
      <c r="F209" s="111">
        <v>0</v>
      </c>
      <c r="G209" s="111"/>
      <c r="H209" s="111">
        <f>'[3]2024 data'!H208</f>
        <v>8</v>
      </c>
    </row>
    <row r="210" spans="1:8" x14ac:dyDescent="0.35">
      <c r="A210" s="113">
        <v>45955</v>
      </c>
      <c r="B210" s="111">
        <v>0</v>
      </c>
      <c r="C210" s="111">
        <v>0</v>
      </c>
      <c r="D210" s="111">
        <v>0</v>
      </c>
      <c r="E210" s="111">
        <v>0</v>
      </c>
      <c r="F210" s="111">
        <v>0</v>
      </c>
      <c r="G210" s="111"/>
      <c r="H210" s="111">
        <f>'[3]2024 data'!H209</f>
        <v>8</v>
      </c>
    </row>
    <row r="211" spans="1:8" x14ac:dyDescent="0.35">
      <c r="A211" s="113">
        <v>45956</v>
      </c>
      <c r="B211" s="111">
        <v>0</v>
      </c>
      <c r="C211" s="111">
        <v>0</v>
      </c>
      <c r="D211" s="111">
        <v>0</v>
      </c>
      <c r="E211" s="111">
        <v>0</v>
      </c>
      <c r="F211" s="111">
        <v>0</v>
      </c>
      <c r="G211" s="111"/>
      <c r="H211" s="111">
        <f>'[3]2024 data'!H210</f>
        <v>8</v>
      </c>
    </row>
    <row r="212" spans="1:8" x14ac:dyDescent="0.35">
      <c r="A212" s="113">
        <v>45957</v>
      </c>
      <c r="B212" s="111">
        <v>0</v>
      </c>
      <c r="C212" s="111">
        <v>0</v>
      </c>
      <c r="D212" s="111">
        <v>0</v>
      </c>
      <c r="E212" s="111">
        <v>0</v>
      </c>
      <c r="F212" s="111">
        <v>0</v>
      </c>
      <c r="G212" s="111"/>
      <c r="H212" s="111">
        <f>'[3]2024 data'!H211</f>
        <v>8</v>
      </c>
    </row>
    <row r="213" spans="1:8" x14ac:dyDescent="0.35">
      <c r="A213" s="113">
        <v>45958</v>
      </c>
      <c r="B213" s="111">
        <v>0</v>
      </c>
      <c r="C213" s="111">
        <v>0</v>
      </c>
      <c r="D213" s="111">
        <v>0</v>
      </c>
      <c r="E213" s="111">
        <v>0</v>
      </c>
      <c r="F213" s="111">
        <v>0</v>
      </c>
      <c r="G213" s="111"/>
      <c r="H213" s="111">
        <f>'[3]2024 data'!H212</f>
        <v>8</v>
      </c>
    </row>
    <row r="214" spans="1:8" x14ac:dyDescent="0.35">
      <c r="A214" s="113">
        <v>45959</v>
      </c>
      <c r="B214" s="111">
        <v>0</v>
      </c>
      <c r="C214" s="111">
        <v>0</v>
      </c>
      <c r="D214" s="111">
        <v>0</v>
      </c>
      <c r="E214" s="111">
        <v>0</v>
      </c>
      <c r="F214" s="111">
        <v>0</v>
      </c>
      <c r="G214" s="111"/>
      <c r="H214" s="111">
        <f>'[3]2024 data'!H213</f>
        <v>8</v>
      </c>
    </row>
    <row r="215" spans="1:8" x14ac:dyDescent="0.35">
      <c r="A215" s="113">
        <v>45960</v>
      </c>
      <c r="B215" s="111">
        <v>0</v>
      </c>
      <c r="C215" s="111">
        <v>0</v>
      </c>
      <c r="D215" s="111">
        <v>0</v>
      </c>
      <c r="E215" s="111">
        <v>2.5</v>
      </c>
      <c r="F215" s="111">
        <v>0</v>
      </c>
      <c r="G215" s="111"/>
      <c r="H215" s="111">
        <f>'[3]2024 data'!H214</f>
        <v>8</v>
      </c>
    </row>
    <row r="216" spans="1:8" x14ac:dyDescent="0.35">
      <c r="A216" s="113">
        <v>45961</v>
      </c>
      <c r="B216" s="111">
        <v>0</v>
      </c>
      <c r="C216" s="111">
        <v>0</v>
      </c>
      <c r="D216" s="111">
        <v>0</v>
      </c>
      <c r="E216" s="111">
        <v>0</v>
      </c>
      <c r="F216" s="111">
        <v>0</v>
      </c>
      <c r="G216" s="111"/>
      <c r="H216" s="111">
        <f>'[3]2024 data'!H215</f>
        <v>8</v>
      </c>
    </row>
    <row r="217" spans="1:8" x14ac:dyDescent="0.35">
      <c r="A217" s="113">
        <v>45962</v>
      </c>
      <c r="B217" s="111">
        <v>0</v>
      </c>
      <c r="C217" s="111">
        <v>0</v>
      </c>
      <c r="D217" s="111">
        <v>0</v>
      </c>
      <c r="E217" s="111">
        <v>0</v>
      </c>
      <c r="F217" s="111">
        <v>0</v>
      </c>
      <c r="G217" s="111"/>
      <c r="H217" s="111">
        <f>'[3]2024 data'!H216</f>
        <v>8</v>
      </c>
    </row>
    <row r="218" spans="1:8" x14ac:dyDescent="0.35">
      <c r="A218" s="113">
        <v>45963</v>
      </c>
      <c r="B218" s="111">
        <v>0</v>
      </c>
      <c r="C218" s="111">
        <v>0</v>
      </c>
      <c r="D218" s="111">
        <v>0</v>
      </c>
      <c r="E218" s="111">
        <v>0</v>
      </c>
      <c r="F218" s="111">
        <v>0</v>
      </c>
      <c r="G218" s="111"/>
      <c r="H218" s="111">
        <f>'[3]2024 data'!H217</f>
        <v>8</v>
      </c>
    </row>
    <row r="219" spans="1:8" x14ac:dyDescent="0.35">
      <c r="A219" s="113">
        <v>45964</v>
      </c>
      <c r="B219" s="111">
        <v>0</v>
      </c>
      <c r="C219" s="111">
        <v>0</v>
      </c>
      <c r="D219" s="111">
        <v>0</v>
      </c>
      <c r="E219" s="111">
        <v>0</v>
      </c>
      <c r="F219" s="111">
        <v>0</v>
      </c>
      <c r="G219" s="111"/>
      <c r="H219" s="111">
        <f>'[3]2024 data'!H218</f>
        <v>8</v>
      </c>
    </row>
    <row r="220" spans="1:8" x14ac:dyDescent="0.35">
      <c r="A220" s="113">
        <v>45965</v>
      </c>
      <c r="B220" s="111">
        <v>0</v>
      </c>
      <c r="C220" s="111">
        <v>0</v>
      </c>
      <c r="D220" s="111">
        <v>0</v>
      </c>
      <c r="E220" s="111">
        <v>0</v>
      </c>
      <c r="F220" s="111">
        <v>0</v>
      </c>
      <c r="G220" s="111"/>
      <c r="H220" s="111">
        <f>'[3]2024 data'!H219</f>
        <v>8</v>
      </c>
    </row>
    <row r="221" spans="1:8" x14ac:dyDescent="0.35">
      <c r="A221" s="113">
        <v>45966</v>
      </c>
      <c r="B221" s="111">
        <v>0</v>
      </c>
      <c r="C221" s="111">
        <v>0</v>
      </c>
      <c r="D221" s="111">
        <v>0</v>
      </c>
      <c r="E221" s="111">
        <v>0</v>
      </c>
      <c r="F221" s="111">
        <v>0</v>
      </c>
      <c r="G221" s="111"/>
      <c r="H221" s="111">
        <f>'[3]2024 data'!H220</f>
        <v>49</v>
      </c>
    </row>
    <row r="222" spans="1:8" x14ac:dyDescent="0.35">
      <c r="A222" s="113">
        <v>45967</v>
      </c>
      <c r="B222" s="111">
        <f>36.75+11.8</f>
        <v>48.55</v>
      </c>
      <c r="C222" s="111">
        <v>0</v>
      </c>
      <c r="D222" s="111">
        <v>0</v>
      </c>
      <c r="E222" s="111">
        <v>0</v>
      </c>
      <c r="F222" s="111">
        <v>0</v>
      </c>
      <c r="G222" s="111"/>
      <c r="H222" s="111">
        <f>'[3]2024 data'!H221</f>
        <v>11.3</v>
      </c>
    </row>
    <row r="223" spans="1:8" x14ac:dyDescent="0.35">
      <c r="A223" s="113">
        <v>45968</v>
      </c>
      <c r="B223" s="111">
        <v>0</v>
      </c>
      <c r="C223" s="111">
        <v>0</v>
      </c>
      <c r="D223" s="111">
        <v>0</v>
      </c>
      <c r="E223" s="111">
        <v>0</v>
      </c>
      <c r="F223" s="111">
        <v>0</v>
      </c>
      <c r="G223" s="111"/>
      <c r="H223" s="111">
        <f>'[3]2024 data'!H222</f>
        <v>11.3</v>
      </c>
    </row>
    <row r="224" spans="1:8" x14ac:dyDescent="0.35">
      <c r="A224" s="113">
        <v>45969</v>
      </c>
      <c r="B224" s="111">
        <v>0</v>
      </c>
      <c r="C224" s="111">
        <v>0</v>
      </c>
      <c r="D224" s="111">
        <v>0</v>
      </c>
      <c r="E224" s="111">
        <v>0</v>
      </c>
      <c r="F224" s="111">
        <v>0</v>
      </c>
      <c r="G224" s="111"/>
      <c r="H224" s="111">
        <f>'[3]2024 data'!H223</f>
        <v>11.3</v>
      </c>
    </row>
    <row r="225" spans="1:8" x14ac:dyDescent="0.35">
      <c r="A225" s="113">
        <v>45970</v>
      </c>
      <c r="B225" s="111">
        <v>0</v>
      </c>
      <c r="C225" s="111">
        <v>0</v>
      </c>
      <c r="D225" s="111">
        <v>0</v>
      </c>
      <c r="E225" s="111">
        <v>0</v>
      </c>
      <c r="F225" s="111">
        <v>0</v>
      </c>
      <c r="G225" s="111"/>
      <c r="H225" s="111">
        <f>'[3]2024 data'!H224</f>
        <v>11.3</v>
      </c>
    </row>
    <row r="226" spans="1:8" x14ac:dyDescent="0.35">
      <c r="A226" s="113">
        <v>45971</v>
      </c>
      <c r="B226" s="111">
        <v>0</v>
      </c>
      <c r="C226" s="111">
        <v>0</v>
      </c>
      <c r="D226" s="111">
        <v>0</v>
      </c>
      <c r="E226" s="111">
        <v>0</v>
      </c>
      <c r="F226" s="111">
        <v>0</v>
      </c>
      <c r="G226" s="111"/>
      <c r="H226" s="111">
        <f>'[3]2024 data'!H225</f>
        <v>11.3</v>
      </c>
    </row>
    <row r="227" spans="1:8" x14ac:dyDescent="0.35">
      <c r="A227" s="113">
        <v>45972</v>
      </c>
      <c r="B227" s="111">
        <v>0</v>
      </c>
      <c r="C227" s="111">
        <v>0</v>
      </c>
      <c r="D227" s="111">
        <v>0</v>
      </c>
      <c r="E227" s="111">
        <v>0</v>
      </c>
      <c r="F227" s="111">
        <v>0</v>
      </c>
      <c r="G227" s="111"/>
      <c r="H227" s="111">
        <f>'[3]2024 data'!H226</f>
        <v>11.3</v>
      </c>
    </row>
    <row r="228" spans="1:8" x14ac:dyDescent="0.35">
      <c r="A228" s="113">
        <v>45973</v>
      </c>
      <c r="B228" s="111">
        <v>0</v>
      </c>
      <c r="C228" s="111">
        <v>0</v>
      </c>
      <c r="D228" s="111">
        <v>0</v>
      </c>
      <c r="E228" s="111">
        <v>0</v>
      </c>
      <c r="F228" s="111">
        <v>0</v>
      </c>
      <c r="G228" s="111"/>
      <c r="H228" s="111">
        <f>'[3]2024 data'!H227</f>
        <v>11.3</v>
      </c>
    </row>
    <row r="229" spans="1:8" x14ac:dyDescent="0.35">
      <c r="A229" s="113">
        <v>45974</v>
      </c>
      <c r="B229" s="111">
        <v>0</v>
      </c>
      <c r="C229" s="111">
        <v>0</v>
      </c>
      <c r="D229" s="111">
        <v>0</v>
      </c>
      <c r="E229" s="111">
        <v>0</v>
      </c>
      <c r="F229" s="111">
        <v>0</v>
      </c>
      <c r="G229" s="111"/>
      <c r="H229" s="111">
        <f>'[3]2024 data'!H228</f>
        <v>11.3</v>
      </c>
    </row>
    <row r="230" spans="1:8" x14ac:dyDescent="0.35">
      <c r="A230" s="113">
        <v>45975</v>
      </c>
      <c r="B230" s="111">
        <v>0</v>
      </c>
      <c r="C230" s="111">
        <v>0</v>
      </c>
      <c r="D230" s="111">
        <v>0</v>
      </c>
      <c r="E230" s="111">
        <v>0</v>
      </c>
      <c r="F230" s="111">
        <v>0</v>
      </c>
      <c r="G230" s="111"/>
      <c r="H230" s="111">
        <f>'[3]2024 data'!H229</f>
        <v>11.3</v>
      </c>
    </row>
    <row r="231" spans="1:8" x14ac:dyDescent="0.35">
      <c r="A231" s="113">
        <v>45976</v>
      </c>
      <c r="B231" s="111">
        <v>0</v>
      </c>
      <c r="C231" s="111">
        <v>0</v>
      </c>
      <c r="D231" s="111">
        <v>0</v>
      </c>
      <c r="E231" s="111">
        <v>0</v>
      </c>
      <c r="F231" s="111">
        <v>0</v>
      </c>
      <c r="G231" s="111"/>
      <c r="H231" s="111">
        <f>'[3]2024 data'!H230</f>
        <v>11.3</v>
      </c>
    </row>
    <row r="232" spans="1:8" x14ac:dyDescent="0.35">
      <c r="A232" s="113">
        <v>45977</v>
      </c>
      <c r="B232" s="111">
        <v>0</v>
      </c>
      <c r="C232" s="111">
        <v>0</v>
      </c>
      <c r="D232" s="111">
        <v>0</v>
      </c>
      <c r="E232" s="111">
        <v>0</v>
      </c>
      <c r="F232" s="111">
        <v>0</v>
      </c>
      <c r="G232" s="111"/>
      <c r="H232" s="111">
        <f>'[3]2024 data'!H231</f>
        <v>11.3</v>
      </c>
    </row>
    <row r="233" spans="1:8" x14ac:dyDescent="0.35">
      <c r="A233" s="113">
        <v>45978</v>
      </c>
      <c r="B233" s="111">
        <v>0</v>
      </c>
      <c r="C233" s="111">
        <v>0</v>
      </c>
      <c r="D233" s="111">
        <v>0</v>
      </c>
      <c r="E233" s="111">
        <v>0</v>
      </c>
      <c r="F233" s="111">
        <v>0</v>
      </c>
      <c r="G233" s="111"/>
      <c r="H233" s="111">
        <f>'[3]2024 data'!H232</f>
        <v>11.3</v>
      </c>
    </row>
    <row r="234" spans="1:8" x14ac:dyDescent="0.35">
      <c r="A234" s="113">
        <v>45979</v>
      </c>
      <c r="B234" s="111">
        <v>0</v>
      </c>
      <c r="C234" s="111">
        <v>0</v>
      </c>
      <c r="D234" s="111">
        <v>0</v>
      </c>
      <c r="E234" s="111">
        <v>0</v>
      </c>
      <c r="F234" s="111">
        <v>0</v>
      </c>
      <c r="G234" s="111"/>
      <c r="H234" s="111">
        <f>'[3]2024 data'!H233</f>
        <v>11.3</v>
      </c>
    </row>
    <row r="235" spans="1:8" x14ac:dyDescent="0.35">
      <c r="A235" s="113">
        <v>45980</v>
      </c>
      <c r="B235" s="111">
        <v>0</v>
      </c>
      <c r="C235" s="111">
        <v>0</v>
      </c>
      <c r="D235" s="111">
        <v>0</v>
      </c>
      <c r="E235" s="111">
        <v>0</v>
      </c>
      <c r="F235" s="111">
        <v>0</v>
      </c>
      <c r="G235" s="111"/>
      <c r="H235" s="111">
        <f>'[3]2024 data'!H234</f>
        <v>11.3</v>
      </c>
    </row>
    <row r="236" spans="1:8" x14ac:dyDescent="0.35">
      <c r="A236" s="113">
        <v>45981</v>
      </c>
      <c r="B236" s="111">
        <v>0</v>
      </c>
      <c r="C236" s="111">
        <v>0</v>
      </c>
      <c r="D236" s="111">
        <v>0</v>
      </c>
      <c r="E236" s="111">
        <v>0</v>
      </c>
      <c r="F236" s="111">
        <v>0</v>
      </c>
      <c r="G236" s="111"/>
      <c r="H236" s="111">
        <f>'[3]2024 data'!H235</f>
        <v>11.3</v>
      </c>
    </row>
    <row r="237" spans="1:8" x14ac:dyDescent="0.35">
      <c r="A237" s="113">
        <v>45982</v>
      </c>
      <c r="B237" s="111">
        <v>0</v>
      </c>
      <c r="C237" s="111">
        <v>0</v>
      </c>
      <c r="D237" s="111">
        <v>0</v>
      </c>
      <c r="E237" s="111">
        <v>0</v>
      </c>
      <c r="F237" s="111">
        <v>0</v>
      </c>
      <c r="G237" s="111"/>
      <c r="H237" s="111">
        <f>'[3]2024 data'!H236</f>
        <v>11.3</v>
      </c>
    </row>
    <row r="238" spans="1:8" x14ac:dyDescent="0.35">
      <c r="A238" s="113">
        <v>45983</v>
      </c>
      <c r="B238" s="111">
        <v>0</v>
      </c>
      <c r="C238" s="111">
        <v>0</v>
      </c>
      <c r="D238" s="111">
        <v>0</v>
      </c>
      <c r="E238" s="111">
        <v>0</v>
      </c>
      <c r="F238" s="111">
        <v>0</v>
      </c>
      <c r="G238" s="111"/>
      <c r="H238" s="111">
        <f>'[3]2024 data'!H237</f>
        <v>11.3</v>
      </c>
    </row>
    <row r="239" spans="1:8" x14ac:dyDescent="0.35">
      <c r="A239" s="113">
        <v>45984</v>
      </c>
      <c r="B239" s="111">
        <v>0</v>
      </c>
      <c r="C239" s="111">
        <v>0</v>
      </c>
      <c r="D239" s="111">
        <v>0</v>
      </c>
      <c r="E239" s="111">
        <v>0</v>
      </c>
      <c r="F239" s="111">
        <v>0</v>
      </c>
      <c r="G239" s="111"/>
      <c r="H239" s="111">
        <f>'[3]2024 data'!H238</f>
        <v>11.3</v>
      </c>
    </row>
    <row r="240" spans="1:8" x14ac:dyDescent="0.35">
      <c r="A240" s="113">
        <v>45985</v>
      </c>
      <c r="B240" s="111">
        <v>0</v>
      </c>
      <c r="C240" s="111">
        <v>0</v>
      </c>
      <c r="D240" s="111">
        <v>0</v>
      </c>
      <c r="E240" s="111">
        <v>0</v>
      </c>
      <c r="F240" s="111">
        <v>0</v>
      </c>
      <c r="G240" s="111"/>
      <c r="H240" s="111">
        <f>'[3]2024 data'!H239</f>
        <v>5.3</v>
      </c>
    </row>
    <row r="241" spans="1:8" x14ac:dyDescent="0.35">
      <c r="A241" s="113">
        <v>45986</v>
      </c>
      <c r="B241" s="111">
        <v>0</v>
      </c>
      <c r="C241" s="111">
        <v>0</v>
      </c>
      <c r="D241" s="111">
        <v>0</v>
      </c>
      <c r="E241" s="111">
        <v>0</v>
      </c>
      <c r="F241" s="111">
        <v>0</v>
      </c>
      <c r="G241" s="111"/>
      <c r="H241" s="111">
        <f>'[3]2024 data'!H240</f>
        <v>5.3</v>
      </c>
    </row>
    <row r="242" spans="1:8" x14ac:dyDescent="0.35">
      <c r="A242" s="113">
        <v>45987</v>
      </c>
      <c r="B242" s="111">
        <v>0</v>
      </c>
      <c r="C242" s="111">
        <v>0</v>
      </c>
      <c r="D242" s="111">
        <v>0</v>
      </c>
      <c r="E242" s="111">
        <v>0</v>
      </c>
      <c r="F242" s="111">
        <v>0</v>
      </c>
      <c r="G242" s="111"/>
      <c r="H242" s="111">
        <f>'[3]2024 data'!H241</f>
        <v>5.3</v>
      </c>
    </row>
    <row r="243" spans="1:8" x14ac:dyDescent="0.35">
      <c r="A243" s="113">
        <v>45988</v>
      </c>
      <c r="B243" s="111">
        <v>0</v>
      </c>
      <c r="C243" s="111">
        <v>0</v>
      </c>
      <c r="D243" s="111">
        <v>0</v>
      </c>
      <c r="E243" s="111">
        <v>0</v>
      </c>
      <c r="F243" s="111">
        <v>0</v>
      </c>
      <c r="G243" s="111"/>
      <c r="H243" s="111">
        <f>'[3]2024 data'!H242</f>
        <v>5.3</v>
      </c>
    </row>
    <row r="244" spans="1:8" x14ac:dyDescent="0.35">
      <c r="A244" s="113">
        <v>45989</v>
      </c>
      <c r="B244" s="111">
        <v>0</v>
      </c>
      <c r="C244" s="111">
        <v>0</v>
      </c>
      <c r="D244" s="111">
        <v>0</v>
      </c>
      <c r="E244" s="111">
        <v>0</v>
      </c>
      <c r="F244" s="111">
        <v>0</v>
      </c>
      <c r="G244" s="111"/>
      <c r="H244" s="111">
        <f>'[3]2024 data'!H243</f>
        <v>5.3</v>
      </c>
    </row>
    <row r="245" spans="1:8" x14ac:dyDescent="0.35">
      <c r="A245" s="113">
        <v>45990</v>
      </c>
      <c r="B245" s="111">
        <v>0</v>
      </c>
      <c r="C245" s="111">
        <v>0</v>
      </c>
      <c r="D245" s="111">
        <v>0</v>
      </c>
      <c r="E245" s="111">
        <v>0</v>
      </c>
      <c r="F245" s="111">
        <v>0</v>
      </c>
      <c r="G245" s="111"/>
      <c r="H245" s="111">
        <f>'[3]2024 data'!H244</f>
        <v>5.3</v>
      </c>
    </row>
    <row r="246" spans="1:8" x14ac:dyDescent="0.35">
      <c r="A246" s="113">
        <v>45991</v>
      </c>
      <c r="B246" s="111">
        <v>0</v>
      </c>
      <c r="C246" s="111">
        <v>0</v>
      </c>
      <c r="D246" s="111">
        <v>0</v>
      </c>
      <c r="E246" s="111">
        <v>0</v>
      </c>
      <c r="F246" s="111">
        <v>0</v>
      </c>
      <c r="G246" s="111"/>
      <c r="H246" s="111">
        <f>'[3]2024 data'!H245</f>
        <v>5.3</v>
      </c>
    </row>
    <row r="247" spans="1:8" x14ac:dyDescent="0.35">
      <c r="A247" s="113">
        <v>45992</v>
      </c>
      <c r="B247" s="111">
        <v>0</v>
      </c>
      <c r="C247" s="111">
        <v>0</v>
      </c>
      <c r="D247" s="111">
        <v>0</v>
      </c>
      <c r="E247" s="111">
        <v>0</v>
      </c>
      <c r="F247" s="111">
        <v>0</v>
      </c>
      <c r="G247" s="111"/>
      <c r="H247" s="111">
        <f>'[3]2024 data'!H246</f>
        <v>5.3</v>
      </c>
    </row>
    <row r="248" spans="1:8" x14ac:dyDescent="0.35">
      <c r="A248" s="113">
        <v>45993</v>
      </c>
      <c r="B248" s="111">
        <v>0</v>
      </c>
      <c r="C248" s="111">
        <v>0</v>
      </c>
      <c r="D248" s="111">
        <v>0</v>
      </c>
      <c r="E248" s="111">
        <v>0</v>
      </c>
      <c r="F248" s="111">
        <v>0</v>
      </c>
      <c r="G248" s="111"/>
      <c r="H248" s="111">
        <f>'[3]2024 data'!H247</f>
        <v>5.3</v>
      </c>
    </row>
    <row r="249" spans="1:8" x14ac:dyDescent="0.35">
      <c r="A249" s="113">
        <v>45994</v>
      </c>
      <c r="B249" s="111">
        <v>0</v>
      </c>
      <c r="C249" s="111">
        <v>0</v>
      </c>
      <c r="D249" s="111">
        <v>0</v>
      </c>
      <c r="E249" s="111">
        <v>0</v>
      </c>
      <c r="F249" s="111">
        <v>0</v>
      </c>
      <c r="G249" s="111"/>
      <c r="H249" s="111">
        <f>'[3]2024 data'!H248</f>
        <v>5.3</v>
      </c>
    </row>
    <row r="250" spans="1:8" x14ac:dyDescent="0.35">
      <c r="A250" s="113">
        <v>45995</v>
      </c>
      <c r="B250" s="111">
        <v>0</v>
      </c>
      <c r="C250" s="111">
        <v>0</v>
      </c>
      <c r="D250" s="111">
        <v>0</v>
      </c>
      <c r="E250" s="111">
        <v>0</v>
      </c>
      <c r="F250" s="111">
        <v>0</v>
      </c>
      <c r="G250" s="111"/>
      <c r="H250" s="111">
        <f>'[3]2024 data'!H249</f>
        <v>5.3</v>
      </c>
    </row>
    <row r="251" spans="1:8" x14ac:dyDescent="0.35">
      <c r="A251" s="113">
        <v>45996</v>
      </c>
      <c r="B251" s="111">
        <v>0</v>
      </c>
      <c r="C251" s="111">
        <v>0</v>
      </c>
      <c r="D251" s="111">
        <v>0</v>
      </c>
      <c r="E251" s="111">
        <v>0</v>
      </c>
      <c r="F251" s="111">
        <v>0</v>
      </c>
      <c r="G251" s="111"/>
      <c r="H251" s="111">
        <f>'[3]2024 data'!H250</f>
        <v>5.3</v>
      </c>
    </row>
    <row r="252" spans="1:8" x14ac:dyDescent="0.35">
      <c r="A252" s="113">
        <v>45997</v>
      </c>
      <c r="B252" s="111">
        <v>0</v>
      </c>
      <c r="C252" s="111">
        <v>0</v>
      </c>
      <c r="D252" s="111">
        <v>0</v>
      </c>
      <c r="E252" s="111">
        <v>0</v>
      </c>
      <c r="F252" s="111">
        <v>0</v>
      </c>
      <c r="G252" s="111"/>
      <c r="H252" s="111">
        <f>'[3]2024 data'!H251</f>
        <v>5.3</v>
      </c>
    </row>
    <row r="253" spans="1:8" x14ac:dyDescent="0.35">
      <c r="A253" s="113">
        <v>45998</v>
      </c>
      <c r="B253" s="111">
        <v>0</v>
      </c>
      <c r="C253" s="111">
        <v>0</v>
      </c>
      <c r="D253" s="111">
        <v>0</v>
      </c>
      <c r="E253" s="111">
        <v>0</v>
      </c>
      <c r="F253" s="111">
        <v>0</v>
      </c>
      <c r="G253" s="111"/>
      <c r="H253" s="111">
        <f>'[3]2024 data'!H252</f>
        <v>5.3</v>
      </c>
    </row>
    <row r="254" spans="1:8" x14ac:dyDescent="0.35">
      <c r="A254" s="113">
        <v>45999</v>
      </c>
      <c r="B254" s="111">
        <v>0</v>
      </c>
      <c r="C254" s="111">
        <v>0</v>
      </c>
      <c r="D254" s="111">
        <v>0</v>
      </c>
      <c r="E254" s="111">
        <v>0</v>
      </c>
      <c r="F254" s="111">
        <v>0</v>
      </c>
      <c r="G254" s="111"/>
      <c r="H254" s="111">
        <f>'[3]2024 data'!H253</f>
        <v>5.3</v>
      </c>
    </row>
    <row r="255" spans="1:8" x14ac:dyDescent="0.35">
      <c r="A255" s="113">
        <v>46000</v>
      </c>
      <c r="B255" s="111">
        <v>0</v>
      </c>
      <c r="C255" s="111">
        <v>0</v>
      </c>
      <c r="D255" s="111">
        <v>0</v>
      </c>
      <c r="E255" s="111">
        <v>0</v>
      </c>
      <c r="F255" s="111">
        <v>0</v>
      </c>
      <c r="G255" s="111"/>
      <c r="H255" s="111">
        <f>'[3]2024 data'!H254</f>
        <v>5.3</v>
      </c>
    </row>
    <row r="256" spans="1:8" x14ac:dyDescent="0.35">
      <c r="A256" s="113">
        <v>46001</v>
      </c>
      <c r="B256" s="111">
        <v>0</v>
      </c>
      <c r="C256" s="111">
        <v>0</v>
      </c>
      <c r="D256" s="111">
        <v>0</v>
      </c>
      <c r="E256" s="111">
        <v>0</v>
      </c>
      <c r="F256" s="111">
        <v>0</v>
      </c>
      <c r="G256" s="111"/>
      <c r="H256" s="111">
        <f>'[3]2024 data'!H255</f>
        <v>5.3</v>
      </c>
    </row>
    <row r="257" spans="1:8" x14ac:dyDescent="0.35">
      <c r="A257" s="113">
        <v>46002</v>
      </c>
      <c r="B257" s="111">
        <v>0</v>
      </c>
      <c r="C257" s="111">
        <v>0</v>
      </c>
      <c r="D257" s="111">
        <v>0</v>
      </c>
      <c r="E257" s="111">
        <v>0</v>
      </c>
      <c r="F257" s="111">
        <v>0</v>
      </c>
      <c r="G257" s="111"/>
      <c r="H257" s="111">
        <f>'[3]2024 data'!H256</f>
        <v>5.3</v>
      </c>
    </row>
    <row r="258" spans="1:8" x14ac:dyDescent="0.35">
      <c r="A258" s="113">
        <v>46003</v>
      </c>
      <c r="B258" s="111">
        <v>0</v>
      </c>
      <c r="C258" s="111">
        <v>0</v>
      </c>
      <c r="D258" s="111">
        <v>0</v>
      </c>
      <c r="E258" s="111">
        <v>0</v>
      </c>
      <c r="F258" s="111">
        <v>0</v>
      </c>
      <c r="G258" s="111"/>
      <c r="H258" s="111">
        <f>'[3]2024 data'!H257</f>
        <v>5.3</v>
      </c>
    </row>
    <row r="259" spans="1:8" x14ac:dyDescent="0.35">
      <c r="A259" s="113">
        <v>46004</v>
      </c>
      <c r="B259" s="111">
        <v>0</v>
      </c>
      <c r="C259" s="111">
        <v>0</v>
      </c>
      <c r="D259" s="111">
        <v>0</v>
      </c>
      <c r="E259" s="111">
        <v>0</v>
      </c>
      <c r="F259" s="111">
        <v>0</v>
      </c>
      <c r="G259" s="111"/>
      <c r="H259" s="111">
        <f>'[3]2024 data'!H258</f>
        <v>5.3</v>
      </c>
    </row>
    <row r="260" spans="1:8" x14ac:dyDescent="0.35">
      <c r="A260" s="113">
        <v>46005</v>
      </c>
      <c r="B260" s="111">
        <v>0</v>
      </c>
      <c r="C260" s="111">
        <v>0</v>
      </c>
      <c r="D260" s="111">
        <v>0</v>
      </c>
      <c r="E260" s="111">
        <v>0</v>
      </c>
      <c r="F260" s="111">
        <v>0</v>
      </c>
      <c r="G260" s="111"/>
      <c r="H260" s="111">
        <f>'[3]2024 data'!H259</f>
        <v>5.3</v>
      </c>
    </row>
    <row r="261" spans="1:8" x14ac:dyDescent="0.35">
      <c r="A261" s="113">
        <v>46006</v>
      </c>
      <c r="B261" s="111">
        <v>0</v>
      </c>
      <c r="C261" s="111">
        <v>0</v>
      </c>
      <c r="D261" s="111">
        <v>0</v>
      </c>
      <c r="E261" s="111">
        <v>0</v>
      </c>
      <c r="F261" s="111">
        <v>0</v>
      </c>
      <c r="G261" s="111"/>
      <c r="H261" s="111">
        <f>'[3]2024 data'!H260</f>
        <v>5.3</v>
      </c>
    </row>
    <row r="262" spans="1:8" x14ac:dyDescent="0.35">
      <c r="A262" s="113">
        <v>46007</v>
      </c>
      <c r="B262" s="111">
        <v>0</v>
      </c>
      <c r="C262" s="111">
        <v>0</v>
      </c>
      <c r="D262" s="111">
        <v>0</v>
      </c>
      <c r="E262" s="111">
        <v>0</v>
      </c>
      <c r="F262" s="111">
        <v>0</v>
      </c>
      <c r="G262" s="111"/>
      <c r="H262" s="111">
        <f>'[3]2024 data'!H261</f>
        <v>5.3</v>
      </c>
    </row>
    <row r="263" spans="1:8" x14ac:dyDescent="0.35">
      <c r="A263" s="113">
        <v>46008</v>
      </c>
      <c r="B263" s="111">
        <v>0</v>
      </c>
      <c r="C263" s="111">
        <v>0</v>
      </c>
      <c r="D263" s="111">
        <v>0</v>
      </c>
      <c r="E263" s="111">
        <v>0</v>
      </c>
      <c r="F263" s="111">
        <v>0</v>
      </c>
      <c r="G263" s="111"/>
      <c r="H263" s="111">
        <f>'[3]2024 data'!H262</f>
        <v>5.3</v>
      </c>
    </row>
    <row r="264" spans="1:8" x14ac:dyDescent="0.35">
      <c r="A264" s="113">
        <v>46009</v>
      </c>
      <c r="B264" s="111">
        <v>0</v>
      </c>
      <c r="C264" s="111">
        <v>0</v>
      </c>
      <c r="D264" s="111">
        <v>0</v>
      </c>
      <c r="E264" s="111">
        <v>0</v>
      </c>
      <c r="F264" s="111">
        <v>0</v>
      </c>
      <c r="G264" s="111"/>
      <c r="H264" s="111">
        <f>'[3]2024 data'!H263</f>
        <v>5.3</v>
      </c>
    </row>
    <row r="265" spans="1:8" x14ac:dyDescent="0.35">
      <c r="A265" s="113">
        <v>46010</v>
      </c>
      <c r="B265" s="111">
        <v>0</v>
      </c>
      <c r="C265" s="111">
        <v>0</v>
      </c>
      <c r="D265" s="111">
        <v>0</v>
      </c>
      <c r="E265" s="111">
        <v>0</v>
      </c>
      <c r="F265" s="111">
        <v>0</v>
      </c>
      <c r="G265" s="111"/>
      <c r="H265" s="111">
        <f>'[3]2024 data'!H264</f>
        <v>5.3</v>
      </c>
    </row>
    <row r="266" spans="1:8" x14ac:dyDescent="0.35">
      <c r="A266" s="113">
        <v>46011</v>
      </c>
      <c r="B266" s="111">
        <v>0</v>
      </c>
      <c r="C266" s="111">
        <v>0</v>
      </c>
      <c r="D266" s="111">
        <v>0</v>
      </c>
      <c r="E266" s="111">
        <v>0</v>
      </c>
      <c r="F266" s="111">
        <v>0</v>
      </c>
      <c r="G266" s="111"/>
      <c r="H266" s="111">
        <f>'[3]2024 data'!H265</f>
        <v>5.3</v>
      </c>
    </row>
    <row r="267" spans="1:8" x14ac:dyDescent="0.35">
      <c r="A267" s="113">
        <v>46012</v>
      </c>
      <c r="B267" s="111">
        <v>0</v>
      </c>
      <c r="C267" s="111">
        <v>0</v>
      </c>
      <c r="D267" s="111">
        <v>0</v>
      </c>
      <c r="E267" s="111">
        <v>0</v>
      </c>
      <c r="F267" s="111">
        <v>0</v>
      </c>
      <c r="G267" s="111"/>
      <c r="H267" s="111">
        <f>'[3]2024 data'!H266</f>
        <v>5.3</v>
      </c>
    </row>
    <row r="268" spans="1:8" x14ac:dyDescent="0.35">
      <c r="A268" s="113">
        <v>46013</v>
      </c>
      <c r="B268" s="111">
        <v>0</v>
      </c>
      <c r="C268" s="111">
        <v>0</v>
      </c>
      <c r="D268" s="111">
        <v>0</v>
      </c>
      <c r="E268" s="111">
        <v>0</v>
      </c>
      <c r="F268" s="111">
        <v>0</v>
      </c>
      <c r="G268" s="111"/>
      <c r="H268" s="111">
        <f>'[3]2024 data'!H267</f>
        <v>5.3</v>
      </c>
    </row>
    <row r="269" spans="1:8" x14ac:dyDescent="0.35">
      <c r="A269" s="113">
        <v>46014</v>
      </c>
      <c r="B269" s="111">
        <v>0</v>
      </c>
      <c r="C269" s="111">
        <v>0</v>
      </c>
      <c r="D269" s="111">
        <v>0</v>
      </c>
      <c r="E269" s="111">
        <v>0</v>
      </c>
      <c r="F269" s="111">
        <v>0</v>
      </c>
      <c r="G269" s="111"/>
      <c r="H269" s="111">
        <f>'[3]2024 data'!H268</f>
        <v>5.3</v>
      </c>
    </row>
    <row r="270" spans="1:8" x14ac:dyDescent="0.35">
      <c r="A270" s="113">
        <v>46015</v>
      </c>
      <c r="B270" s="111">
        <v>0</v>
      </c>
      <c r="C270" s="111">
        <v>0</v>
      </c>
      <c r="D270" s="111">
        <v>0</v>
      </c>
      <c r="E270" s="111">
        <v>0</v>
      </c>
      <c r="F270" s="111">
        <v>0</v>
      </c>
      <c r="G270" s="111"/>
      <c r="H270" s="111">
        <f>'[3]2024 data'!H269</f>
        <v>5.3</v>
      </c>
    </row>
    <row r="271" spans="1:8" x14ac:dyDescent="0.35">
      <c r="A271" s="113">
        <v>46016</v>
      </c>
      <c r="B271" s="111">
        <v>0</v>
      </c>
      <c r="C271" s="111">
        <v>0</v>
      </c>
      <c r="D271" s="111">
        <v>0</v>
      </c>
      <c r="E271" s="111">
        <v>0</v>
      </c>
      <c r="F271" s="111">
        <v>0</v>
      </c>
      <c r="G271" s="111"/>
      <c r="H271" s="111">
        <f>'[3]2024 data'!H270</f>
        <v>5.3</v>
      </c>
    </row>
    <row r="272" spans="1:8" x14ac:dyDescent="0.35">
      <c r="A272" s="113">
        <v>46017</v>
      </c>
      <c r="B272" s="111">
        <v>0</v>
      </c>
      <c r="C272" s="111">
        <v>0</v>
      </c>
      <c r="D272" s="111">
        <v>0</v>
      </c>
      <c r="E272" s="111">
        <v>0</v>
      </c>
      <c r="F272" s="111">
        <v>0</v>
      </c>
      <c r="G272" s="111"/>
      <c r="H272" s="111">
        <f>'[3]2024 data'!H271</f>
        <v>5.3</v>
      </c>
    </row>
    <row r="273" spans="1:8" x14ac:dyDescent="0.35">
      <c r="A273" s="113">
        <v>46018</v>
      </c>
      <c r="B273" s="111">
        <v>0</v>
      </c>
      <c r="C273" s="111">
        <v>0</v>
      </c>
      <c r="D273" s="111">
        <v>0</v>
      </c>
      <c r="E273" s="111">
        <v>0</v>
      </c>
      <c r="F273" s="111">
        <v>0</v>
      </c>
      <c r="G273" s="111"/>
      <c r="H273" s="111">
        <f>'[3]2024 data'!H272</f>
        <v>5.3</v>
      </c>
    </row>
    <row r="274" spans="1:8" x14ac:dyDescent="0.35">
      <c r="A274" s="113">
        <v>46019</v>
      </c>
      <c r="B274" s="111">
        <v>0</v>
      </c>
      <c r="C274" s="111">
        <v>0</v>
      </c>
      <c r="D274" s="111">
        <v>0</v>
      </c>
      <c r="E274" s="111">
        <v>0</v>
      </c>
      <c r="F274" s="111">
        <v>0</v>
      </c>
      <c r="G274" s="111"/>
      <c r="H274" s="111">
        <f>'[3]2024 data'!H273</f>
        <v>5.3</v>
      </c>
    </row>
    <row r="275" spans="1:8" x14ac:dyDescent="0.35">
      <c r="A275" s="113">
        <v>46020</v>
      </c>
      <c r="B275" s="111">
        <v>0</v>
      </c>
      <c r="C275" s="111">
        <v>0</v>
      </c>
      <c r="D275" s="111">
        <v>0</v>
      </c>
      <c r="E275" s="111">
        <v>0</v>
      </c>
      <c r="F275" s="111">
        <v>0</v>
      </c>
      <c r="G275" s="111"/>
      <c r="H275" s="111">
        <f>'[3]2024 data'!H274</f>
        <v>5.3</v>
      </c>
    </row>
    <row r="276" spans="1:8" x14ac:dyDescent="0.35">
      <c r="A276" s="113">
        <v>46021</v>
      </c>
      <c r="B276" s="111">
        <v>0</v>
      </c>
      <c r="C276" s="111">
        <v>0</v>
      </c>
      <c r="D276" s="111">
        <v>0</v>
      </c>
      <c r="E276" s="111">
        <v>0</v>
      </c>
      <c r="F276" s="111">
        <v>0</v>
      </c>
      <c r="G276" s="111"/>
      <c r="H276" s="111">
        <f>'[3]2024 data'!H275</f>
        <v>5.3</v>
      </c>
    </row>
    <row r="277" spans="1:8" x14ac:dyDescent="0.35">
      <c r="A277" s="113">
        <v>46022</v>
      </c>
      <c r="B277" s="111">
        <v>0</v>
      </c>
      <c r="C277" s="111">
        <v>0</v>
      </c>
      <c r="D277" s="111">
        <v>0</v>
      </c>
      <c r="E277" s="111">
        <v>0</v>
      </c>
      <c r="F277" s="111">
        <v>0</v>
      </c>
      <c r="G277" s="111"/>
      <c r="H277" s="111">
        <f>'[3]2024 data'!H276</f>
        <v>5.3</v>
      </c>
    </row>
    <row r="278" spans="1:8" x14ac:dyDescent="0.35">
      <c r="A278" s="113">
        <v>46023</v>
      </c>
      <c r="B278" s="111">
        <v>0</v>
      </c>
      <c r="C278" s="111">
        <v>0</v>
      </c>
      <c r="D278" s="111">
        <v>0</v>
      </c>
      <c r="E278" s="111">
        <v>0</v>
      </c>
      <c r="F278" s="111">
        <v>0</v>
      </c>
      <c r="G278" s="111"/>
      <c r="H278" s="111">
        <f>'[3]2024 data'!H277</f>
        <v>5.3</v>
      </c>
    </row>
    <row r="279" spans="1:8" x14ac:dyDescent="0.35">
      <c r="A279" s="113">
        <v>46024</v>
      </c>
      <c r="B279" s="111">
        <v>0</v>
      </c>
      <c r="C279" s="111">
        <v>0</v>
      </c>
      <c r="D279" s="111">
        <v>0</v>
      </c>
      <c r="E279" s="111">
        <v>0</v>
      </c>
      <c r="F279" s="111">
        <v>0</v>
      </c>
      <c r="G279" s="111"/>
      <c r="H279" s="111">
        <f>'[3]2024 data'!H278</f>
        <v>5.3</v>
      </c>
    </row>
    <row r="280" spans="1:8" x14ac:dyDescent="0.35">
      <c r="A280" s="113">
        <v>46025</v>
      </c>
      <c r="B280" s="111">
        <v>0</v>
      </c>
      <c r="C280" s="111">
        <v>0</v>
      </c>
      <c r="D280" s="111">
        <v>0</v>
      </c>
      <c r="E280" s="111">
        <v>0</v>
      </c>
      <c r="F280" s="111">
        <v>0</v>
      </c>
      <c r="G280" s="111"/>
      <c r="H280" s="111">
        <f>'[3]2024 data'!H279</f>
        <v>5.3</v>
      </c>
    </row>
    <row r="281" spans="1:8" x14ac:dyDescent="0.35">
      <c r="A281" s="113">
        <v>46026</v>
      </c>
      <c r="B281" s="111">
        <v>0</v>
      </c>
      <c r="C281" s="111">
        <v>0</v>
      </c>
      <c r="D281" s="111">
        <v>0</v>
      </c>
      <c r="E281" s="111">
        <v>0</v>
      </c>
      <c r="F281" s="111">
        <v>0</v>
      </c>
      <c r="G281" s="111"/>
      <c r="H281" s="111">
        <f>'[3]2024 data'!H280</f>
        <v>5.3</v>
      </c>
    </row>
    <row r="282" spans="1:8" x14ac:dyDescent="0.35">
      <c r="A282" s="113">
        <v>46027</v>
      </c>
      <c r="B282" s="111">
        <v>0</v>
      </c>
      <c r="C282" s="111">
        <v>0</v>
      </c>
      <c r="D282" s="111">
        <v>0</v>
      </c>
      <c r="E282" s="111">
        <v>0</v>
      </c>
      <c r="F282" s="111">
        <v>0</v>
      </c>
      <c r="G282" s="111"/>
      <c r="H282" s="111">
        <f>'[3]2024 data'!H281</f>
        <v>5.3</v>
      </c>
    </row>
    <row r="283" spans="1:8" x14ac:dyDescent="0.35">
      <c r="A283" s="113">
        <v>46028</v>
      </c>
      <c r="B283" s="111">
        <v>0</v>
      </c>
      <c r="C283" s="111">
        <v>0</v>
      </c>
      <c r="D283" s="111">
        <v>0</v>
      </c>
      <c r="E283" s="111">
        <v>0</v>
      </c>
      <c r="F283" s="111">
        <v>0</v>
      </c>
      <c r="G283" s="111"/>
      <c r="H283" s="111">
        <f>'[3]2024 data'!H282</f>
        <v>5.3</v>
      </c>
    </row>
    <row r="284" spans="1:8" x14ac:dyDescent="0.35">
      <c r="A284" s="113">
        <v>46029</v>
      </c>
      <c r="B284" s="111">
        <v>0</v>
      </c>
      <c r="C284" s="111">
        <v>0</v>
      </c>
      <c r="D284" s="111">
        <v>0</v>
      </c>
      <c r="E284" s="111">
        <v>0</v>
      </c>
      <c r="F284" s="111">
        <v>0</v>
      </c>
      <c r="G284" s="111"/>
      <c r="H284" s="111">
        <f>'[3]2024 data'!H283</f>
        <v>5.3</v>
      </c>
    </row>
    <row r="285" spans="1:8" x14ac:dyDescent="0.35">
      <c r="A285" s="113">
        <v>46030</v>
      </c>
      <c r="B285" s="111">
        <v>0</v>
      </c>
      <c r="C285" s="111">
        <v>0</v>
      </c>
      <c r="D285" s="111">
        <v>0</v>
      </c>
      <c r="E285" s="111">
        <v>0</v>
      </c>
      <c r="F285" s="111">
        <v>0</v>
      </c>
      <c r="G285" s="111"/>
      <c r="H285" s="111">
        <f>'[3]2024 data'!H284</f>
        <v>5.3</v>
      </c>
    </row>
    <row r="286" spans="1:8" x14ac:dyDescent="0.35">
      <c r="A286" s="113">
        <v>46031</v>
      </c>
      <c r="B286" s="111">
        <v>0</v>
      </c>
      <c r="C286" s="111">
        <v>0</v>
      </c>
      <c r="D286" s="111">
        <v>0</v>
      </c>
      <c r="E286" s="111">
        <v>0</v>
      </c>
      <c r="F286" s="111">
        <v>0</v>
      </c>
      <c r="G286" s="111"/>
      <c r="H286" s="111">
        <f>'[3]2024 data'!H285</f>
        <v>5.3</v>
      </c>
    </row>
    <row r="287" spans="1:8" x14ac:dyDescent="0.35">
      <c r="A287" s="113">
        <v>46032</v>
      </c>
      <c r="B287" s="111">
        <v>0</v>
      </c>
      <c r="C287" s="111">
        <v>0</v>
      </c>
      <c r="D287" s="111">
        <v>0</v>
      </c>
      <c r="E287" s="111">
        <v>0</v>
      </c>
      <c r="F287" s="111">
        <v>0</v>
      </c>
      <c r="G287" s="111"/>
      <c r="H287" s="111">
        <f>'[3]2024 data'!H286</f>
        <v>5.3</v>
      </c>
    </row>
    <row r="288" spans="1:8" x14ac:dyDescent="0.35">
      <c r="A288" s="113">
        <v>46033</v>
      </c>
      <c r="B288" s="111">
        <v>0</v>
      </c>
      <c r="C288" s="111">
        <v>0</v>
      </c>
      <c r="D288" s="111">
        <v>0</v>
      </c>
      <c r="E288" s="111">
        <v>0</v>
      </c>
      <c r="F288" s="111">
        <v>0</v>
      </c>
      <c r="G288" s="111"/>
      <c r="H288" s="111">
        <f>'[3]2024 data'!H287</f>
        <v>5.3</v>
      </c>
    </row>
    <row r="289" spans="1:8" x14ac:dyDescent="0.35">
      <c r="A289" s="113">
        <v>46034</v>
      </c>
      <c r="B289" s="111">
        <v>0</v>
      </c>
      <c r="C289" s="111">
        <v>0</v>
      </c>
      <c r="D289" s="111">
        <v>0</v>
      </c>
      <c r="E289" s="111">
        <v>0</v>
      </c>
      <c r="F289" s="111">
        <v>0</v>
      </c>
      <c r="G289" s="111"/>
      <c r="H289" s="111">
        <f>'[3]2024 data'!H288</f>
        <v>5.3</v>
      </c>
    </row>
    <row r="290" spans="1:8" x14ac:dyDescent="0.35">
      <c r="A290" s="113">
        <v>46035</v>
      </c>
      <c r="B290" s="111">
        <v>0</v>
      </c>
      <c r="C290" s="111">
        <v>0</v>
      </c>
      <c r="D290" s="111">
        <v>0</v>
      </c>
      <c r="E290" s="111">
        <v>0</v>
      </c>
      <c r="F290" s="111">
        <v>0</v>
      </c>
      <c r="G290" s="111"/>
      <c r="H290" s="111">
        <f>'[3]2024 data'!H289</f>
        <v>5.3</v>
      </c>
    </row>
    <row r="291" spans="1:8" x14ac:dyDescent="0.35">
      <c r="A291" s="113">
        <v>46036</v>
      </c>
      <c r="B291" s="111">
        <v>0</v>
      </c>
      <c r="C291" s="111">
        <v>0</v>
      </c>
      <c r="D291" s="111">
        <v>0</v>
      </c>
      <c r="E291" s="111">
        <v>0</v>
      </c>
      <c r="F291" s="111">
        <v>0</v>
      </c>
      <c r="G291" s="111"/>
      <c r="H291" s="111">
        <f>'[3]2024 data'!H290</f>
        <v>5.3</v>
      </c>
    </row>
    <row r="292" spans="1:8" x14ac:dyDescent="0.35">
      <c r="A292" s="113">
        <v>46037</v>
      </c>
      <c r="B292" s="111">
        <v>0</v>
      </c>
      <c r="C292" s="111">
        <v>0</v>
      </c>
      <c r="D292" s="111">
        <v>0</v>
      </c>
      <c r="E292" s="111">
        <v>0</v>
      </c>
      <c r="F292" s="111">
        <v>0</v>
      </c>
      <c r="G292" s="111"/>
      <c r="H292" s="111">
        <f>'[3]2024 data'!H291</f>
        <v>5.3</v>
      </c>
    </row>
    <row r="293" spans="1:8" x14ac:dyDescent="0.35">
      <c r="A293" s="113">
        <v>46038</v>
      </c>
      <c r="B293" s="111">
        <v>0</v>
      </c>
      <c r="C293" s="111">
        <v>0</v>
      </c>
      <c r="D293" s="111">
        <v>0</v>
      </c>
      <c r="E293" s="111">
        <v>0</v>
      </c>
      <c r="F293" s="111">
        <v>0</v>
      </c>
      <c r="G293" s="111"/>
      <c r="H293" s="111">
        <f>'[3]2024 data'!H292</f>
        <v>5.3</v>
      </c>
    </row>
    <row r="294" spans="1:8" x14ac:dyDescent="0.35">
      <c r="A294" s="113">
        <v>46039</v>
      </c>
      <c r="B294" s="111">
        <v>0</v>
      </c>
      <c r="C294" s="111">
        <v>0</v>
      </c>
      <c r="D294" s="111">
        <v>0</v>
      </c>
      <c r="E294" s="111">
        <v>0</v>
      </c>
      <c r="F294" s="111">
        <v>0</v>
      </c>
      <c r="G294" s="111"/>
      <c r="H294" s="111">
        <f>'[3]2024 data'!H293</f>
        <v>5.3</v>
      </c>
    </row>
    <row r="295" spans="1:8" x14ac:dyDescent="0.35">
      <c r="A295" s="113">
        <v>46040</v>
      </c>
      <c r="B295" s="111">
        <v>0</v>
      </c>
      <c r="C295" s="111">
        <v>0</v>
      </c>
      <c r="D295" s="111">
        <v>0</v>
      </c>
      <c r="E295" s="111">
        <v>0</v>
      </c>
      <c r="F295" s="111">
        <v>0</v>
      </c>
      <c r="G295" s="111"/>
      <c r="H295" s="111">
        <f>'[3]2024 data'!H294</f>
        <v>5.3</v>
      </c>
    </row>
    <row r="296" spans="1:8" x14ac:dyDescent="0.35">
      <c r="A296" s="113">
        <v>46041</v>
      </c>
      <c r="B296" s="111">
        <v>0</v>
      </c>
      <c r="C296" s="111">
        <v>0</v>
      </c>
      <c r="D296" s="111">
        <v>0</v>
      </c>
      <c r="E296" s="111">
        <v>0</v>
      </c>
      <c r="F296" s="111">
        <v>0</v>
      </c>
      <c r="G296" s="111"/>
      <c r="H296" s="111">
        <f>'[3]2024 data'!H295</f>
        <v>5.3</v>
      </c>
    </row>
    <row r="297" spans="1:8" x14ac:dyDescent="0.35">
      <c r="A297" s="113">
        <v>46042</v>
      </c>
      <c r="B297" s="111">
        <v>0</v>
      </c>
      <c r="C297" s="111">
        <v>0</v>
      </c>
      <c r="D297" s="111">
        <v>0</v>
      </c>
      <c r="E297" s="111">
        <v>0</v>
      </c>
      <c r="F297" s="111">
        <v>0</v>
      </c>
      <c r="G297" s="111"/>
      <c r="H297" s="111">
        <f>'[3]2024 data'!H296</f>
        <v>5.3</v>
      </c>
    </row>
    <row r="298" spans="1:8" x14ac:dyDescent="0.35">
      <c r="A298" s="113">
        <v>46043</v>
      </c>
      <c r="B298" s="111">
        <v>0</v>
      </c>
      <c r="C298" s="111">
        <v>0</v>
      </c>
      <c r="D298" s="111">
        <v>0</v>
      </c>
      <c r="E298" s="111">
        <v>0</v>
      </c>
      <c r="F298" s="111">
        <v>0</v>
      </c>
      <c r="G298" s="111"/>
      <c r="H298" s="111">
        <f>'[3]2024 data'!H297</f>
        <v>5.3</v>
      </c>
    </row>
    <row r="299" spans="1:8" x14ac:dyDescent="0.35">
      <c r="A299" s="113">
        <v>46044</v>
      </c>
      <c r="B299" s="111">
        <v>0</v>
      </c>
      <c r="C299" s="111">
        <v>0</v>
      </c>
      <c r="D299" s="111">
        <v>0</v>
      </c>
      <c r="E299" s="111">
        <v>0</v>
      </c>
      <c r="F299" s="111">
        <v>0</v>
      </c>
      <c r="G299" s="111"/>
      <c r="H299" s="111">
        <f>'[3]2024 data'!H298</f>
        <v>5.3</v>
      </c>
    </row>
    <row r="300" spans="1:8" x14ac:dyDescent="0.35">
      <c r="A300" s="113">
        <v>46045</v>
      </c>
      <c r="B300" s="111">
        <v>0</v>
      </c>
      <c r="C300" s="111">
        <v>0</v>
      </c>
      <c r="D300" s="111">
        <v>0</v>
      </c>
      <c r="E300" s="111">
        <v>0</v>
      </c>
      <c r="F300" s="111">
        <v>0</v>
      </c>
      <c r="G300" s="111"/>
      <c r="H300" s="111">
        <f>'[3]2024 data'!H299</f>
        <v>5.3</v>
      </c>
    </row>
    <row r="301" spans="1:8" x14ac:dyDescent="0.35">
      <c r="A301" s="113">
        <v>46046</v>
      </c>
      <c r="B301" s="111">
        <v>0</v>
      </c>
      <c r="C301" s="111">
        <v>0</v>
      </c>
      <c r="D301" s="111">
        <v>0</v>
      </c>
      <c r="E301" s="111">
        <v>0</v>
      </c>
      <c r="F301" s="111">
        <v>0</v>
      </c>
      <c r="G301" s="111"/>
      <c r="H301" s="111">
        <f>'[3]2024 data'!H300</f>
        <v>5.3</v>
      </c>
    </row>
    <row r="302" spans="1:8" x14ac:dyDescent="0.35">
      <c r="A302" s="113">
        <v>46047</v>
      </c>
      <c r="B302" s="111">
        <v>0</v>
      </c>
      <c r="C302" s="111">
        <v>0</v>
      </c>
      <c r="D302" s="111">
        <v>0</v>
      </c>
      <c r="E302" s="111">
        <v>0</v>
      </c>
      <c r="F302" s="111">
        <v>0</v>
      </c>
      <c r="G302" s="111"/>
      <c r="H302" s="111">
        <f>'[3]2024 data'!H301</f>
        <v>5.3</v>
      </c>
    </row>
    <row r="303" spans="1:8" x14ac:dyDescent="0.35">
      <c r="A303" s="113">
        <v>46048</v>
      </c>
      <c r="B303" s="111">
        <v>0</v>
      </c>
      <c r="C303" s="111">
        <v>0</v>
      </c>
      <c r="D303" s="111">
        <v>0</v>
      </c>
      <c r="E303" s="111">
        <v>0</v>
      </c>
      <c r="F303" s="111">
        <v>0</v>
      </c>
      <c r="G303" s="111"/>
      <c r="H303" s="111">
        <f>'[3]2024 data'!H302</f>
        <v>5.3</v>
      </c>
    </row>
    <row r="304" spans="1:8" x14ac:dyDescent="0.35">
      <c r="A304" s="113">
        <v>46049</v>
      </c>
      <c r="B304" s="111">
        <v>0</v>
      </c>
      <c r="C304" s="111">
        <v>0</v>
      </c>
      <c r="D304" s="111">
        <v>0</v>
      </c>
      <c r="E304" s="111">
        <v>0</v>
      </c>
      <c r="F304" s="111">
        <v>0</v>
      </c>
      <c r="G304" s="111"/>
      <c r="H304" s="111">
        <f>'[3]2024 data'!H303</f>
        <v>5.3</v>
      </c>
    </row>
    <row r="305" spans="1:8" x14ac:dyDescent="0.35">
      <c r="A305" s="113">
        <v>46050</v>
      </c>
      <c r="B305" s="111">
        <v>0</v>
      </c>
      <c r="C305" s="111">
        <v>0</v>
      </c>
      <c r="D305" s="111">
        <v>0</v>
      </c>
      <c r="E305" s="111">
        <v>0</v>
      </c>
      <c r="F305" s="111">
        <v>0</v>
      </c>
      <c r="G305" s="111"/>
      <c r="H305" s="111">
        <f>'[3]2024 data'!H304</f>
        <v>5.3</v>
      </c>
    </row>
    <row r="306" spans="1:8" x14ac:dyDescent="0.35">
      <c r="A306" s="113">
        <v>46051</v>
      </c>
      <c r="B306" s="111">
        <v>0</v>
      </c>
      <c r="C306" s="111">
        <v>0</v>
      </c>
      <c r="D306" s="111">
        <v>0</v>
      </c>
      <c r="E306" s="111">
        <v>0</v>
      </c>
      <c r="F306" s="111">
        <v>0</v>
      </c>
      <c r="G306" s="111"/>
      <c r="H306" s="111">
        <f>'[3]2024 data'!H305</f>
        <v>5.3</v>
      </c>
    </row>
    <row r="307" spans="1:8" x14ac:dyDescent="0.35">
      <c r="A307" s="113">
        <v>46052</v>
      </c>
      <c r="B307" s="111">
        <v>0</v>
      </c>
      <c r="C307" s="111">
        <v>0</v>
      </c>
      <c r="D307" s="111">
        <v>0</v>
      </c>
      <c r="E307" s="111">
        <v>0</v>
      </c>
      <c r="F307" s="111">
        <v>0</v>
      </c>
      <c r="G307" s="111"/>
      <c r="H307" s="111">
        <f>'[3]2024 data'!H306</f>
        <v>5.3</v>
      </c>
    </row>
    <row r="308" spans="1:8" x14ac:dyDescent="0.35">
      <c r="A308" s="113">
        <v>46053</v>
      </c>
      <c r="B308" s="111">
        <v>0</v>
      </c>
      <c r="C308" s="111">
        <v>0</v>
      </c>
      <c r="D308" s="111">
        <v>0</v>
      </c>
      <c r="E308" s="111">
        <v>0</v>
      </c>
      <c r="F308" s="111">
        <v>0</v>
      </c>
      <c r="G308" s="111"/>
      <c r="H308" s="111">
        <f>'[3]2024 data'!H307</f>
        <v>5.3</v>
      </c>
    </row>
    <row r="309" spans="1:8" x14ac:dyDescent="0.35">
      <c r="A309" s="113">
        <v>46054</v>
      </c>
      <c r="B309" s="111">
        <v>0</v>
      </c>
      <c r="C309" s="111">
        <v>0</v>
      </c>
      <c r="D309" s="111">
        <v>0</v>
      </c>
      <c r="E309" s="111">
        <v>0</v>
      </c>
      <c r="F309" s="111">
        <v>0</v>
      </c>
      <c r="G309" s="111"/>
      <c r="H309" s="111">
        <f>'[3]2024 data'!H308</f>
        <v>5.3</v>
      </c>
    </row>
    <row r="310" spans="1:8" x14ac:dyDescent="0.35">
      <c r="A310" s="113">
        <v>46055</v>
      </c>
      <c r="B310" s="111">
        <v>0</v>
      </c>
      <c r="C310" s="111">
        <v>0</v>
      </c>
      <c r="D310" s="111">
        <v>0</v>
      </c>
      <c r="E310" s="111">
        <v>0</v>
      </c>
      <c r="F310" s="111">
        <v>0</v>
      </c>
      <c r="G310" s="111"/>
      <c r="H310" s="111">
        <f>'[3]2024 data'!H309</f>
        <v>5.3</v>
      </c>
    </row>
    <row r="311" spans="1:8" x14ac:dyDescent="0.35">
      <c r="A311" s="113">
        <v>46056</v>
      </c>
      <c r="B311" s="111">
        <v>0</v>
      </c>
      <c r="C311" s="111">
        <v>0</v>
      </c>
      <c r="D311" s="111">
        <v>0</v>
      </c>
      <c r="E311" s="111">
        <v>0</v>
      </c>
      <c r="F311" s="111">
        <v>0</v>
      </c>
      <c r="G311" s="111"/>
      <c r="H311" s="111">
        <f>'[3]2024 data'!H310</f>
        <v>5.3</v>
      </c>
    </row>
    <row r="312" spans="1:8" x14ac:dyDescent="0.35">
      <c r="A312" s="113">
        <v>46057</v>
      </c>
      <c r="B312" s="111">
        <v>0</v>
      </c>
      <c r="C312" s="111">
        <v>0</v>
      </c>
      <c r="D312" s="111">
        <v>0</v>
      </c>
      <c r="E312" s="111">
        <v>0</v>
      </c>
      <c r="F312" s="111">
        <v>0</v>
      </c>
      <c r="G312" s="111"/>
      <c r="H312" s="111">
        <f>'[3]2024 data'!H311</f>
        <v>5.3</v>
      </c>
    </row>
    <row r="313" spans="1:8" x14ac:dyDescent="0.35">
      <c r="A313" s="113">
        <v>46058</v>
      </c>
      <c r="B313" s="111">
        <v>0</v>
      </c>
      <c r="C313" s="111">
        <v>0</v>
      </c>
      <c r="D313" s="111">
        <v>0</v>
      </c>
      <c r="E313" s="111">
        <v>0</v>
      </c>
      <c r="F313" s="111">
        <v>0</v>
      </c>
      <c r="G313" s="111"/>
      <c r="H313" s="111">
        <f>'[3]2024 data'!H312</f>
        <v>5.3</v>
      </c>
    </row>
    <row r="314" spans="1:8" x14ac:dyDescent="0.35">
      <c r="A314" s="113">
        <v>46059</v>
      </c>
      <c r="B314" s="111">
        <v>0</v>
      </c>
      <c r="C314" s="111">
        <v>0</v>
      </c>
      <c r="D314" s="111">
        <v>0</v>
      </c>
      <c r="E314" s="111">
        <v>0</v>
      </c>
      <c r="F314" s="111">
        <v>0</v>
      </c>
      <c r="G314" s="111"/>
      <c r="H314" s="111">
        <f>'[3]2024 data'!H313</f>
        <v>5.3</v>
      </c>
    </row>
    <row r="315" spans="1:8" x14ac:dyDescent="0.35">
      <c r="A315" s="113">
        <v>46060</v>
      </c>
      <c r="B315" s="111">
        <v>0</v>
      </c>
      <c r="C315" s="111">
        <v>0</v>
      </c>
      <c r="D315" s="111">
        <v>0</v>
      </c>
      <c r="E315" s="111">
        <v>0</v>
      </c>
      <c r="F315" s="111">
        <v>0</v>
      </c>
      <c r="G315" s="111"/>
      <c r="H315" s="111">
        <f>'[3]2024 data'!H314</f>
        <v>5.3</v>
      </c>
    </row>
    <row r="316" spans="1:8" x14ac:dyDescent="0.35">
      <c r="A316" s="113">
        <v>46061</v>
      </c>
      <c r="B316" s="111">
        <v>0</v>
      </c>
      <c r="C316" s="111">
        <v>0</v>
      </c>
      <c r="D316" s="111">
        <v>0</v>
      </c>
      <c r="E316" s="111">
        <v>0</v>
      </c>
      <c r="F316" s="111">
        <v>0</v>
      </c>
      <c r="G316" s="111"/>
      <c r="H316" s="111">
        <f>'[3]2024 data'!H315</f>
        <v>5.3</v>
      </c>
    </row>
    <row r="317" spans="1:8" x14ac:dyDescent="0.35">
      <c r="A317" s="113">
        <v>46062</v>
      </c>
      <c r="B317" s="111">
        <v>0</v>
      </c>
      <c r="C317" s="111">
        <v>0</v>
      </c>
      <c r="D317" s="111">
        <v>0</v>
      </c>
      <c r="E317" s="111">
        <v>0</v>
      </c>
      <c r="F317" s="111">
        <v>0</v>
      </c>
      <c r="G317" s="111"/>
      <c r="H317" s="111">
        <f>'[3]2024 data'!H316</f>
        <v>5.3</v>
      </c>
    </row>
    <row r="318" spans="1:8" x14ac:dyDescent="0.35">
      <c r="A318" s="113">
        <v>46063</v>
      </c>
      <c r="B318" s="111">
        <v>0</v>
      </c>
      <c r="C318" s="111">
        <v>0</v>
      </c>
      <c r="D318" s="111">
        <v>0</v>
      </c>
      <c r="E318" s="111">
        <v>0</v>
      </c>
      <c r="F318" s="111">
        <v>0</v>
      </c>
      <c r="G318" s="111"/>
      <c r="H318" s="111">
        <f>'[3]2024 data'!H317</f>
        <v>5.3</v>
      </c>
    </row>
    <row r="319" spans="1:8" x14ac:dyDescent="0.35">
      <c r="A319" s="113">
        <v>46064</v>
      </c>
      <c r="B319" s="111">
        <v>0</v>
      </c>
      <c r="C319" s="111">
        <v>0</v>
      </c>
      <c r="D319" s="111">
        <v>0</v>
      </c>
      <c r="E319" s="111">
        <v>0</v>
      </c>
      <c r="F319" s="111">
        <v>0</v>
      </c>
      <c r="G319" s="111"/>
      <c r="H319" s="111">
        <f>'[3]2024 data'!H318</f>
        <v>5.3</v>
      </c>
    </row>
    <row r="320" spans="1:8" x14ac:dyDescent="0.35">
      <c r="A320" s="113">
        <v>46065</v>
      </c>
      <c r="B320" s="111">
        <v>0</v>
      </c>
      <c r="C320" s="111">
        <v>0</v>
      </c>
      <c r="D320" s="111">
        <v>0</v>
      </c>
      <c r="E320" s="111">
        <v>0</v>
      </c>
      <c r="F320" s="111">
        <v>0</v>
      </c>
      <c r="G320" s="111"/>
      <c r="H320" s="111">
        <f>'[3]2024 data'!H319</f>
        <v>5.3</v>
      </c>
    </row>
    <row r="321" spans="1:8" x14ac:dyDescent="0.35">
      <c r="A321" s="113">
        <v>46066</v>
      </c>
      <c r="B321" s="111">
        <v>0</v>
      </c>
      <c r="C321" s="111">
        <v>0</v>
      </c>
      <c r="D321" s="111">
        <v>0</v>
      </c>
      <c r="E321" s="111">
        <v>0</v>
      </c>
      <c r="F321" s="111">
        <v>0</v>
      </c>
      <c r="G321" s="111"/>
      <c r="H321" s="111">
        <f>'[3]2024 data'!H320</f>
        <v>5.3</v>
      </c>
    </row>
    <row r="322" spans="1:8" x14ac:dyDescent="0.35">
      <c r="A322" s="113">
        <v>46067</v>
      </c>
      <c r="B322" s="111">
        <v>0</v>
      </c>
      <c r="C322" s="111">
        <v>0</v>
      </c>
      <c r="D322" s="111">
        <v>0</v>
      </c>
      <c r="E322" s="111">
        <v>0</v>
      </c>
      <c r="F322" s="111">
        <v>0</v>
      </c>
      <c r="G322" s="111"/>
      <c r="H322" s="111">
        <f>'[3]2024 data'!H321</f>
        <v>5.3</v>
      </c>
    </row>
    <row r="323" spans="1:8" x14ac:dyDescent="0.35">
      <c r="A323" s="113">
        <v>46068</v>
      </c>
      <c r="B323" s="111">
        <v>0</v>
      </c>
      <c r="C323" s="111">
        <v>0</v>
      </c>
      <c r="D323" s="111">
        <v>0</v>
      </c>
      <c r="E323" s="111">
        <v>0</v>
      </c>
      <c r="F323" s="111">
        <v>0</v>
      </c>
      <c r="G323" s="111"/>
      <c r="H323" s="111">
        <f>'[3]2024 data'!H322</f>
        <v>5.3</v>
      </c>
    </row>
    <row r="324" spans="1:8" x14ac:dyDescent="0.35">
      <c r="A324" s="113">
        <v>46069</v>
      </c>
      <c r="B324" s="111">
        <v>0</v>
      </c>
      <c r="C324" s="111">
        <v>0</v>
      </c>
      <c r="D324" s="111">
        <v>0</v>
      </c>
      <c r="E324" s="111">
        <v>0</v>
      </c>
      <c r="F324" s="111">
        <v>0</v>
      </c>
      <c r="G324" s="111"/>
      <c r="H324" s="111">
        <f>'[3]2024 data'!H323</f>
        <v>5.3</v>
      </c>
    </row>
    <row r="325" spans="1:8" x14ac:dyDescent="0.35">
      <c r="A325" s="113">
        <v>46070</v>
      </c>
      <c r="B325" s="111">
        <v>0</v>
      </c>
      <c r="C325" s="111">
        <v>0</v>
      </c>
      <c r="D325" s="111">
        <v>0</v>
      </c>
      <c r="E325" s="111">
        <v>0</v>
      </c>
      <c r="F325" s="111">
        <v>0</v>
      </c>
      <c r="G325" s="111"/>
      <c r="H325" s="111">
        <f>'[3]2024 data'!H324</f>
        <v>5.3</v>
      </c>
    </row>
    <row r="326" spans="1:8" x14ac:dyDescent="0.35">
      <c r="A326" s="113">
        <v>46071</v>
      </c>
      <c r="B326" s="111">
        <v>0</v>
      </c>
      <c r="C326" s="111">
        <v>0</v>
      </c>
      <c r="D326" s="111">
        <v>0</v>
      </c>
      <c r="E326" s="111">
        <v>0</v>
      </c>
      <c r="F326" s="111">
        <v>0</v>
      </c>
      <c r="G326" s="111"/>
      <c r="H326" s="111">
        <f>'[3]2024 data'!H325</f>
        <v>5.3</v>
      </c>
    </row>
    <row r="327" spans="1:8" x14ac:dyDescent="0.35">
      <c r="A327" s="113">
        <v>46072</v>
      </c>
      <c r="B327" s="111">
        <v>0</v>
      </c>
      <c r="C327" s="111">
        <v>0</v>
      </c>
      <c r="D327" s="111">
        <v>0</v>
      </c>
      <c r="E327" s="111">
        <v>0</v>
      </c>
      <c r="F327" s="111">
        <v>0</v>
      </c>
      <c r="G327" s="111"/>
      <c r="H327" s="111">
        <f>'[3]2024 data'!H326</f>
        <v>5.3</v>
      </c>
    </row>
    <row r="328" spans="1:8" x14ac:dyDescent="0.35">
      <c r="A328" s="113">
        <v>46073</v>
      </c>
      <c r="B328" s="111">
        <v>0</v>
      </c>
      <c r="C328" s="111">
        <v>0</v>
      </c>
      <c r="D328" s="111">
        <v>0</v>
      </c>
      <c r="E328" s="111">
        <v>0</v>
      </c>
      <c r="F328" s="111">
        <v>0</v>
      </c>
      <c r="G328" s="111"/>
      <c r="H328" s="111">
        <f>'[3]2024 data'!H327</f>
        <v>5.3</v>
      </c>
    </row>
    <row r="329" spans="1:8" x14ac:dyDescent="0.35">
      <c r="A329" s="113">
        <v>46074</v>
      </c>
      <c r="B329" s="111">
        <v>0</v>
      </c>
      <c r="C329" s="111">
        <v>0</v>
      </c>
      <c r="D329" s="111">
        <v>0</v>
      </c>
      <c r="E329" s="111">
        <v>0</v>
      </c>
      <c r="F329" s="111">
        <v>0</v>
      </c>
      <c r="G329" s="111"/>
      <c r="H329" s="111">
        <f>'[3]2024 data'!H328</f>
        <v>5.3</v>
      </c>
    </row>
    <row r="330" spans="1:8" x14ac:dyDescent="0.35">
      <c r="A330" s="113">
        <v>46075</v>
      </c>
      <c r="B330" s="111">
        <v>0</v>
      </c>
      <c r="C330" s="111">
        <v>0</v>
      </c>
      <c r="D330" s="111">
        <v>0</v>
      </c>
      <c r="E330" s="111">
        <v>0</v>
      </c>
      <c r="F330" s="111">
        <v>0</v>
      </c>
      <c r="G330" s="111"/>
      <c r="H330" s="111">
        <f>'[3]2024 data'!H329</f>
        <v>5.3</v>
      </c>
    </row>
    <row r="331" spans="1:8" x14ac:dyDescent="0.35">
      <c r="A331" s="113">
        <v>46076</v>
      </c>
      <c r="B331" s="111">
        <v>0</v>
      </c>
      <c r="C331" s="111">
        <v>0</v>
      </c>
      <c r="D331" s="111">
        <v>0</v>
      </c>
      <c r="E331" s="111">
        <v>0</v>
      </c>
      <c r="F331" s="111">
        <v>0</v>
      </c>
      <c r="G331" s="111"/>
      <c r="H331" s="111">
        <f>'[3]2024 data'!H330</f>
        <v>5.3</v>
      </c>
    </row>
    <row r="332" spans="1:8" x14ac:dyDescent="0.35">
      <c r="A332" s="113">
        <v>46077</v>
      </c>
      <c r="B332" s="111">
        <v>0</v>
      </c>
      <c r="C332" s="111">
        <v>0</v>
      </c>
      <c r="D332" s="111">
        <v>0</v>
      </c>
      <c r="E332" s="111">
        <v>0</v>
      </c>
      <c r="F332" s="111">
        <v>0</v>
      </c>
      <c r="G332" s="111"/>
      <c r="H332" s="111">
        <f>'[3]2024 data'!H331</f>
        <v>5.3</v>
      </c>
    </row>
    <row r="333" spans="1:8" x14ac:dyDescent="0.35">
      <c r="A333" s="113">
        <v>46078</v>
      </c>
      <c r="B333" s="111">
        <v>0</v>
      </c>
      <c r="C333" s="111">
        <v>0</v>
      </c>
      <c r="D333" s="111">
        <v>0</v>
      </c>
      <c r="E333" s="111">
        <v>0</v>
      </c>
      <c r="F333" s="111">
        <v>0</v>
      </c>
      <c r="G333" s="111"/>
      <c r="H333" s="111">
        <f>'[3]2024 data'!H332</f>
        <v>5.3</v>
      </c>
    </row>
    <row r="334" spans="1:8" x14ac:dyDescent="0.35">
      <c r="A334" s="113">
        <v>46079</v>
      </c>
      <c r="B334" s="111">
        <v>0</v>
      </c>
      <c r="C334" s="111">
        <v>0</v>
      </c>
      <c r="D334" s="111">
        <v>0</v>
      </c>
      <c r="E334" s="111">
        <v>0</v>
      </c>
      <c r="F334" s="111">
        <v>0</v>
      </c>
      <c r="G334" s="111"/>
      <c r="H334" s="111">
        <f>'[3]2024 data'!H333</f>
        <v>5.3</v>
      </c>
    </row>
    <row r="335" spans="1:8" x14ac:dyDescent="0.35">
      <c r="A335" s="113">
        <v>46080</v>
      </c>
      <c r="B335" s="111">
        <v>0</v>
      </c>
      <c r="C335" s="111">
        <v>0</v>
      </c>
      <c r="D335" s="111">
        <v>0</v>
      </c>
      <c r="E335" s="111">
        <v>0</v>
      </c>
      <c r="F335" s="111">
        <v>0</v>
      </c>
      <c r="G335" s="111"/>
      <c r="H335" s="111">
        <f>'[3]2024 data'!H334</f>
        <v>5.3</v>
      </c>
    </row>
    <row r="336" spans="1:8" x14ac:dyDescent="0.35">
      <c r="A336" s="113">
        <v>46081</v>
      </c>
      <c r="B336" s="111">
        <v>0</v>
      </c>
      <c r="C336" s="111">
        <v>0</v>
      </c>
      <c r="D336" s="111">
        <v>0</v>
      </c>
      <c r="E336" s="111">
        <v>0</v>
      </c>
      <c r="F336" s="111">
        <v>0</v>
      </c>
      <c r="G336" s="111"/>
      <c r="H336" s="111">
        <f>'[3]2024 data'!H335</f>
        <v>5.3</v>
      </c>
    </row>
    <row r="337" spans="1:8" x14ac:dyDescent="0.35">
      <c r="A337" s="113">
        <v>46082</v>
      </c>
      <c r="B337" s="111">
        <v>0</v>
      </c>
      <c r="C337" s="111">
        <v>0</v>
      </c>
      <c r="D337" s="111">
        <v>0</v>
      </c>
      <c r="E337" s="111">
        <v>0</v>
      </c>
      <c r="F337" s="111">
        <v>0</v>
      </c>
      <c r="G337" s="111"/>
      <c r="H337" s="111">
        <f>'[3]2024 data'!H336</f>
        <v>5.3</v>
      </c>
    </row>
    <row r="338" spans="1:8" x14ac:dyDescent="0.35">
      <c r="A338" s="113">
        <v>46083</v>
      </c>
      <c r="B338" s="111">
        <v>0</v>
      </c>
      <c r="C338" s="111">
        <v>0</v>
      </c>
      <c r="D338" s="111">
        <v>0</v>
      </c>
      <c r="E338" s="111">
        <v>0</v>
      </c>
      <c r="F338" s="111">
        <v>0</v>
      </c>
      <c r="G338" s="111"/>
      <c r="H338" s="111">
        <f>'[3]2024 data'!H337</f>
        <v>5.3</v>
      </c>
    </row>
    <row r="339" spans="1:8" x14ac:dyDescent="0.35">
      <c r="A339" s="113">
        <v>46084</v>
      </c>
      <c r="B339" s="111">
        <v>0</v>
      </c>
      <c r="C339" s="111">
        <v>0</v>
      </c>
      <c r="D339" s="111">
        <v>0</v>
      </c>
      <c r="E339" s="111">
        <v>0</v>
      </c>
      <c r="F339" s="111">
        <v>0</v>
      </c>
      <c r="G339" s="111"/>
      <c r="H339" s="111">
        <f>'[3]2024 data'!H338</f>
        <v>5.3</v>
      </c>
    </row>
    <row r="340" spans="1:8" x14ac:dyDescent="0.35">
      <c r="A340" s="113">
        <v>46085</v>
      </c>
      <c r="B340" s="111">
        <v>0</v>
      </c>
      <c r="C340" s="111">
        <v>0</v>
      </c>
      <c r="D340" s="111">
        <v>0</v>
      </c>
      <c r="E340" s="111">
        <v>0</v>
      </c>
      <c r="F340" s="111">
        <v>0</v>
      </c>
      <c r="G340" s="111"/>
      <c r="H340" s="111">
        <f>'[3]2024 data'!H339</f>
        <v>5.3</v>
      </c>
    </row>
    <row r="341" spans="1:8" x14ac:dyDescent="0.35">
      <c r="A341" s="113">
        <v>46086</v>
      </c>
      <c r="B341" s="111">
        <v>0</v>
      </c>
      <c r="C341" s="111">
        <v>0</v>
      </c>
      <c r="D341" s="111">
        <v>0</v>
      </c>
      <c r="E341" s="111">
        <v>0</v>
      </c>
      <c r="F341" s="111">
        <v>0</v>
      </c>
      <c r="G341" s="111"/>
      <c r="H341" s="111">
        <f>'[3]2024 data'!H340</f>
        <v>5.3</v>
      </c>
    </row>
    <row r="342" spans="1:8" x14ac:dyDescent="0.35">
      <c r="A342" s="113">
        <v>46087</v>
      </c>
      <c r="B342" s="111">
        <v>0</v>
      </c>
      <c r="C342" s="111">
        <v>0</v>
      </c>
      <c r="D342" s="111">
        <v>0</v>
      </c>
      <c r="E342" s="111">
        <v>0</v>
      </c>
      <c r="F342" s="111">
        <v>0</v>
      </c>
      <c r="G342" s="111"/>
      <c r="H342" s="111">
        <f>'[3]2024 data'!H341</f>
        <v>5.3</v>
      </c>
    </row>
    <row r="343" spans="1:8" x14ac:dyDescent="0.35">
      <c r="A343" s="113">
        <v>46088</v>
      </c>
      <c r="B343" s="111">
        <v>0</v>
      </c>
      <c r="C343" s="111">
        <v>0</v>
      </c>
      <c r="D343" s="111">
        <v>0</v>
      </c>
      <c r="E343" s="111">
        <v>0</v>
      </c>
      <c r="F343" s="111">
        <v>0</v>
      </c>
      <c r="G343" s="111"/>
      <c r="H343" s="111">
        <f>'[3]2024 data'!H342</f>
        <v>5.3</v>
      </c>
    </row>
    <row r="344" spans="1:8" x14ac:dyDescent="0.35">
      <c r="A344" s="113">
        <v>46089</v>
      </c>
      <c r="B344" s="111">
        <v>0</v>
      </c>
      <c r="C344" s="111">
        <v>0</v>
      </c>
      <c r="D344" s="111">
        <v>0</v>
      </c>
      <c r="E344" s="111">
        <v>0</v>
      </c>
      <c r="F344" s="111">
        <v>0</v>
      </c>
      <c r="G344" s="111"/>
      <c r="H344" s="111">
        <f>'[3]2024 data'!H343</f>
        <v>5.3</v>
      </c>
    </row>
    <row r="345" spans="1:8" x14ac:dyDescent="0.35">
      <c r="A345" s="113">
        <v>46090</v>
      </c>
      <c r="B345" s="111">
        <v>0</v>
      </c>
      <c r="C345" s="111">
        <v>0</v>
      </c>
      <c r="D345" s="111">
        <v>0</v>
      </c>
      <c r="E345" s="111">
        <v>0</v>
      </c>
      <c r="F345" s="111">
        <v>0</v>
      </c>
      <c r="G345" s="111"/>
      <c r="H345" s="111">
        <f>'[3]2024 data'!H344</f>
        <v>5.3</v>
      </c>
    </row>
    <row r="346" spans="1:8" x14ac:dyDescent="0.35">
      <c r="A346" s="113">
        <v>46091</v>
      </c>
      <c r="B346" s="111">
        <v>0</v>
      </c>
      <c r="C346" s="111">
        <v>0</v>
      </c>
      <c r="D346" s="111">
        <v>0</v>
      </c>
      <c r="E346" s="111">
        <v>0</v>
      </c>
      <c r="F346" s="111">
        <v>0</v>
      </c>
      <c r="G346" s="111"/>
      <c r="H346" s="111">
        <f>'[3]2024 data'!H345</f>
        <v>5.3</v>
      </c>
    </row>
    <row r="347" spans="1:8" x14ac:dyDescent="0.35">
      <c r="A347" s="113">
        <v>46092</v>
      </c>
      <c r="B347" s="111">
        <v>0</v>
      </c>
      <c r="C347" s="111">
        <v>0</v>
      </c>
      <c r="D347" s="111">
        <v>0</v>
      </c>
      <c r="E347" s="111">
        <v>0</v>
      </c>
      <c r="F347" s="111">
        <v>0</v>
      </c>
      <c r="G347" s="111"/>
      <c r="H347" s="111">
        <f>'[3]2024 data'!H346</f>
        <v>5.3</v>
      </c>
    </row>
    <row r="348" spans="1:8" x14ac:dyDescent="0.35">
      <c r="A348" s="113">
        <v>46093</v>
      </c>
      <c r="B348" s="111">
        <v>0</v>
      </c>
      <c r="C348" s="111">
        <v>0</v>
      </c>
      <c r="D348" s="111">
        <v>0</v>
      </c>
      <c r="E348" s="111">
        <v>0</v>
      </c>
      <c r="F348" s="111">
        <v>0</v>
      </c>
      <c r="G348" s="111"/>
      <c r="H348" s="111">
        <f>'[3]2024 data'!H347</f>
        <v>5.3</v>
      </c>
    </row>
    <row r="349" spans="1:8" x14ac:dyDescent="0.35">
      <c r="A349" s="113">
        <v>46094</v>
      </c>
      <c r="B349" s="111">
        <v>0</v>
      </c>
      <c r="C349" s="111">
        <v>0</v>
      </c>
      <c r="D349" s="111">
        <v>0</v>
      </c>
      <c r="E349" s="111">
        <v>0</v>
      </c>
      <c r="F349" s="111">
        <v>0</v>
      </c>
      <c r="G349" s="111"/>
      <c r="H349" s="111">
        <f>'[3]2024 data'!H348</f>
        <v>5.3</v>
      </c>
    </row>
    <row r="350" spans="1:8" x14ac:dyDescent="0.35">
      <c r="A350" s="113">
        <v>46095</v>
      </c>
      <c r="B350" s="111">
        <v>0</v>
      </c>
      <c r="C350" s="111">
        <v>0</v>
      </c>
      <c r="D350" s="111">
        <v>0</v>
      </c>
      <c r="E350" s="111">
        <v>0</v>
      </c>
      <c r="F350" s="111">
        <v>0</v>
      </c>
      <c r="G350" s="111"/>
      <c r="H350" s="111">
        <f>'[3]2024 data'!H349</f>
        <v>5.3</v>
      </c>
    </row>
    <row r="351" spans="1:8" x14ac:dyDescent="0.35">
      <c r="A351" s="113">
        <v>46096</v>
      </c>
      <c r="B351" s="111">
        <v>0</v>
      </c>
      <c r="C351" s="111">
        <v>0</v>
      </c>
      <c r="D351" s="111">
        <v>0</v>
      </c>
      <c r="E351" s="111">
        <v>0</v>
      </c>
      <c r="F351" s="111">
        <v>0</v>
      </c>
      <c r="G351" s="111"/>
      <c r="H351" s="111">
        <f>'[3]2024 data'!H350</f>
        <v>5.3</v>
      </c>
    </row>
    <row r="352" spans="1:8" x14ac:dyDescent="0.35">
      <c r="A352" s="113">
        <v>46097</v>
      </c>
      <c r="B352" s="111">
        <v>0</v>
      </c>
      <c r="C352" s="111">
        <v>0</v>
      </c>
      <c r="D352" s="111">
        <v>0</v>
      </c>
      <c r="E352" s="111">
        <v>0</v>
      </c>
      <c r="F352" s="111">
        <v>0</v>
      </c>
      <c r="G352" s="111"/>
      <c r="H352" s="111">
        <f>'[3]2024 data'!H351</f>
        <v>5.3</v>
      </c>
    </row>
    <row r="353" spans="1:8" x14ac:dyDescent="0.35">
      <c r="A353" s="113">
        <v>46098</v>
      </c>
      <c r="B353" s="111">
        <v>0</v>
      </c>
      <c r="C353" s="111">
        <v>0</v>
      </c>
      <c r="D353" s="111">
        <v>0</v>
      </c>
      <c r="E353" s="111">
        <v>0</v>
      </c>
      <c r="F353" s="111">
        <v>0</v>
      </c>
      <c r="G353" s="111"/>
      <c r="H353" s="111">
        <f>'[3]2024 data'!H352</f>
        <v>5.3</v>
      </c>
    </row>
    <row r="354" spans="1:8" x14ac:dyDescent="0.35">
      <c r="A354" s="113">
        <v>46099</v>
      </c>
      <c r="B354" s="111">
        <v>0</v>
      </c>
      <c r="C354" s="111">
        <v>0</v>
      </c>
      <c r="D354" s="111">
        <v>0</v>
      </c>
      <c r="E354" s="111">
        <v>0</v>
      </c>
      <c r="F354" s="111">
        <v>0</v>
      </c>
      <c r="G354" s="111"/>
      <c r="H354" s="111">
        <f>'[3]2024 data'!H353</f>
        <v>5.3</v>
      </c>
    </row>
    <row r="355" spans="1:8" x14ac:dyDescent="0.35">
      <c r="A355" s="113">
        <v>46100</v>
      </c>
      <c r="B355" s="111">
        <v>0</v>
      </c>
      <c r="C355" s="111">
        <v>0</v>
      </c>
      <c r="D355" s="111">
        <v>0</v>
      </c>
      <c r="E355" s="111">
        <v>0</v>
      </c>
      <c r="F355" s="111">
        <v>0</v>
      </c>
      <c r="G355" s="111"/>
      <c r="H355" s="111">
        <f>'[3]2024 data'!H354</f>
        <v>5.3</v>
      </c>
    </row>
    <row r="356" spans="1:8" x14ac:dyDescent="0.35">
      <c r="A356" s="113">
        <v>46101</v>
      </c>
      <c r="B356" s="111">
        <v>0</v>
      </c>
      <c r="C356" s="111">
        <v>0</v>
      </c>
      <c r="D356" s="111">
        <v>0</v>
      </c>
      <c r="E356" s="111">
        <v>0</v>
      </c>
      <c r="F356" s="111">
        <v>0</v>
      </c>
      <c r="G356" s="111"/>
      <c r="H356" s="111">
        <f>'[3]2024 data'!H355</f>
        <v>5.3</v>
      </c>
    </row>
    <row r="357" spans="1:8" x14ac:dyDescent="0.35">
      <c r="A357" s="113">
        <v>46102</v>
      </c>
      <c r="B357" s="111">
        <v>0</v>
      </c>
      <c r="C357" s="111">
        <v>0</v>
      </c>
      <c r="D357" s="111">
        <v>0</v>
      </c>
      <c r="E357" s="111">
        <v>0</v>
      </c>
      <c r="F357" s="111">
        <v>0</v>
      </c>
      <c r="G357" s="111"/>
      <c r="H357" s="111">
        <f>'[3]2024 data'!H356</f>
        <v>5.3</v>
      </c>
    </row>
    <row r="358" spans="1:8" x14ac:dyDescent="0.35">
      <c r="A358" s="113">
        <v>46103</v>
      </c>
      <c r="B358" s="111">
        <v>0</v>
      </c>
      <c r="C358" s="111">
        <v>0</v>
      </c>
      <c r="D358" s="111">
        <v>0</v>
      </c>
      <c r="E358" s="111">
        <v>0</v>
      </c>
      <c r="F358" s="111">
        <v>0</v>
      </c>
      <c r="G358" s="111"/>
      <c r="H358" s="111">
        <f>'[3]2024 data'!H357</f>
        <v>5.3</v>
      </c>
    </row>
    <row r="359" spans="1:8" x14ac:dyDescent="0.35">
      <c r="A359" s="113">
        <v>46104</v>
      </c>
      <c r="B359" s="111">
        <v>0</v>
      </c>
      <c r="C359" s="111">
        <v>0</v>
      </c>
      <c r="D359" s="111">
        <v>0</v>
      </c>
      <c r="E359" s="111">
        <v>0</v>
      </c>
      <c r="F359" s="111">
        <v>0</v>
      </c>
      <c r="G359" s="111"/>
      <c r="H359" s="111">
        <f>'[3]2024 data'!H358</f>
        <v>5.3</v>
      </c>
    </row>
    <row r="360" spans="1:8" x14ac:dyDescent="0.35">
      <c r="A360" s="113">
        <v>46105</v>
      </c>
      <c r="B360" s="111">
        <v>0</v>
      </c>
      <c r="C360" s="111">
        <v>0</v>
      </c>
      <c r="D360" s="111">
        <v>0</v>
      </c>
      <c r="E360" s="111">
        <v>0</v>
      </c>
      <c r="F360" s="111">
        <v>0</v>
      </c>
      <c r="G360" s="111"/>
      <c r="H360" s="111">
        <f>'[3]2024 data'!H359</f>
        <v>5.3</v>
      </c>
    </row>
    <row r="361" spans="1:8" x14ac:dyDescent="0.35">
      <c r="A361" s="113">
        <v>46106</v>
      </c>
      <c r="B361" s="111">
        <v>0</v>
      </c>
      <c r="C361" s="111">
        <v>0</v>
      </c>
      <c r="D361" s="111">
        <v>0</v>
      </c>
      <c r="E361" s="111">
        <v>0</v>
      </c>
      <c r="F361" s="111">
        <v>0</v>
      </c>
      <c r="G361" s="111"/>
      <c r="H361" s="111">
        <f>'[3]2024 data'!H360</f>
        <v>5.3</v>
      </c>
    </row>
    <row r="362" spans="1:8" x14ac:dyDescent="0.35">
      <c r="A362" s="113">
        <v>46107</v>
      </c>
      <c r="B362" s="111">
        <v>0</v>
      </c>
      <c r="C362" s="111">
        <v>0</v>
      </c>
      <c r="D362" s="111">
        <v>0</v>
      </c>
      <c r="E362" s="111">
        <v>0</v>
      </c>
      <c r="F362" s="111">
        <v>0</v>
      </c>
      <c r="G362" s="111"/>
      <c r="H362" s="111">
        <f>'[3]2024 data'!H361</f>
        <v>5.3</v>
      </c>
    </row>
    <row r="363" spans="1:8" x14ac:dyDescent="0.35">
      <c r="A363" s="113">
        <v>46108</v>
      </c>
      <c r="B363" s="111">
        <v>0</v>
      </c>
      <c r="C363" s="111">
        <v>0</v>
      </c>
      <c r="D363" s="111">
        <v>0</v>
      </c>
      <c r="E363" s="111">
        <v>0</v>
      </c>
      <c r="F363" s="111">
        <v>0</v>
      </c>
      <c r="G363" s="111"/>
      <c r="H363" s="111">
        <f>'[3]2024 data'!H362</f>
        <v>5.3</v>
      </c>
    </row>
    <row r="364" spans="1:8" x14ac:dyDescent="0.35">
      <c r="A364" s="113">
        <v>46109</v>
      </c>
      <c r="B364" s="111">
        <v>0</v>
      </c>
      <c r="C364" s="111">
        <v>0</v>
      </c>
      <c r="D364" s="111">
        <v>0</v>
      </c>
      <c r="E364" s="111">
        <v>0</v>
      </c>
      <c r="F364" s="111">
        <v>0</v>
      </c>
      <c r="G364" s="111"/>
      <c r="H364" s="111">
        <f>'[3]2024 data'!H363</f>
        <v>5.3</v>
      </c>
    </row>
    <row r="365" spans="1:8" x14ac:dyDescent="0.35">
      <c r="A365" s="113">
        <v>46110</v>
      </c>
      <c r="B365" s="111">
        <v>0</v>
      </c>
      <c r="C365" s="111">
        <v>0</v>
      </c>
      <c r="D365" s="111">
        <v>0</v>
      </c>
      <c r="E365" s="111">
        <v>0</v>
      </c>
      <c r="F365" s="111">
        <v>0</v>
      </c>
      <c r="G365" s="111"/>
      <c r="H365" s="111">
        <f>'[3]2024 data'!H364</f>
        <v>5.3</v>
      </c>
    </row>
    <row r="366" spans="1:8" x14ac:dyDescent="0.35">
      <c r="A366" s="113">
        <v>46111</v>
      </c>
      <c r="B366" s="111">
        <v>0</v>
      </c>
      <c r="C366" s="111">
        <v>0</v>
      </c>
      <c r="D366" s="111">
        <v>0</v>
      </c>
      <c r="E366" s="111">
        <v>0</v>
      </c>
      <c r="F366" s="111">
        <v>0</v>
      </c>
      <c r="G366" s="111"/>
      <c r="H366" s="111">
        <f>'[3]2024 data'!H365</f>
        <v>5.3</v>
      </c>
    </row>
    <row r="367" spans="1:8" x14ac:dyDescent="0.35">
      <c r="A367" s="113">
        <v>46112</v>
      </c>
      <c r="B367" s="111">
        <v>0</v>
      </c>
      <c r="C367" s="111">
        <v>0</v>
      </c>
      <c r="D367" s="111">
        <v>0</v>
      </c>
      <c r="E367" s="111">
        <v>0</v>
      </c>
      <c r="F367" s="111">
        <v>0</v>
      </c>
      <c r="G367" s="111"/>
      <c r="H367" s="111">
        <f>'[3]2024 data'!H366</f>
        <v>5.3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FFF3-92FF-4C22-825B-4B61D6702F90}">
  <dimension ref="A1:CM2276"/>
  <sheetViews>
    <sheetView topLeftCell="BG1" zoomScale="85" zoomScaleNormal="85" workbookViewId="0">
      <pane ySplit="4" topLeftCell="A361" activePane="bottomLeft" state="frozen"/>
      <selection pane="bottomLeft" activeCell="O2" sqref="O2:BK370"/>
    </sheetView>
  </sheetViews>
  <sheetFormatPr defaultColWidth="8.58203125" defaultRowHeight="14.5" x14ac:dyDescent="0.35"/>
  <cols>
    <col min="1" max="1" width="10.83203125" style="12" bestFit="1" customWidth="1"/>
    <col min="2" max="2" width="19.58203125" style="12" bestFit="1" customWidth="1"/>
    <col min="3" max="5" width="19.58203125" style="12" customWidth="1"/>
    <col min="6" max="6" width="17.83203125" style="12" bestFit="1" customWidth="1"/>
    <col min="7" max="7" width="10.08203125" style="12" bestFit="1" customWidth="1"/>
    <col min="8" max="8" width="8.58203125" style="12" bestFit="1" customWidth="1"/>
    <col min="9" max="9" width="15.58203125" style="12" bestFit="1" customWidth="1"/>
    <col min="10" max="10" width="18.08203125" style="12" bestFit="1" customWidth="1"/>
    <col min="11" max="11" width="21.75" style="12" bestFit="1" customWidth="1"/>
    <col min="12" max="12" width="23.08203125" style="12" bestFit="1" customWidth="1"/>
    <col min="13" max="13" width="25.5" style="12" bestFit="1" customWidth="1"/>
    <col min="14" max="17" width="8.58203125" style="12"/>
    <col min="18" max="19" width="9.58203125" style="12" bestFit="1" customWidth="1"/>
    <col min="20" max="20" width="8.75" style="12" bestFit="1" customWidth="1"/>
    <col min="21" max="22" width="9.58203125" style="12" bestFit="1" customWidth="1"/>
    <col min="23" max="24" width="9.5" style="12" customWidth="1"/>
    <col min="25" max="47" width="8.58203125" style="12"/>
    <col min="48" max="48" width="22.08203125" style="12" bestFit="1" customWidth="1"/>
    <col min="49" max="51" width="8.58203125" style="12"/>
    <col min="52" max="52" width="9" style="12" bestFit="1" customWidth="1"/>
    <col min="53" max="53" width="12.75" style="12" customWidth="1"/>
    <col min="54" max="54" width="13" style="12" bestFit="1" customWidth="1"/>
    <col min="55" max="55" width="14.58203125" style="12" bestFit="1" customWidth="1"/>
    <col min="56" max="56" width="16.75" style="12" bestFit="1" customWidth="1"/>
    <col min="57" max="68" width="8.58203125" style="12"/>
    <col min="69" max="69" width="9.58203125" style="12" bestFit="1" customWidth="1"/>
    <col min="70" max="72" width="8.58203125" style="12"/>
    <col min="73" max="73" width="9.58203125" style="12" bestFit="1" customWidth="1"/>
    <col min="74" max="76" width="8.58203125" style="12"/>
    <col min="77" max="77" width="9.58203125" style="12" bestFit="1" customWidth="1"/>
    <col min="78" max="78" width="8.58203125" style="12"/>
    <col min="79" max="79" width="8" style="12" customWidth="1"/>
    <col min="80" max="80" width="8.58203125" style="12"/>
    <col min="81" max="81" width="9.58203125" style="12" bestFit="1" customWidth="1"/>
    <col min="82" max="84" width="8.58203125" style="12"/>
    <col min="85" max="85" width="9.75" style="12" bestFit="1" customWidth="1"/>
    <col min="86" max="16384" width="8.58203125" style="12"/>
  </cols>
  <sheetData>
    <row r="1" spans="1:91" x14ac:dyDescent="0.35">
      <c r="B1" s="44"/>
      <c r="C1" s="44"/>
      <c r="D1" s="78" t="s">
        <v>2428</v>
      </c>
      <c r="E1" s="44"/>
      <c r="F1" s="44"/>
      <c r="G1" s="44"/>
      <c r="H1" s="44"/>
      <c r="I1" s="44"/>
      <c r="J1" s="44"/>
      <c r="K1" s="44"/>
      <c r="L1" s="44"/>
      <c r="M1" s="44"/>
      <c r="N1" s="41"/>
      <c r="O1" s="41"/>
      <c r="P1" s="41"/>
      <c r="Q1" s="41"/>
      <c r="R1" s="41"/>
      <c r="S1" s="41"/>
    </row>
    <row r="2" spans="1:91" x14ac:dyDescent="0.3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O2" s="83" t="s">
        <v>21</v>
      </c>
      <c r="P2" s="84"/>
      <c r="Q2" s="84"/>
      <c r="R2" s="84"/>
      <c r="S2" s="84"/>
      <c r="T2" s="84"/>
      <c r="U2" s="84"/>
      <c r="V2" s="84"/>
      <c r="W2" s="84"/>
      <c r="X2" s="84"/>
      <c r="Y2" s="44"/>
      <c r="Z2" s="83" t="s">
        <v>22</v>
      </c>
      <c r="AA2" s="84"/>
      <c r="AB2" s="84"/>
      <c r="AC2" s="84"/>
      <c r="AD2" s="84"/>
      <c r="AE2" s="84"/>
      <c r="AF2" s="84"/>
      <c r="AG2" s="84"/>
      <c r="AH2" s="84"/>
      <c r="AI2" s="84"/>
      <c r="AJ2" s="44"/>
      <c r="AK2" s="83" t="s">
        <v>23</v>
      </c>
      <c r="AL2" s="84"/>
      <c r="AM2" s="84"/>
      <c r="AN2" s="84"/>
      <c r="AO2" s="84"/>
      <c r="AP2" s="84"/>
      <c r="AQ2" s="84"/>
      <c r="AR2" s="84"/>
      <c r="AS2" s="84"/>
      <c r="AT2" s="8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spans="1:91" ht="15" thickBot="1" x14ac:dyDescent="0.4">
      <c r="B3" s="79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O3" s="83"/>
      <c r="P3" s="84"/>
      <c r="Q3" s="84"/>
      <c r="R3" s="84"/>
      <c r="S3" s="84"/>
      <c r="T3" s="84"/>
      <c r="U3" s="84"/>
      <c r="V3" s="84"/>
      <c r="W3" s="84"/>
      <c r="X3" s="84"/>
      <c r="Y3" s="44"/>
      <c r="Z3" s="83"/>
      <c r="AA3" s="84"/>
      <c r="AB3" s="84"/>
      <c r="AC3" s="84"/>
      <c r="AD3" s="84"/>
      <c r="AE3" s="84"/>
      <c r="AF3" s="84"/>
      <c r="AG3" s="84"/>
      <c r="AH3" s="84"/>
      <c r="AI3" s="84"/>
      <c r="AJ3" s="44"/>
      <c r="AK3" s="83"/>
      <c r="AL3" s="84"/>
      <c r="AM3" s="84"/>
      <c r="AN3" s="84"/>
      <c r="AO3" s="84"/>
      <c r="AP3" s="84"/>
      <c r="AQ3" s="84"/>
      <c r="AR3" s="84"/>
      <c r="AS3" s="84"/>
      <c r="AT3" s="8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</row>
    <row r="4" spans="1:91" ht="16" thickBot="1" x14ac:dyDescent="0.4">
      <c r="B4" s="80" t="s">
        <v>25</v>
      </c>
      <c r="C4" s="80" t="s">
        <v>26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31</v>
      </c>
      <c r="I4" s="80" t="s">
        <v>32</v>
      </c>
      <c r="J4" s="80" t="s">
        <v>33</v>
      </c>
      <c r="K4" s="80" t="s">
        <v>34</v>
      </c>
      <c r="L4" s="80" t="s">
        <v>35</v>
      </c>
      <c r="M4" s="80" t="s">
        <v>36</v>
      </c>
      <c r="O4" s="85" t="s">
        <v>27</v>
      </c>
      <c r="P4" s="86" t="s">
        <v>28</v>
      </c>
      <c r="Q4" s="86" t="s">
        <v>37</v>
      </c>
      <c r="R4" s="87">
        <v>2019</v>
      </c>
      <c r="S4" s="88">
        <v>2020</v>
      </c>
      <c r="T4" s="88">
        <v>2021</v>
      </c>
      <c r="U4" s="88">
        <v>2022</v>
      </c>
      <c r="V4" s="88">
        <v>2023</v>
      </c>
      <c r="W4" s="88">
        <v>2024</v>
      </c>
      <c r="X4" s="89">
        <v>2025</v>
      </c>
      <c r="Y4" s="44"/>
      <c r="Z4" s="85" t="s">
        <v>27</v>
      </c>
      <c r="AA4" s="86" t="s">
        <v>28</v>
      </c>
      <c r="AB4" s="86" t="s">
        <v>37</v>
      </c>
      <c r="AC4" s="87">
        <v>2019</v>
      </c>
      <c r="AD4" s="88">
        <v>2020</v>
      </c>
      <c r="AE4" s="88">
        <v>2021</v>
      </c>
      <c r="AF4" s="88">
        <v>2022</v>
      </c>
      <c r="AG4" s="88">
        <v>2023</v>
      </c>
      <c r="AH4" s="88">
        <v>2024</v>
      </c>
      <c r="AI4" s="89">
        <v>2025</v>
      </c>
      <c r="AJ4" s="44"/>
      <c r="AK4" s="85" t="s">
        <v>27</v>
      </c>
      <c r="AL4" s="86" t="s">
        <v>28</v>
      </c>
      <c r="AM4" s="86" t="s">
        <v>37</v>
      </c>
      <c r="AN4" s="87">
        <v>2019</v>
      </c>
      <c r="AO4" s="88">
        <v>2020</v>
      </c>
      <c r="AP4" s="88">
        <v>2021</v>
      </c>
      <c r="AQ4" s="88">
        <v>2022</v>
      </c>
      <c r="AR4" s="88">
        <v>2023</v>
      </c>
      <c r="AS4" s="88">
        <v>2024</v>
      </c>
      <c r="AT4" s="89">
        <v>2025</v>
      </c>
      <c r="AU4" s="44"/>
      <c r="AV4" s="90" t="s">
        <v>38</v>
      </c>
      <c r="AW4" s="90" t="s">
        <v>39</v>
      </c>
      <c r="AX4" s="91" t="s">
        <v>40</v>
      </c>
      <c r="AY4" s="91" t="s">
        <v>41</v>
      </c>
      <c r="AZ4" s="90" t="s">
        <v>42</v>
      </c>
      <c r="BA4" s="92" t="s">
        <v>43</v>
      </c>
      <c r="BB4" s="93" t="s">
        <v>44</v>
      </c>
      <c r="BC4" s="93" t="s">
        <v>45</v>
      </c>
      <c r="BD4" s="44" t="s">
        <v>46</v>
      </c>
      <c r="BE4" s="44"/>
      <c r="BF4" s="44" t="s">
        <v>47</v>
      </c>
      <c r="BG4" s="44" t="s">
        <v>48</v>
      </c>
      <c r="BH4" s="44" t="s">
        <v>44</v>
      </c>
      <c r="BI4" s="44" t="s">
        <v>49</v>
      </c>
      <c r="BJ4" s="44" t="s">
        <v>50</v>
      </c>
      <c r="BK4" s="44"/>
    </row>
    <row r="5" spans="1:91" ht="16" thickBot="1" x14ac:dyDescent="0.4">
      <c r="A5" s="13">
        <v>43466</v>
      </c>
      <c r="B5" s="81" t="s">
        <v>51</v>
      </c>
      <c r="C5" s="80">
        <f t="shared" ref="C5:C68" si="0">YEAR(B5)</f>
        <v>2019</v>
      </c>
      <c r="D5" s="80">
        <f t="shared" ref="D5:D68" si="1">MONTH(B5)</f>
        <v>1</v>
      </c>
      <c r="E5" s="80">
        <f t="shared" ref="E5:E68" si="2">DAY(B5)</f>
        <v>1</v>
      </c>
      <c r="F5" s="80">
        <v>775.21180000000004</v>
      </c>
      <c r="G5" s="80">
        <v>69.81</v>
      </c>
      <c r="H5" s="80">
        <v>0</v>
      </c>
      <c r="I5" s="80">
        <v>1113.67</v>
      </c>
      <c r="J5" s="80">
        <v>2912.3</v>
      </c>
      <c r="K5" s="80">
        <v>1110.4602</v>
      </c>
      <c r="L5" s="80">
        <v>11744.03</v>
      </c>
      <c r="M5" s="80">
        <v>20450.73</v>
      </c>
      <c r="O5" s="66">
        <f t="shared" ref="O5:O68" si="3">MONTH(Q5)</f>
        <v>1</v>
      </c>
      <c r="P5" s="44">
        <f t="shared" ref="P5:P68" si="4">DAY(Q5)</f>
        <v>1</v>
      </c>
      <c r="Q5" s="94">
        <v>45292</v>
      </c>
      <c r="R5" s="95">
        <f>SUMIFS(F:F,C:C,$R$4,D:D,O5,E:E,P5)</f>
        <v>775.21180000000004</v>
      </c>
      <c r="S5" s="96">
        <f>SUMIFS($F:$F,$C:$C,$S$4,$D:$D,O5,$E:$E,P5)</f>
        <v>992.6454</v>
      </c>
      <c r="T5" s="96">
        <f>SUMIFS($F:$F,$C:$C,$T$4,$D:$D,O5,$E:$E,P5)</f>
        <v>824.54629999999997</v>
      </c>
      <c r="U5" s="96">
        <f>SUMIFS($F:$F,$C:$C,$U$4,$D:$D,O5,$E:$E,P5)</f>
        <v>599.66669999999999</v>
      </c>
      <c r="V5" s="96">
        <f>SUMIFS($F:$F,$C:$C,$V$4,$D:$D,O5,$E:$E,P5)</f>
        <v>934.90909999999997</v>
      </c>
      <c r="W5" s="96">
        <f>SUMIFS($F:$F,$C:$C,$W$4,$D:$D,O5,$E:$E,P5)</f>
        <v>982.77790000000005</v>
      </c>
      <c r="X5" s="97">
        <f>SUMIFS($F:$F,$C:$C,$X$4,$D:$D,O5,$E:$E,P5)</f>
        <v>824.11530000000005</v>
      </c>
      <c r="Y5" s="44"/>
      <c r="Z5" s="66">
        <f t="shared" ref="Z5:Z68" si="5">MONTH(AB5)</f>
        <v>1</v>
      </c>
      <c r="AA5" s="44">
        <f t="shared" ref="AA5:AA68" si="6">DAY(AB5)</f>
        <v>1</v>
      </c>
      <c r="AB5" s="94">
        <v>45292</v>
      </c>
      <c r="AC5" s="95">
        <f t="shared" ref="AC5:AI36" si="7">R5/11</f>
        <v>70.473799999999997</v>
      </c>
      <c r="AD5" s="96">
        <f t="shared" si="7"/>
        <v>90.240490909090909</v>
      </c>
      <c r="AE5" s="96">
        <f t="shared" si="7"/>
        <v>74.958754545454539</v>
      </c>
      <c r="AF5" s="96">
        <f t="shared" si="7"/>
        <v>54.515154545454543</v>
      </c>
      <c r="AG5" s="96">
        <f t="shared" si="7"/>
        <v>84.991736363636363</v>
      </c>
      <c r="AH5" s="96">
        <f t="shared" si="7"/>
        <v>89.34344545454546</v>
      </c>
      <c r="AI5" s="97">
        <f t="shared" si="7"/>
        <v>74.919572727272737</v>
      </c>
      <c r="AJ5" s="44"/>
      <c r="AK5" s="66">
        <f t="shared" ref="AK5:AK68" si="8">MONTH(AM5)</f>
        <v>1</v>
      </c>
      <c r="AL5" s="44">
        <f t="shared" ref="AL5:AL68" si="9">DAY(AM5)</f>
        <v>1</v>
      </c>
      <c r="AM5" s="94">
        <v>45292</v>
      </c>
      <c r="AN5" s="98">
        <f>SUMIFS(G:G,C:C,$AN$4,D:D,AK5,E:E,AL5)</f>
        <v>69.81</v>
      </c>
      <c r="AO5" s="99">
        <f>SUMIFS(G:G,C:C,$AO$4,D:D,AK5,E:E,AL5)</f>
        <v>88.03</v>
      </c>
      <c r="AP5" s="99">
        <f>SUMIFS(G:G,C:C,$AP$4,D:D,AK5,E:E,AL5)</f>
        <v>73.77</v>
      </c>
      <c r="AQ5" s="99">
        <f>SUMIFS(G:G,C:C,$AQ$4,D:D,AK5,E:E,AL5)</f>
        <v>53.82</v>
      </c>
      <c r="AR5" s="99">
        <f>SUMIFS(G:G,C:C,$AR$4,D:D,AK5,E:E,AL5)</f>
        <v>83.53</v>
      </c>
      <c r="AS5" s="99">
        <f>SUMIFS(G:G,C:C,$AS$4,D:D,AK5,E:E,AL5)</f>
        <v>86.25</v>
      </c>
      <c r="AT5" s="100">
        <f>SUMIFS(G:G,C:C,$AT$4,D:D,AK5,E:E,AL5)</f>
        <v>71.81</v>
      </c>
      <c r="AU5" s="44"/>
      <c r="AV5" s="101">
        <v>45292</v>
      </c>
      <c r="AW5" s="96">
        <f t="shared" ref="AW5:AW68" si="10">AVERAGE(S5:W5)</f>
        <v>866.90908000000002</v>
      </c>
      <c r="AX5" s="96">
        <f>AW5/11</f>
        <v>78.809916363636361</v>
      </c>
      <c r="AY5" s="97">
        <f>AVERAGE(AO5:AS5)</f>
        <v>77.08</v>
      </c>
      <c r="AZ5" s="96">
        <f t="shared" ref="AZ5:AZ68" si="11">MAX(AC5:AI5)</f>
        <v>90.240490909090909</v>
      </c>
      <c r="BA5" s="96">
        <f t="shared" ref="BA5:BA68" si="12">MIN(AC5:AH5)</f>
        <v>54.515154545454543</v>
      </c>
      <c r="BB5" s="97">
        <f t="shared" ref="BB5:BB68" si="13">AZ5-BA5</f>
        <v>35.725336363636366</v>
      </c>
      <c r="BC5" s="102">
        <f t="shared" ref="BC5:BC68" si="14">AVERAGE(AD5:AH5)</f>
        <v>78.809916363636361</v>
      </c>
      <c r="BD5" s="44"/>
      <c r="BE5" s="44"/>
      <c r="BF5" s="96">
        <f>MAX(AO5:AS5)</f>
        <v>88.03</v>
      </c>
      <c r="BG5" s="96">
        <f>MIN(AO5:AS5)</f>
        <v>53.82</v>
      </c>
      <c r="BH5" s="96">
        <f>BF5-BG5</f>
        <v>34.21</v>
      </c>
      <c r="BI5" s="44"/>
      <c r="BJ5" s="96">
        <f t="shared" ref="BJ5:BJ68" si="15">AY5</f>
        <v>77.08</v>
      </c>
      <c r="BK5" s="44"/>
      <c r="BP5" s="14"/>
      <c r="BQ5" s="13"/>
      <c r="BR5" s="15"/>
      <c r="BU5" s="13"/>
      <c r="BV5" s="15"/>
      <c r="BY5" s="13"/>
      <c r="BZ5" s="15"/>
      <c r="CC5" s="13"/>
      <c r="CD5" s="15"/>
      <c r="CG5" s="13"/>
      <c r="CH5" s="15"/>
    </row>
    <row r="6" spans="1:91" ht="16" thickBot="1" x14ac:dyDescent="0.4">
      <c r="A6" s="13">
        <v>43467</v>
      </c>
      <c r="B6" s="81" t="s">
        <v>52</v>
      </c>
      <c r="C6" s="80">
        <f t="shared" si="0"/>
        <v>2019</v>
      </c>
      <c r="D6" s="80">
        <f t="shared" si="1"/>
        <v>1</v>
      </c>
      <c r="E6" s="80">
        <f t="shared" si="2"/>
        <v>2</v>
      </c>
      <c r="F6" s="80">
        <v>771.12329999999997</v>
      </c>
      <c r="G6" s="80">
        <v>69.44</v>
      </c>
      <c r="H6" s="80">
        <v>-0.37</v>
      </c>
      <c r="I6" s="80">
        <v>303.12</v>
      </c>
      <c r="J6" s="80">
        <v>4993.5</v>
      </c>
      <c r="K6" s="80">
        <v>1110.4602</v>
      </c>
      <c r="L6" s="80">
        <v>11761.06</v>
      </c>
      <c r="M6" s="80">
        <v>20467.48</v>
      </c>
      <c r="O6" s="66">
        <f t="shared" si="3"/>
        <v>1</v>
      </c>
      <c r="P6" s="44">
        <f t="shared" si="4"/>
        <v>2</v>
      </c>
      <c r="Q6" s="94">
        <v>45293</v>
      </c>
      <c r="R6" s="95">
        <f>SUMIFS(F:F,C:C,$R$4,D:D,O6,E:E,P6)</f>
        <v>771.12329999999997</v>
      </c>
      <c r="S6" s="96">
        <f>SUMIFS($F:$F,$C:$C,$S$4,$D:$D,O6,$E:$E,P6)</f>
        <v>987.32349999999997</v>
      </c>
      <c r="T6" s="96">
        <f>SUMIFS($F:$F,$C:$C,$T$4,$D:$D,O6,$E:$E,P6)</f>
        <v>818.66899999999998</v>
      </c>
      <c r="U6" s="96">
        <f>SUMIFS($F:$F,$C:$C,$U$4,$D:$D,O6,$E:$E,P6)</f>
        <v>599.62609999999995</v>
      </c>
      <c r="V6" s="96">
        <f>SUMIFS($F:$F,$C:$C,$V$4,$D:$D,O6,$E:$E,P6)</f>
        <v>934.88879999999995</v>
      </c>
      <c r="W6" s="96">
        <f>SUMIFS($F:$F,$C:$C,$W$4,$D:$D,O6,$E:$E,P6)</f>
        <v>980.32050000000004</v>
      </c>
      <c r="X6" s="97">
        <f>SUMIFS($F:$F,$C:$C,$X$4,$D:$D,O6,$E:$E,P6)</f>
        <v>818.58259999999996</v>
      </c>
      <c r="Y6" s="44"/>
      <c r="Z6" s="66">
        <f t="shared" si="5"/>
        <v>1</v>
      </c>
      <c r="AA6" s="44">
        <f t="shared" si="6"/>
        <v>2</v>
      </c>
      <c r="AB6" s="94">
        <v>45293</v>
      </c>
      <c r="AC6" s="95">
        <f t="shared" si="7"/>
        <v>70.102118181818184</v>
      </c>
      <c r="AD6" s="96">
        <f t="shared" si="7"/>
        <v>89.756681818181818</v>
      </c>
      <c r="AE6" s="96">
        <f t="shared" si="7"/>
        <v>74.424454545454537</v>
      </c>
      <c r="AF6" s="96">
        <f t="shared" si="7"/>
        <v>54.511463636363629</v>
      </c>
      <c r="AG6" s="96">
        <f t="shared" si="7"/>
        <v>84.989890909090903</v>
      </c>
      <c r="AH6" s="96">
        <f t="shared" si="7"/>
        <v>89.120045454545462</v>
      </c>
      <c r="AI6" s="97">
        <f t="shared" si="7"/>
        <v>74.416600000000003</v>
      </c>
      <c r="AJ6" s="44"/>
      <c r="AK6" s="66">
        <f t="shared" si="8"/>
        <v>1</v>
      </c>
      <c r="AL6" s="44">
        <f t="shared" si="9"/>
        <v>2</v>
      </c>
      <c r="AM6" s="94">
        <v>45293</v>
      </c>
      <c r="AN6" s="95">
        <f>SUMIFS(G:G,C:C,$AN$4,D:D,AK6,E:E,AL6)</f>
        <v>69.44</v>
      </c>
      <c r="AO6" s="96">
        <f>SUMIFS(G:G,C:C,$AO$4,D:D,AK6,E:E,AL6)</f>
        <v>87.56</v>
      </c>
      <c r="AP6" s="96">
        <f>SUMIFS(G:G,C:C,$AP$4,D:D,AK6,E:E,AL6)</f>
        <v>73.25</v>
      </c>
      <c r="AQ6" s="96">
        <f>SUMIFS(G:G,C:C,$AQ$4,D:D,AK6,E:E,AL6)</f>
        <v>53.81</v>
      </c>
      <c r="AR6" s="96">
        <f>SUMIFS(G:G,C:C,$AR$4,D:D,AK6,E:E,AL6)</f>
        <v>83.52</v>
      </c>
      <c r="AS6" s="96">
        <f>SUMIFS(G:G,C:C,$AS$4,D:D,AK6,E:E,AL6)</f>
        <v>85.92</v>
      </c>
      <c r="AT6" s="97">
        <f>SUMIFS(G:G,C:C,$AT$4,D:D,AK6,E:E,AL6)</f>
        <v>71.33</v>
      </c>
      <c r="AU6" s="44"/>
      <c r="AV6" s="101">
        <v>45293</v>
      </c>
      <c r="AW6" s="96">
        <f t="shared" si="10"/>
        <v>864.16557999999986</v>
      </c>
      <c r="AX6" s="96">
        <f t="shared" ref="AX6:AX68" si="16">AW6/11</f>
        <v>78.560507272727264</v>
      </c>
      <c r="AY6" s="97">
        <f t="shared" ref="AY6:AY68" si="17">AVERAGE(AO6:AS6)</f>
        <v>76.811999999999998</v>
      </c>
      <c r="AZ6" s="96">
        <f t="shared" si="11"/>
        <v>89.756681818181818</v>
      </c>
      <c r="BA6" s="96">
        <f t="shared" si="12"/>
        <v>54.511463636363629</v>
      </c>
      <c r="BB6" s="97">
        <f t="shared" si="13"/>
        <v>35.245218181818188</v>
      </c>
      <c r="BC6" s="102">
        <f t="shared" si="14"/>
        <v>78.560507272727278</v>
      </c>
      <c r="BD6" s="44"/>
      <c r="BE6" s="44"/>
      <c r="BF6" s="96">
        <f t="shared" ref="BF6:BF69" si="18">MAX(AO6:AS6)</f>
        <v>87.56</v>
      </c>
      <c r="BG6" s="96">
        <f t="shared" ref="BG6:BG69" si="19">MIN(AO6:AS6)</f>
        <v>53.81</v>
      </c>
      <c r="BH6" s="96">
        <f t="shared" ref="BH6:BH69" si="20">BF6-BG6</f>
        <v>33.75</v>
      </c>
      <c r="BI6" s="44"/>
      <c r="BJ6" s="96">
        <f t="shared" si="15"/>
        <v>76.811999999999998</v>
      </c>
      <c r="BK6" s="44"/>
      <c r="BP6" s="14"/>
      <c r="BQ6" s="13"/>
      <c r="BR6" s="15"/>
      <c r="BU6" s="13"/>
      <c r="BV6" s="15"/>
      <c r="BY6" s="13"/>
      <c r="BZ6" s="15"/>
      <c r="CC6" s="13"/>
      <c r="CD6" s="15"/>
      <c r="CG6" s="13"/>
      <c r="CH6" s="15"/>
      <c r="CK6" s="15"/>
      <c r="CL6" s="15"/>
      <c r="CM6" s="15"/>
    </row>
    <row r="7" spans="1:91" ht="16" thickBot="1" x14ac:dyDescent="0.4">
      <c r="A7" s="13">
        <v>43468</v>
      </c>
      <c r="B7" s="81" t="s">
        <v>53</v>
      </c>
      <c r="C7" s="80">
        <f t="shared" si="0"/>
        <v>2019</v>
      </c>
      <c r="D7" s="80">
        <f t="shared" si="1"/>
        <v>1</v>
      </c>
      <c r="E7" s="80">
        <f t="shared" si="2"/>
        <v>3</v>
      </c>
      <c r="F7" s="80">
        <v>764.82550000000003</v>
      </c>
      <c r="G7" s="80">
        <v>68.87</v>
      </c>
      <c r="H7" s="80">
        <v>-0.56999999999999995</v>
      </c>
      <c r="I7" s="80">
        <v>239.3</v>
      </c>
      <c r="J7" s="80">
        <v>6483.7</v>
      </c>
      <c r="K7" s="80">
        <v>1110.4602</v>
      </c>
      <c r="L7" s="80">
        <v>11761.16</v>
      </c>
      <c r="M7" s="80">
        <v>20468.45</v>
      </c>
      <c r="O7" s="66">
        <f t="shared" si="3"/>
        <v>1</v>
      </c>
      <c r="P7" s="44">
        <f t="shared" si="4"/>
        <v>3</v>
      </c>
      <c r="Q7" s="94">
        <v>45294</v>
      </c>
      <c r="R7" s="95">
        <f>SUMIFS(F:F,C:C,$R$4,D:D,O7,E:E,P7)</f>
        <v>764.82550000000003</v>
      </c>
      <c r="S7" s="96">
        <f>SUMIFS($F:$F,$C:$C,$S$4,$D:$D,O7,$E:$E,P7)</f>
        <v>982.82860000000005</v>
      </c>
      <c r="T7" s="96">
        <f>SUMIFS($F:$F,$C:$C,$T$4,$D:$D,O7,$E:$E,P7)</f>
        <v>812.35050000000001</v>
      </c>
      <c r="U7" s="96">
        <f>SUMIFS($F:$F,$C:$C,$U$4,$D:$D,O7,$E:$E,P7)</f>
        <v>598.08709999999996</v>
      </c>
      <c r="V7" s="96">
        <f>SUMIFS($F:$F,$C:$C,$V$4,$D:$D,O7,$E:$E,P7)</f>
        <v>933.97680000000003</v>
      </c>
      <c r="W7" s="96">
        <f>SUMIFS($F:$F,$C:$C,$W$4,$D:$D,O7,$E:$E,P7)</f>
        <v>977.76239999999996</v>
      </c>
      <c r="X7" s="97">
        <f>SUMIFS($F:$F,$C:$C,$X$4,$D:$D,O7,$E:$E,P7)</f>
        <v>811.93050000000005</v>
      </c>
      <c r="Y7" s="44"/>
      <c r="Z7" s="66">
        <f t="shared" si="5"/>
        <v>1</v>
      </c>
      <c r="AA7" s="44">
        <f t="shared" si="6"/>
        <v>3</v>
      </c>
      <c r="AB7" s="94">
        <v>45294</v>
      </c>
      <c r="AC7" s="95">
        <f t="shared" si="7"/>
        <v>69.529590909090913</v>
      </c>
      <c r="AD7" s="96">
        <f t="shared" si="7"/>
        <v>89.348054545454545</v>
      </c>
      <c r="AE7" s="96">
        <f t="shared" si="7"/>
        <v>73.850045454545452</v>
      </c>
      <c r="AF7" s="96">
        <f t="shared" si="7"/>
        <v>54.371554545454543</v>
      </c>
      <c r="AG7" s="96">
        <f t="shared" si="7"/>
        <v>84.906981818181819</v>
      </c>
      <c r="AH7" s="96">
        <f t="shared" si="7"/>
        <v>88.8874909090909</v>
      </c>
      <c r="AI7" s="97">
        <f t="shared" si="7"/>
        <v>73.81186363636364</v>
      </c>
      <c r="AJ7" s="44"/>
      <c r="AK7" s="66">
        <f t="shared" si="8"/>
        <v>1</v>
      </c>
      <c r="AL7" s="44">
        <f t="shared" si="9"/>
        <v>3</v>
      </c>
      <c r="AM7" s="94">
        <v>45294</v>
      </c>
      <c r="AN7" s="95">
        <f>SUMIFS(G:G,C:C,$AN$4,D:D,AK7,E:E,AL7)</f>
        <v>68.87</v>
      </c>
      <c r="AO7" s="96">
        <f>SUMIFS(G:G,C:C,$AO$4,D:D,AK7,E:E,AL7)</f>
        <v>87.16</v>
      </c>
      <c r="AP7" s="96">
        <f>SUMIFS(G:G,C:C,$AP$4,D:D,AK7,E:E,AL7)</f>
        <v>72.680000000000007</v>
      </c>
      <c r="AQ7" s="96">
        <f>SUMIFS(G:G,C:C,$AQ$4,D:D,AK7,E:E,AL7)</f>
        <v>53.67</v>
      </c>
      <c r="AR7" s="96">
        <f>SUMIFS(G:G,C:C,$AR$4,D:D,AK7,E:E,AL7)</f>
        <v>83.43</v>
      </c>
      <c r="AS7" s="96">
        <f>SUMIFS(G:G,C:C,$AS$4,D:D,AK7,E:E,AL7)</f>
        <v>85.7</v>
      </c>
      <c r="AT7" s="97">
        <f>SUMIFS(G:G,C:C,$AT$4,D:D,AK7,E:E,AL7)</f>
        <v>70.75</v>
      </c>
      <c r="AU7" s="44"/>
      <c r="AV7" s="101">
        <v>45294</v>
      </c>
      <c r="AW7" s="96">
        <f t="shared" si="10"/>
        <v>861.00108</v>
      </c>
      <c r="AX7" s="96">
        <f t="shared" si="16"/>
        <v>78.272825454545455</v>
      </c>
      <c r="AY7" s="97">
        <f t="shared" si="17"/>
        <v>76.527999999999992</v>
      </c>
      <c r="AZ7" s="96">
        <f t="shared" si="11"/>
        <v>89.348054545454545</v>
      </c>
      <c r="BA7" s="96">
        <f t="shared" si="12"/>
        <v>54.371554545454543</v>
      </c>
      <c r="BB7" s="97">
        <f t="shared" si="13"/>
        <v>34.976500000000001</v>
      </c>
      <c r="BC7" s="102">
        <f t="shared" si="14"/>
        <v>78.272825454545455</v>
      </c>
      <c r="BD7" s="44"/>
      <c r="BE7" s="44"/>
      <c r="BF7" s="96">
        <f t="shared" si="18"/>
        <v>87.16</v>
      </c>
      <c r="BG7" s="96">
        <f t="shared" si="19"/>
        <v>53.67</v>
      </c>
      <c r="BH7" s="96">
        <f t="shared" si="20"/>
        <v>33.489999999999995</v>
      </c>
      <c r="BI7" s="44"/>
      <c r="BJ7" s="96">
        <f t="shared" si="15"/>
        <v>76.527999999999992</v>
      </c>
      <c r="BK7" s="44"/>
      <c r="BP7" s="14"/>
      <c r="BQ7" s="13"/>
      <c r="BR7" s="15"/>
      <c r="BU7" s="13"/>
      <c r="BV7" s="15"/>
      <c r="BY7" s="13"/>
      <c r="BZ7" s="15"/>
      <c r="CC7" s="13"/>
      <c r="CD7" s="15"/>
      <c r="CG7" s="13"/>
      <c r="CH7" s="15"/>
      <c r="CK7" s="15"/>
      <c r="CL7" s="15"/>
      <c r="CM7" s="15"/>
    </row>
    <row r="8" spans="1:91" ht="16" thickBot="1" x14ac:dyDescent="0.4">
      <c r="A8" s="13">
        <v>43469</v>
      </c>
      <c r="B8" s="81" t="s">
        <v>54</v>
      </c>
      <c r="C8" s="80">
        <f t="shared" si="0"/>
        <v>2019</v>
      </c>
      <c r="D8" s="80">
        <f t="shared" si="1"/>
        <v>1</v>
      </c>
      <c r="E8" s="80">
        <f t="shared" si="2"/>
        <v>4</v>
      </c>
      <c r="F8" s="80">
        <v>758.88729999999998</v>
      </c>
      <c r="G8" s="80">
        <v>68.33</v>
      </c>
      <c r="H8" s="80">
        <v>-0.53</v>
      </c>
      <c r="I8" s="80">
        <v>229.76</v>
      </c>
      <c r="J8" s="80">
        <v>6542.4</v>
      </c>
      <c r="K8" s="80">
        <v>1110.6206999999999</v>
      </c>
      <c r="L8" s="80">
        <v>11761.9</v>
      </c>
      <c r="M8" s="80">
        <v>20466.189999999999</v>
      </c>
      <c r="O8" s="66">
        <f t="shared" si="3"/>
        <v>1</v>
      </c>
      <c r="P8" s="44">
        <f t="shared" si="4"/>
        <v>4</v>
      </c>
      <c r="Q8" s="94">
        <v>45295</v>
      </c>
      <c r="R8" s="95">
        <f>SUMIFS(F:F,C:C,$R$4,D:D,O8,E:E,P8)</f>
        <v>758.88729999999998</v>
      </c>
      <c r="S8" s="96">
        <f>SUMIFS($F:$F,$C:$C,$S$4,$D:$D,O8,$E:$E,P8)</f>
        <v>978.60680000000002</v>
      </c>
      <c r="T8" s="96">
        <f>SUMIFS($F:$F,$C:$C,$T$4,$D:$D,O8,$E:$E,P8)</f>
        <v>803.85879999999997</v>
      </c>
      <c r="U8" s="96">
        <f>SUMIFS($F:$F,$C:$C,$U$4,$D:$D,O8,$E:$E,P8)</f>
        <v>595.32510000000002</v>
      </c>
      <c r="V8" s="96">
        <f>SUMIFS($F:$F,$C:$C,$V$4,$D:$D,O8,$E:$E,P8)</f>
        <v>933.26120000000003</v>
      </c>
      <c r="W8" s="96">
        <f>SUMIFS($F:$F,$C:$C,$W$4,$D:$D,O8,$E:$E,P8)</f>
        <v>973.95330000000001</v>
      </c>
      <c r="X8" s="97">
        <f>SUMIFS($F:$F,$C:$C,$X$4,$D:$D,O8,$E:$E,P8)</f>
        <v>805.42970000000003</v>
      </c>
      <c r="Y8" s="44"/>
      <c r="Z8" s="66">
        <f t="shared" si="5"/>
        <v>1</v>
      </c>
      <c r="AA8" s="44">
        <f t="shared" si="6"/>
        <v>4</v>
      </c>
      <c r="AB8" s="94">
        <v>45295</v>
      </c>
      <c r="AC8" s="95">
        <f t="shared" si="7"/>
        <v>68.989754545454545</v>
      </c>
      <c r="AD8" s="96">
        <f t="shared" si="7"/>
        <v>88.964254545454551</v>
      </c>
      <c r="AE8" s="96">
        <f t="shared" si="7"/>
        <v>73.078072727272726</v>
      </c>
      <c r="AF8" s="96">
        <f t="shared" si="7"/>
        <v>54.120463636363638</v>
      </c>
      <c r="AG8" s="96">
        <f t="shared" si="7"/>
        <v>84.841927272727276</v>
      </c>
      <c r="AH8" s="96">
        <f t="shared" si="7"/>
        <v>88.541209090909092</v>
      </c>
      <c r="AI8" s="97">
        <f t="shared" si="7"/>
        <v>73.220881818181823</v>
      </c>
      <c r="AJ8" s="44"/>
      <c r="AK8" s="66">
        <f t="shared" si="8"/>
        <v>1</v>
      </c>
      <c r="AL8" s="44">
        <f t="shared" si="9"/>
        <v>4</v>
      </c>
      <c r="AM8" s="94">
        <v>45295</v>
      </c>
      <c r="AN8" s="95">
        <f>SUMIFS(G:G,C:C,$AN$4,D:D,AK8,E:E,AL8)</f>
        <v>68.33</v>
      </c>
      <c r="AO8" s="96">
        <f>SUMIFS(G:G,C:C,$AO$4,D:D,AK8,E:E,AL8)</f>
        <v>86.79</v>
      </c>
      <c r="AP8" s="96">
        <f>SUMIFS(G:G,C:C,$AP$4,D:D,AK8,E:E,AL8)</f>
        <v>71.92</v>
      </c>
      <c r="AQ8" s="96">
        <f>SUMIFS(G:G,C:C,$AQ$4,D:D,AK8,E:E,AL8)</f>
        <v>53.42</v>
      </c>
      <c r="AR8" s="96">
        <f>SUMIFS(G:G,C:C,$AR$4,D:D,AK8,E:E,AL8)</f>
        <v>83.37</v>
      </c>
      <c r="AS8" s="96">
        <f>SUMIFS(G:G,C:C,$AS$4,D:D,AK8,E:E,AL8)</f>
        <v>85.36</v>
      </c>
      <c r="AT8" s="97">
        <f>SUMIFS(G:G,C:C,$AT$4,D:D,AK8,E:E,AL8)</f>
        <v>70.180000000000007</v>
      </c>
      <c r="AU8" s="44"/>
      <c r="AV8" s="101">
        <v>45295</v>
      </c>
      <c r="AW8" s="96">
        <f t="shared" si="10"/>
        <v>857.00103999999988</v>
      </c>
      <c r="AX8" s="96">
        <f t="shared" si="16"/>
        <v>77.909185454545437</v>
      </c>
      <c r="AY8" s="97">
        <f t="shared" si="17"/>
        <v>76.171999999999997</v>
      </c>
      <c r="AZ8" s="96">
        <f t="shared" si="11"/>
        <v>88.964254545454551</v>
      </c>
      <c r="BA8" s="96">
        <f t="shared" si="12"/>
        <v>54.120463636363638</v>
      </c>
      <c r="BB8" s="97">
        <f t="shared" si="13"/>
        <v>34.843790909090913</v>
      </c>
      <c r="BC8" s="102">
        <f t="shared" si="14"/>
        <v>77.909185454545451</v>
      </c>
      <c r="BD8" s="44"/>
      <c r="BE8" s="44"/>
      <c r="BF8" s="96">
        <f t="shared" si="18"/>
        <v>86.79</v>
      </c>
      <c r="BG8" s="96">
        <f t="shared" si="19"/>
        <v>53.42</v>
      </c>
      <c r="BH8" s="96">
        <f t="shared" si="20"/>
        <v>33.370000000000005</v>
      </c>
      <c r="BI8" s="44"/>
      <c r="BJ8" s="96">
        <f t="shared" si="15"/>
        <v>76.171999999999997</v>
      </c>
      <c r="BK8" s="44"/>
      <c r="BP8" s="14"/>
      <c r="BQ8" s="13"/>
      <c r="BR8" s="15"/>
      <c r="BU8" s="13"/>
      <c r="BV8" s="15"/>
      <c r="BY8" s="13"/>
      <c r="BZ8" s="15"/>
      <c r="CC8" s="13"/>
      <c r="CD8" s="15"/>
      <c r="CG8" s="13"/>
      <c r="CH8" s="15"/>
      <c r="CK8" s="15"/>
      <c r="CL8" s="15"/>
      <c r="CM8" s="15"/>
    </row>
    <row r="9" spans="1:91" ht="16" thickBot="1" x14ac:dyDescent="0.4">
      <c r="A9" s="13">
        <v>43470</v>
      </c>
      <c r="B9" s="81" t="s">
        <v>55</v>
      </c>
      <c r="C9" s="80">
        <f t="shared" si="0"/>
        <v>2019</v>
      </c>
      <c r="D9" s="80">
        <f t="shared" si="1"/>
        <v>1</v>
      </c>
      <c r="E9" s="80">
        <f t="shared" si="2"/>
        <v>5</v>
      </c>
      <c r="F9" s="80">
        <v>754.3451</v>
      </c>
      <c r="G9" s="80">
        <v>67.92</v>
      </c>
      <c r="H9" s="80">
        <v>-0.41</v>
      </c>
      <c r="I9" s="80">
        <v>348.08</v>
      </c>
      <c r="J9" s="80">
        <v>4891.3</v>
      </c>
      <c r="K9" s="80">
        <v>1110.6206999999999</v>
      </c>
      <c r="L9" s="80">
        <v>11762.59</v>
      </c>
      <c r="M9" s="80">
        <v>20464.62</v>
      </c>
      <c r="O9" s="66">
        <f t="shared" si="3"/>
        <v>1</v>
      </c>
      <c r="P9" s="44">
        <f t="shared" si="4"/>
        <v>5</v>
      </c>
      <c r="Q9" s="94">
        <v>45296</v>
      </c>
      <c r="R9" s="95">
        <f>SUMIFS(F:F,C:C,$R$4,D:D,O9,E:E,P9)</f>
        <v>754.3451</v>
      </c>
      <c r="S9" s="96">
        <f>SUMIFS($F:$F,$C:$C,$S$4,$D:$D,O9,$E:$E,P9)</f>
        <v>974.14390000000003</v>
      </c>
      <c r="T9" s="96">
        <f>SUMIFS($F:$F,$C:$C,$T$4,$D:$D,O9,$E:$E,P9)</f>
        <v>794.66480000000001</v>
      </c>
      <c r="U9" s="96">
        <f>SUMIFS($F:$F,$C:$C,$U$4,$D:$D,O9,$E:$E,P9)</f>
        <v>591.04660000000001</v>
      </c>
      <c r="V9" s="96">
        <f>SUMIFS($F:$F,$C:$C,$V$4,$D:$D,O9,$E:$E,P9)</f>
        <v>931.75319999999999</v>
      </c>
      <c r="W9" s="96">
        <f>SUMIFS($F:$F,$C:$C,$W$4,$D:$D,O9,$E:$E,P9)</f>
        <v>969.68020000000001</v>
      </c>
      <c r="X9" s="97">
        <f>SUMIFS($F:$F,$C:$C,$X$4,$D:$D,O9,$E:$E,P9)</f>
        <v>800.16340000000002</v>
      </c>
      <c r="Y9" s="44"/>
      <c r="Z9" s="66">
        <f t="shared" si="5"/>
        <v>1</v>
      </c>
      <c r="AA9" s="44">
        <f t="shared" si="6"/>
        <v>5</v>
      </c>
      <c r="AB9" s="94">
        <v>45296</v>
      </c>
      <c r="AC9" s="95">
        <f t="shared" si="7"/>
        <v>68.576827272727272</v>
      </c>
      <c r="AD9" s="96">
        <f t="shared" si="7"/>
        <v>88.558536363636364</v>
      </c>
      <c r="AE9" s="96">
        <f t="shared" si="7"/>
        <v>72.242254545454543</v>
      </c>
      <c r="AF9" s="96">
        <f t="shared" si="7"/>
        <v>53.731509090909093</v>
      </c>
      <c r="AG9" s="96">
        <f t="shared" si="7"/>
        <v>84.70483636363636</v>
      </c>
      <c r="AH9" s="96">
        <f t="shared" si="7"/>
        <v>88.152745454545453</v>
      </c>
      <c r="AI9" s="97">
        <f t="shared" si="7"/>
        <v>72.742127272727274</v>
      </c>
      <c r="AJ9" s="44"/>
      <c r="AK9" s="66">
        <f t="shared" si="8"/>
        <v>1</v>
      </c>
      <c r="AL9" s="44">
        <f t="shared" si="9"/>
        <v>5</v>
      </c>
      <c r="AM9" s="94">
        <v>45296</v>
      </c>
      <c r="AN9" s="95">
        <f>SUMIFS(G:G,C:C,$AN$4,D:D,AK9,E:E,AL9)</f>
        <v>67.92</v>
      </c>
      <c r="AO9" s="96">
        <f>SUMIFS(G:G,C:C,$AO$4,D:D,AK9,E:E,AL9)</f>
        <v>86.39</v>
      </c>
      <c r="AP9" s="96">
        <f>SUMIFS(G:G,C:C,$AP$4,D:D,AK9,E:E,AL9)</f>
        <v>71.099999999999994</v>
      </c>
      <c r="AQ9" s="96">
        <f>SUMIFS(G:G,C:C,$AQ$4,D:D,AK9,E:E,AL9)</f>
        <v>53.04</v>
      </c>
      <c r="AR9" s="96">
        <f>SUMIFS(G:G,C:C,$AR$4,D:D,AK9,E:E,AL9)</f>
        <v>83.23</v>
      </c>
      <c r="AS9" s="96">
        <f>SUMIFS(G:G,C:C,$AS$4,D:D,AK9,E:E,AL9)</f>
        <v>85.1</v>
      </c>
      <c r="AT9" s="97">
        <f>SUMIFS(G:G,C:C,$AT$4,D:D,AK9,E:E,AL9)</f>
        <v>69.72</v>
      </c>
      <c r="AU9" s="44"/>
      <c r="AV9" s="101">
        <v>45296</v>
      </c>
      <c r="AW9" s="96">
        <f t="shared" si="10"/>
        <v>852.25774000000001</v>
      </c>
      <c r="AX9" s="96">
        <f t="shared" si="16"/>
        <v>77.477976363636358</v>
      </c>
      <c r="AY9" s="97">
        <f t="shared" si="17"/>
        <v>75.772000000000006</v>
      </c>
      <c r="AZ9" s="96">
        <f t="shared" si="11"/>
        <v>88.558536363636364</v>
      </c>
      <c r="BA9" s="96">
        <f t="shared" si="12"/>
        <v>53.731509090909093</v>
      </c>
      <c r="BB9" s="97">
        <f t="shared" si="13"/>
        <v>34.827027272727271</v>
      </c>
      <c r="BC9" s="102">
        <f t="shared" si="14"/>
        <v>77.477976363636373</v>
      </c>
      <c r="BD9" s="44"/>
      <c r="BE9" s="44"/>
      <c r="BF9" s="96">
        <f t="shared" si="18"/>
        <v>86.39</v>
      </c>
      <c r="BG9" s="96">
        <f t="shared" si="19"/>
        <v>53.04</v>
      </c>
      <c r="BH9" s="96">
        <f t="shared" si="20"/>
        <v>33.35</v>
      </c>
      <c r="BI9" s="44"/>
      <c r="BJ9" s="96">
        <f t="shared" si="15"/>
        <v>75.772000000000006</v>
      </c>
      <c r="BK9" s="44"/>
      <c r="BP9" s="14"/>
      <c r="BQ9" s="13"/>
      <c r="BR9" s="15"/>
      <c r="BU9" s="13"/>
      <c r="BV9" s="15"/>
      <c r="BY9" s="13"/>
      <c r="BZ9" s="15"/>
      <c r="CC9" s="13"/>
      <c r="CD9" s="15"/>
      <c r="CG9" s="13"/>
      <c r="CH9" s="15"/>
      <c r="CK9" s="15"/>
      <c r="CL9" s="15"/>
      <c r="CM9" s="15"/>
    </row>
    <row r="10" spans="1:91" ht="16" thickBot="1" x14ac:dyDescent="0.4">
      <c r="A10" s="13">
        <v>43471</v>
      </c>
      <c r="B10" s="81" t="s">
        <v>56</v>
      </c>
      <c r="C10" s="80">
        <f t="shared" si="0"/>
        <v>2019</v>
      </c>
      <c r="D10" s="80">
        <f t="shared" si="1"/>
        <v>1</v>
      </c>
      <c r="E10" s="80">
        <f t="shared" si="2"/>
        <v>6</v>
      </c>
      <c r="F10" s="80">
        <v>750.10019999999997</v>
      </c>
      <c r="G10" s="80">
        <v>67.540000000000006</v>
      </c>
      <c r="H10" s="80">
        <v>-0.38</v>
      </c>
      <c r="I10" s="80">
        <v>571.47</v>
      </c>
      <c r="J10" s="80">
        <v>4839</v>
      </c>
      <c r="K10" s="80">
        <v>1110.6206999999999</v>
      </c>
      <c r="L10" s="80">
        <v>11763.13</v>
      </c>
      <c r="M10" s="80">
        <v>20463.41</v>
      </c>
      <c r="O10" s="66">
        <f t="shared" si="3"/>
        <v>1</v>
      </c>
      <c r="P10" s="44">
        <f t="shared" si="4"/>
        <v>6</v>
      </c>
      <c r="Q10" s="94">
        <v>45297</v>
      </c>
      <c r="R10" s="95">
        <f>SUMIFS(F:F,C:C,$R$4,D:D,O10,E:E,P10)</f>
        <v>750.10019999999997</v>
      </c>
      <c r="S10" s="96">
        <f>SUMIFS($F:$F,$C:$C,$S$4,$D:$D,O10,$E:$E,P10)</f>
        <v>968.2405</v>
      </c>
      <c r="T10" s="96">
        <f>SUMIFS($F:$F,$C:$C,$T$4,$D:$D,O10,$E:$E,P10)</f>
        <v>785.87180000000001</v>
      </c>
      <c r="U10" s="96">
        <f>SUMIFS($F:$F,$C:$C,$U$4,$D:$D,O10,$E:$E,P10)</f>
        <v>586.70519999999999</v>
      </c>
      <c r="V10" s="96">
        <f>SUMIFS($F:$F,$C:$C,$V$4,$D:$D,O10,$E:$E,P10)</f>
        <v>931.19479999999999</v>
      </c>
      <c r="W10" s="96">
        <f>SUMIFS($F:$F,$C:$C,$W$4,$D:$D,O10,$E:$E,P10)</f>
        <v>965.43790000000001</v>
      </c>
      <c r="X10" s="97">
        <f>SUMIFS($F:$F,$C:$C,$X$4,$D:$D,O10,$E:$E,P10)</f>
        <v>795.55629999999996</v>
      </c>
      <c r="Y10" s="44"/>
      <c r="Z10" s="66">
        <f t="shared" si="5"/>
        <v>1</v>
      </c>
      <c r="AA10" s="44">
        <f t="shared" si="6"/>
        <v>6</v>
      </c>
      <c r="AB10" s="94">
        <v>45297</v>
      </c>
      <c r="AC10" s="95">
        <f t="shared" si="7"/>
        <v>68.190927272727265</v>
      </c>
      <c r="AD10" s="96">
        <f t="shared" si="7"/>
        <v>88.021863636363634</v>
      </c>
      <c r="AE10" s="96">
        <f t="shared" si="7"/>
        <v>71.442890909090906</v>
      </c>
      <c r="AF10" s="96">
        <f t="shared" si="7"/>
        <v>53.336836363636365</v>
      </c>
      <c r="AG10" s="96">
        <f t="shared" si="7"/>
        <v>84.65407272727272</v>
      </c>
      <c r="AH10" s="96">
        <f t="shared" si="7"/>
        <v>87.767081818181822</v>
      </c>
      <c r="AI10" s="97">
        <f t="shared" si="7"/>
        <v>72.323300000000003</v>
      </c>
      <c r="AJ10" s="44"/>
      <c r="AK10" s="66">
        <f t="shared" si="8"/>
        <v>1</v>
      </c>
      <c r="AL10" s="44">
        <f t="shared" si="9"/>
        <v>6</v>
      </c>
      <c r="AM10" s="94">
        <v>45297</v>
      </c>
      <c r="AN10" s="95">
        <f>SUMIFS(G:G,C:C,$AN$4,D:D,AK10,E:E,AL10)</f>
        <v>67.540000000000006</v>
      </c>
      <c r="AO10" s="96">
        <f>SUMIFS(G:G,C:C,$AO$4,D:D,AK10,E:E,AL10)</f>
        <v>85.87</v>
      </c>
      <c r="AP10" s="96">
        <f>SUMIFS(G:G,C:C,$AP$4,D:D,AK10,E:E,AL10)</f>
        <v>70.31</v>
      </c>
      <c r="AQ10" s="96">
        <f>SUMIFS(G:G,C:C,$AQ$4,D:D,AK10,E:E,AL10)</f>
        <v>52.65</v>
      </c>
      <c r="AR10" s="96">
        <f>SUMIFS(G:G,C:C,$AR$4,D:D,AK10,E:E,AL10)</f>
        <v>83.18</v>
      </c>
      <c r="AS10" s="96">
        <f>SUMIFS(G:G,C:C,$AS$4,D:D,AK10,E:E,AL10)</f>
        <v>84.62</v>
      </c>
      <c r="AT10" s="97">
        <f>SUMIFS(G:G,C:C,$AT$4,D:D,AK10,E:E,AL10)</f>
        <v>69.319999999999993</v>
      </c>
      <c r="AU10" s="44"/>
      <c r="AV10" s="101">
        <v>45297</v>
      </c>
      <c r="AW10" s="96">
        <f t="shared" si="10"/>
        <v>847.49004000000002</v>
      </c>
      <c r="AX10" s="96">
        <f t="shared" si="16"/>
        <v>77.044549090909086</v>
      </c>
      <c r="AY10" s="97">
        <f t="shared" si="17"/>
        <v>75.325999999999993</v>
      </c>
      <c r="AZ10" s="96">
        <f t="shared" si="11"/>
        <v>88.021863636363634</v>
      </c>
      <c r="BA10" s="96">
        <f t="shared" si="12"/>
        <v>53.336836363636365</v>
      </c>
      <c r="BB10" s="97">
        <f t="shared" si="13"/>
        <v>34.685027272727268</v>
      </c>
      <c r="BC10" s="102">
        <f t="shared" si="14"/>
        <v>77.044549090909101</v>
      </c>
      <c r="BD10" s="44"/>
      <c r="BE10" s="44"/>
      <c r="BF10" s="96">
        <f t="shared" si="18"/>
        <v>85.87</v>
      </c>
      <c r="BG10" s="96">
        <f t="shared" si="19"/>
        <v>52.65</v>
      </c>
      <c r="BH10" s="96">
        <f t="shared" si="20"/>
        <v>33.220000000000006</v>
      </c>
      <c r="BI10" s="44"/>
      <c r="BJ10" s="96">
        <f t="shared" si="15"/>
        <v>75.325999999999993</v>
      </c>
      <c r="BK10" s="44"/>
      <c r="BP10" s="14"/>
      <c r="BQ10" s="13"/>
      <c r="BR10" s="15"/>
      <c r="BU10" s="13"/>
      <c r="BV10" s="15"/>
      <c r="BY10" s="13"/>
      <c r="BZ10" s="15"/>
      <c r="CC10" s="13"/>
      <c r="CD10" s="15"/>
      <c r="CG10" s="13"/>
      <c r="CH10" s="15"/>
      <c r="CK10" s="15"/>
      <c r="CL10" s="15"/>
      <c r="CM10" s="15"/>
    </row>
    <row r="11" spans="1:91" ht="16" thickBot="1" x14ac:dyDescent="0.4">
      <c r="A11" s="13">
        <v>43472</v>
      </c>
      <c r="B11" s="81" t="s">
        <v>57</v>
      </c>
      <c r="C11" s="80">
        <f t="shared" si="0"/>
        <v>2019</v>
      </c>
      <c r="D11" s="80">
        <f t="shared" si="1"/>
        <v>1</v>
      </c>
      <c r="E11" s="80">
        <f t="shared" si="2"/>
        <v>7</v>
      </c>
      <c r="F11" s="80">
        <v>744.67939999999999</v>
      </c>
      <c r="G11" s="80">
        <v>67.05</v>
      </c>
      <c r="H11" s="80">
        <v>-0.49</v>
      </c>
      <c r="I11" s="80">
        <v>379.66</v>
      </c>
      <c r="J11" s="80">
        <v>5766.9</v>
      </c>
      <c r="K11" s="80">
        <v>1110.6166000000001</v>
      </c>
      <c r="L11" s="80">
        <v>11763.59</v>
      </c>
      <c r="M11" s="80">
        <v>20462.2</v>
      </c>
      <c r="O11" s="66">
        <f t="shared" si="3"/>
        <v>1</v>
      </c>
      <c r="P11" s="44">
        <f t="shared" si="4"/>
        <v>7</v>
      </c>
      <c r="Q11" s="94">
        <v>45298</v>
      </c>
      <c r="R11" s="95">
        <f>SUMIFS(F:F,C:C,$R$4,D:D,O11,E:E,P11)</f>
        <v>744.67939999999999</v>
      </c>
      <c r="S11" s="96">
        <f>SUMIFS($F:$F,$C:$C,$S$4,$D:$D,O11,$E:$E,P11)</f>
        <v>961.88409999999999</v>
      </c>
      <c r="T11" s="96">
        <f>SUMIFS($F:$F,$C:$C,$T$4,$D:$D,O11,$E:$E,P11)</f>
        <v>776.02610000000004</v>
      </c>
      <c r="U11" s="96">
        <f>SUMIFS($F:$F,$C:$C,$U$4,$D:$D,O11,$E:$E,P11)</f>
        <v>580.95069999999998</v>
      </c>
      <c r="V11" s="96">
        <f>SUMIFS($F:$F,$C:$C,$V$4,$D:$D,O11,$E:$E,P11)</f>
        <v>930.79499999999996</v>
      </c>
      <c r="W11" s="96">
        <f>SUMIFS($F:$F,$C:$C,$W$4,$D:$D,O11,$E:$E,P11)</f>
        <v>960.26199999999994</v>
      </c>
      <c r="X11" s="97">
        <f>SUMIFS($F:$F,$C:$C,$X$4,$D:$D,O11,$E:$E,P11)</f>
        <v>789.97059999999999</v>
      </c>
      <c r="Y11" s="44"/>
      <c r="Z11" s="66">
        <f t="shared" si="5"/>
        <v>1</v>
      </c>
      <c r="AA11" s="44">
        <f t="shared" si="6"/>
        <v>7</v>
      </c>
      <c r="AB11" s="94">
        <v>45298</v>
      </c>
      <c r="AC11" s="95">
        <f t="shared" si="7"/>
        <v>67.698127272727277</v>
      </c>
      <c r="AD11" s="96">
        <f t="shared" si="7"/>
        <v>87.444009090909091</v>
      </c>
      <c r="AE11" s="96">
        <f t="shared" si="7"/>
        <v>70.547827272727275</v>
      </c>
      <c r="AF11" s="96">
        <f t="shared" si="7"/>
        <v>52.813699999999997</v>
      </c>
      <c r="AG11" s="96">
        <f t="shared" si="7"/>
        <v>84.617727272727265</v>
      </c>
      <c r="AH11" s="96">
        <f t="shared" si="7"/>
        <v>87.296545454545452</v>
      </c>
      <c r="AI11" s="97">
        <f t="shared" si="7"/>
        <v>71.815509090909089</v>
      </c>
      <c r="AJ11" s="44"/>
      <c r="AK11" s="66">
        <f t="shared" si="8"/>
        <v>1</v>
      </c>
      <c r="AL11" s="44">
        <f t="shared" si="9"/>
        <v>7</v>
      </c>
      <c r="AM11" s="94">
        <v>45298</v>
      </c>
      <c r="AN11" s="95">
        <f>SUMIFS(G:G,C:C,$AN$4,D:D,AK11,E:E,AL11)</f>
        <v>67.05</v>
      </c>
      <c r="AO11" s="96">
        <f>SUMIFS(G:G,C:C,$AO$4,D:D,AK11,E:E,AL11)</f>
        <v>85.3</v>
      </c>
      <c r="AP11" s="96">
        <f>SUMIFS(G:G,C:C,$AP$4,D:D,AK11,E:E,AL11)</f>
        <v>69.430000000000007</v>
      </c>
      <c r="AQ11" s="96">
        <f>SUMIFS(G:G,C:C,$AQ$4,D:D,AK11,E:E,AL11)</f>
        <v>52.13</v>
      </c>
      <c r="AR11" s="96">
        <f>SUMIFS(G:G,C:C,$AR$4,D:D,AK11,E:E,AL11)</f>
        <v>83.15</v>
      </c>
      <c r="AS11" s="96">
        <f>SUMIFS(G:G,C:C,$AS$4,D:D,AK11,E:E,AL11)</f>
        <v>84.27</v>
      </c>
      <c r="AT11" s="97">
        <f>SUMIFS(G:G,C:C,$AT$4,D:D,AK11,E:E,AL11)</f>
        <v>68.83</v>
      </c>
      <c r="AU11" s="44"/>
      <c r="AV11" s="101">
        <v>45298</v>
      </c>
      <c r="AW11" s="96">
        <f t="shared" si="10"/>
        <v>841.98358000000007</v>
      </c>
      <c r="AX11" s="96">
        <f t="shared" si="16"/>
        <v>76.543961818181828</v>
      </c>
      <c r="AY11" s="97">
        <f t="shared" si="17"/>
        <v>74.855999999999995</v>
      </c>
      <c r="AZ11" s="96">
        <f t="shared" si="11"/>
        <v>87.444009090909091</v>
      </c>
      <c r="BA11" s="96">
        <f t="shared" si="12"/>
        <v>52.813699999999997</v>
      </c>
      <c r="BB11" s="97">
        <f t="shared" si="13"/>
        <v>34.630309090909094</v>
      </c>
      <c r="BC11" s="102">
        <f t="shared" si="14"/>
        <v>76.543961818181813</v>
      </c>
      <c r="BD11" s="44"/>
      <c r="BE11" s="44"/>
      <c r="BF11" s="96">
        <f t="shared" si="18"/>
        <v>85.3</v>
      </c>
      <c r="BG11" s="96">
        <f t="shared" si="19"/>
        <v>52.13</v>
      </c>
      <c r="BH11" s="96">
        <f t="shared" si="20"/>
        <v>33.169999999999995</v>
      </c>
      <c r="BI11" s="44"/>
      <c r="BJ11" s="96">
        <f t="shared" si="15"/>
        <v>74.855999999999995</v>
      </c>
      <c r="BK11" s="44"/>
      <c r="BP11" s="14"/>
      <c r="BQ11" s="13"/>
      <c r="BR11" s="15"/>
      <c r="BU11" s="13"/>
      <c r="BV11" s="15"/>
      <c r="BY11" s="13"/>
      <c r="BZ11" s="15"/>
      <c r="CC11" s="13"/>
      <c r="CD11" s="15"/>
      <c r="CG11" s="13"/>
      <c r="CH11" s="15"/>
      <c r="CK11" s="15"/>
      <c r="CL11" s="15"/>
      <c r="CM11" s="15"/>
    </row>
    <row r="12" spans="1:91" ht="16" thickBot="1" x14ac:dyDescent="0.4">
      <c r="A12" s="13">
        <v>43473</v>
      </c>
      <c r="B12" s="81" t="s">
        <v>58</v>
      </c>
      <c r="C12" s="80">
        <f t="shared" si="0"/>
        <v>2019</v>
      </c>
      <c r="D12" s="80">
        <f t="shared" si="1"/>
        <v>1</v>
      </c>
      <c r="E12" s="80">
        <f t="shared" si="2"/>
        <v>8</v>
      </c>
      <c r="F12" s="80">
        <v>739.6191</v>
      </c>
      <c r="G12" s="80">
        <v>66.599999999999994</v>
      </c>
      <c r="H12" s="80">
        <v>-0.46</v>
      </c>
      <c r="I12" s="80">
        <v>270.99</v>
      </c>
      <c r="J12" s="80">
        <v>5293.7</v>
      </c>
      <c r="K12" s="80">
        <v>1110.6166000000001</v>
      </c>
      <c r="L12" s="80">
        <v>11763.85</v>
      </c>
      <c r="M12" s="80">
        <v>20461.599999999999</v>
      </c>
      <c r="O12" s="66">
        <f t="shared" si="3"/>
        <v>1</v>
      </c>
      <c r="P12" s="44">
        <f t="shared" si="4"/>
        <v>8</v>
      </c>
      <c r="Q12" s="94">
        <v>45299</v>
      </c>
      <c r="R12" s="95">
        <f>SUMIFS(F:F,C:C,$R$4,D:D,O12,E:E,P12)</f>
        <v>739.6191</v>
      </c>
      <c r="S12" s="96">
        <f>SUMIFS($F:$F,$C:$C,$S$4,$D:$D,O12,$E:$E,P12)</f>
        <v>955.89430000000004</v>
      </c>
      <c r="T12" s="96">
        <f>SUMIFS($F:$F,$C:$C,$T$4,$D:$D,O12,$E:$E,P12)</f>
        <v>766.06790000000001</v>
      </c>
      <c r="U12" s="96">
        <f>SUMIFS($F:$F,$C:$C,$U$4,$D:$D,O12,$E:$E,P12)</f>
        <v>576.18539999999996</v>
      </c>
      <c r="V12" s="96">
        <f>SUMIFS($F:$F,$C:$C,$V$4,$D:$D,O12,$E:$E,P12)</f>
        <v>930.01530000000002</v>
      </c>
      <c r="W12" s="96">
        <f>SUMIFS($F:$F,$C:$C,$W$4,$D:$D,O12,$E:$E,P12)</f>
        <v>951.28909999999996</v>
      </c>
      <c r="X12" s="97">
        <f>SUMIFS($F:$F,$C:$C,$X$4,$D:$D,O12,$E:$E,P12)</f>
        <v>783.16210000000001</v>
      </c>
      <c r="Y12" s="44"/>
      <c r="Z12" s="66">
        <f t="shared" si="5"/>
        <v>1</v>
      </c>
      <c r="AA12" s="44">
        <f t="shared" si="6"/>
        <v>8</v>
      </c>
      <c r="AB12" s="94">
        <v>45299</v>
      </c>
      <c r="AC12" s="95">
        <f t="shared" si="7"/>
        <v>67.238100000000003</v>
      </c>
      <c r="AD12" s="96">
        <f t="shared" si="7"/>
        <v>86.899481818181826</v>
      </c>
      <c r="AE12" s="96">
        <f t="shared" si="7"/>
        <v>69.642536363636367</v>
      </c>
      <c r="AF12" s="96">
        <f t="shared" si="7"/>
        <v>52.380490909090902</v>
      </c>
      <c r="AG12" s="96">
        <f t="shared" si="7"/>
        <v>84.546845454545462</v>
      </c>
      <c r="AH12" s="96">
        <f t="shared" si="7"/>
        <v>86.480827272727268</v>
      </c>
      <c r="AI12" s="97">
        <f t="shared" si="7"/>
        <v>71.196554545454546</v>
      </c>
      <c r="AJ12" s="44"/>
      <c r="AK12" s="66">
        <f t="shared" si="8"/>
        <v>1</v>
      </c>
      <c r="AL12" s="44">
        <f t="shared" si="9"/>
        <v>8</v>
      </c>
      <c r="AM12" s="94">
        <v>45299</v>
      </c>
      <c r="AN12" s="95">
        <f>SUMIFS(G:G,C:C,$AN$4,D:D,AK12,E:E,AL12)</f>
        <v>66.599999999999994</v>
      </c>
      <c r="AO12" s="96">
        <f>SUMIFS(G:G,C:C,$AO$4,D:D,AK12,E:E,AL12)</f>
        <v>84.77</v>
      </c>
      <c r="AP12" s="96">
        <f>SUMIFS(G:G,C:C,$AP$4,D:D,AK12,E:E,AL12)</f>
        <v>68.540000000000006</v>
      </c>
      <c r="AQ12" s="96">
        <f>SUMIFS(G:G,C:C,$AQ$4,D:D,AK12,E:E,AL12)</f>
        <v>51.71</v>
      </c>
      <c r="AR12" s="96">
        <f>SUMIFS(G:G,C:C,$AR$4,D:D,AK12,E:E,AL12)</f>
        <v>83.08</v>
      </c>
      <c r="AS12" s="96">
        <f>SUMIFS(G:G,C:C,$AS$4,D:D,AK12,E:E,AL12)</f>
        <v>83.48</v>
      </c>
      <c r="AT12" s="97">
        <f>SUMIFS(G:G,C:C,$AT$4,D:D,AK12,E:E,AL12)</f>
        <v>68.239999999999995</v>
      </c>
      <c r="AU12" s="44"/>
      <c r="AV12" s="101">
        <v>45299</v>
      </c>
      <c r="AW12" s="96">
        <f t="shared" si="10"/>
        <v>835.89039999999989</v>
      </c>
      <c r="AX12" s="96">
        <f t="shared" si="16"/>
        <v>75.990036363636349</v>
      </c>
      <c r="AY12" s="97">
        <f t="shared" si="17"/>
        <v>74.316000000000003</v>
      </c>
      <c r="AZ12" s="96">
        <f t="shared" si="11"/>
        <v>86.899481818181826</v>
      </c>
      <c r="BA12" s="96">
        <f t="shared" si="12"/>
        <v>52.380490909090902</v>
      </c>
      <c r="BB12" s="97">
        <f t="shared" si="13"/>
        <v>34.518990909090924</v>
      </c>
      <c r="BC12" s="102">
        <f t="shared" si="14"/>
        <v>75.990036363636364</v>
      </c>
      <c r="BD12" s="44"/>
      <c r="BE12" s="44"/>
      <c r="BF12" s="96">
        <f t="shared" si="18"/>
        <v>84.77</v>
      </c>
      <c r="BG12" s="96">
        <f t="shared" si="19"/>
        <v>51.71</v>
      </c>
      <c r="BH12" s="96">
        <f t="shared" si="20"/>
        <v>33.059999999999995</v>
      </c>
      <c r="BI12" s="44"/>
      <c r="BJ12" s="96">
        <f t="shared" si="15"/>
        <v>74.316000000000003</v>
      </c>
      <c r="BK12" s="44"/>
      <c r="BP12" s="14"/>
      <c r="BQ12" s="13"/>
      <c r="BR12" s="15"/>
      <c r="BU12" s="13"/>
      <c r="BV12" s="15"/>
      <c r="BY12" s="13"/>
      <c r="BZ12" s="15"/>
      <c r="CC12" s="13"/>
      <c r="CD12" s="15"/>
      <c r="CG12" s="13"/>
      <c r="CH12" s="15"/>
      <c r="CK12" s="15"/>
      <c r="CL12" s="15"/>
      <c r="CM12" s="15"/>
    </row>
    <row r="13" spans="1:91" ht="16" thickBot="1" x14ac:dyDescent="0.4">
      <c r="A13" s="13">
        <v>43474</v>
      </c>
      <c r="B13" s="81" t="s">
        <v>59</v>
      </c>
      <c r="C13" s="80">
        <f t="shared" si="0"/>
        <v>2019</v>
      </c>
      <c r="D13" s="80">
        <f t="shared" si="1"/>
        <v>1</v>
      </c>
      <c r="E13" s="80">
        <f t="shared" si="2"/>
        <v>9</v>
      </c>
      <c r="F13" s="80">
        <v>732.89649999999995</v>
      </c>
      <c r="G13" s="80">
        <v>65.989999999999995</v>
      </c>
      <c r="H13" s="80">
        <v>-0.61</v>
      </c>
      <c r="I13" s="80">
        <v>160.51</v>
      </c>
      <c r="J13" s="80">
        <v>6836.1</v>
      </c>
      <c r="K13" s="80">
        <v>1110.6166000000001</v>
      </c>
      <c r="L13" s="80">
        <v>11764.25</v>
      </c>
      <c r="M13" s="80">
        <v>20459.23</v>
      </c>
      <c r="O13" s="66">
        <f t="shared" si="3"/>
        <v>1</v>
      </c>
      <c r="P13" s="44">
        <f t="shared" si="4"/>
        <v>9</v>
      </c>
      <c r="Q13" s="94">
        <v>45300</v>
      </c>
      <c r="R13" s="95">
        <f>SUMIFS(F:F,C:C,$R$4,D:D,O13,E:E,P13)</f>
        <v>732.89649999999995</v>
      </c>
      <c r="S13" s="96">
        <f>SUMIFS($F:$F,$C:$C,$S$4,$D:$D,O13,$E:$E,P13)</f>
        <v>950.23810000000003</v>
      </c>
      <c r="T13" s="96">
        <f>SUMIFS($F:$F,$C:$C,$T$4,$D:$D,O13,$E:$E,P13)</f>
        <v>757.29079999999999</v>
      </c>
      <c r="U13" s="96">
        <f>SUMIFS($F:$F,$C:$C,$U$4,$D:$D,O13,$E:$E,P13)</f>
        <v>571.41549999999995</v>
      </c>
      <c r="V13" s="96">
        <f>SUMIFS($F:$F,$C:$C,$V$4,$D:$D,O13,$E:$E,P13)</f>
        <v>927.50649999999996</v>
      </c>
      <c r="W13" s="96">
        <f>SUMIFS($F:$F,$C:$C,$W$4,$D:$D,O13,$E:$E,P13)</f>
        <v>941.64469999999994</v>
      </c>
      <c r="X13" s="97">
        <f>SUMIFS($F:$F,$C:$C,$X$4,$D:$D,O13,$E:$E,P13)</f>
        <v>776.23689999999999</v>
      </c>
      <c r="Y13" s="44"/>
      <c r="Z13" s="66">
        <f t="shared" si="5"/>
        <v>1</v>
      </c>
      <c r="AA13" s="44">
        <f t="shared" si="6"/>
        <v>9</v>
      </c>
      <c r="AB13" s="94">
        <v>45300</v>
      </c>
      <c r="AC13" s="95">
        <f t="shared" si="7"/>
        <v>66.626954545454538</v>
      </c>
      <c r="AD13" s="96">
        <f t="shared" si="7"/>
        <v>86.385281818181824</v>
      </c>
      <c r="AE13" s="96">
        <f t="shared" si="7"/>
        <v>68.844618181818177</v>
      </c>
      <c r="AF13" s="96">
        <f t="shared" si="7"/>
        <v>51.946863636363631</v>
      </c>
      <c r="AG13" s="96">
        <f t="shared" si="7"/>
        <v>84.31877272727273</v>
      </c>
      <c r="AH13" s="96">
        <f t="shared" si="7"/>
        <v>85.604063636363634</v>
      </c>
      <c r="AI13" s="97">
        <f t="shared" si="7"/>
        <v>70.566990909090904</v>
      </c>
      <c r="AJ13" s="44"/>
      <c r="AK13" s="66">
        <f t="shared" si="8"/>
        <v>1</v>
      </c>
      <c r="AL13" s="44">
        <f t="shared" si="9"/>
        <v>9</v>
      </c>
      <c r="AM13" s="94">
        <v>45300</v>
      </c>
      <c r="AN13" s="95">
        <f>SUMIFS(G:G,C:C,$AN$4,D:D,AK13,E:E,AL13)</f>
        <v>65.989999999999995</v>
      </c>
      <c r="AO13" s="96">
        <f>SUMIFS(G:G,C:C,$AO$4,D:D,AK13,E:E,AL13)</f>
        <v>84.27</v>
      </c>
      <c r="AP13" s="96">
        <f>SUMIFS(G:G,C:C,$AP$4,D:D,AK13,E:E,AL13)</f>
        <v>67.75</v>
      </c>
      <c r="AQ13" s="96">
        <f>SUMIFS(G:G,C:C,$AQ$4,D:D,AK13,E:E,AL13)</f>
        <v>51.28</v>
      </c>
      <c r="AR13" s="96">
        <f>SUMIFS(G:G,C:C,$AR$4,D:D,AK13,E:E,AL13)</f>
        <v>82.86</v>
      </c>
      <c r="AS13" s="96">
        <f>SUMIFS(G:G,C:C,$AS$4,D:D,AK13,E:E,AL13)</f>
        <v>82.64</v>
      </c>
      <c r="AT13" s="97">
        <f>SUMIFS(G:G,C:C,$AT$4,D:D,AK13,E:E,AL13)</f>
        <v>67.64</v>
      </c>
      <c r="AU13" s="44"/>
      <c r="AV13" s="101">
        <v>45300</v>
      </c>
      <c r="AW13" s="96">
        <f t="shared" si="10"/>
        <v>829.61911999999995</v>
      </c>
      <c r="AX13" s="96">
        <f t="shared" si="16"/>
        <v>75.419919999999991</v>
      </c>
      <c r="AY13" s="97">
        <f t="shared" si="17"/>
        <v>73.759999999999991</v>
      </c>
      <c r="AZ13" s="96">
        <f t="shared" si="11"/>
        <v>86.385281818181824</v>
      </c>
      <c r="BA13" s="96">
        <f t="shared" si="12"/>
        <v>51.946863636363631</v>
      </c>
      <c r="BB13" s="97">
        <f t="shared" si="13"/>
        <v>34.438418181818193</v>
      </c>
      <c r="BC13" s="102">
        <f t="shared" si="14"/>
        <v>75.419920000000005</v>
      </c>
      <c r="BD13" s="44"/>
      <c r="BE13" s="44"/>
      <c r="BF13" s="96">
        <f t="shared" si="18"/>
        <v>84.27</v>
      </c>
      <c r="BG13" s="96">
        <f t="shared" si="19"/>
        <v>51.28</v>
      </c>
      <c r="BH13" s="96">
        <f t="shared" si="20"/>
        <v>32.989999999999995</v>
      </c>
      <c r="BI13" s="44"/>
      <c r="BJ13" s="96">
        <f t="shared" si="15"/>
        <v>73.759999999999991</v>
      </c>
      <c r="BK13" s="44"/>
      <c r="BP13" s="14"/>
      <c r="BQ13" s="13"/>
      <c r="BR13" s="15"/>
      <c r="BU13" s="13"/>
      <c r="BV13" s="15"/>
      <c r="BY13" s="13"/>
      <c r="BZ13" s="15"/>
      <c r="CC13" s="13"/>
      <c r="CD13" s="15"/>
      <c r="CG13" s="13"/>
      <c r="CH13" s="15"/>
      <c r="CK13" s="15"/>
      <c r="CL13" s="15"/>
      <c r="CM13" s="15"/>
    </row>
    <row r="14" spans="1:91" ht="16" thickBot="1" x14ac:dyDescent="0.4">
      <c r="A14" s="13">
        <v>43475</v>
      </c>
      <c r="B14" s="81" t="s">
        <v>60</v>
      </c>
      <c r="C14" s="80">
        <f t="shared" si="0"/>
        <v>2019</v>
      </c>
      <c r="D14" s="80">
        <f t="shared" si="1"/>
        <v>1</v>
      </c>
      <c r="E14" s="80">
        <f t="shared" si="2"/>
        <v>10</v>
      </c>
      <c r="F14" s="80">
        <v>725.30769999999995</v>
      </c>
      <c r="G14" s="80">
        <v>65.31</v>
      </c>
      <c r="H14" s="80">
        <v>-0.68</v>
      </c>
      <c r="I14" s="80">
        <v>141.97</v>
      </c>
      <c r="J14" s="80">
        <v>7705.9</v>
      </c>
      <c r="K14" s="80">
        <v>1110.6166000000001</v>
      </c>
      <c r="L14" s="80">
        <v>11764.87</v>
      </c>
      <c r="M14" s="80">
        <v>20457.490000000002</v>
      </c>
      <c r="O14" s="66">
        <f t="shared" si="3"/>
        <v>1</v>
      </c>
      <c r="P14" s="44">
        <f t="shared" si="4"/>
        <v>10</v>
      </c>
      <c r="Q14" s="94">
        <v>45301</v>
      </c>
      <c r="R14" s="95">
        <f>SUMIFS(F:F,C:C,$R$4,D:D,O14,E:E,P14)</f>
        <v>725.30769999999995</v>
      </c>
      <c r="S14" s="96">
        <f>SUMIFS($F:$F,$C:$C,$S$4,$D:$D,O14,$E:$E,P14)</f>
        <v>945.42079999999999</v>
      </c>
      <c r="T14" s="96">
        <f>SUMIFS($F:$F,$C:$C,$T$4,$D:$D,O14,$E:$E,P14)</f>
        <v>748.74279999999999</v>
      </c>
      <c r="U14" s="96">
        <f>SUMIFS($F:$F,$C:$C,$U$4,$D:$D,O14,$E:$E,P14)</f>
        <v>563.2826</v>
      </c>
      <c r="V14" s="96">
        <f>SUMIFS($F:$F,$C:$C,$V$4,$D:$D,O14,$E:$E,P14)</f>
        <v>924.81</v>
      </c>
      <c r="W14" s="96">
        <f>SUMIFS($F:$F,$C:$C,$W$4,$D:$D,O14,$E:$E,P14)</f>
        <v>931.77589999999998</v>
      </c>
      <c r="X14" s="97">
        <f>SUMIFS($F:$F,$C:$C,$X$4,$D:$D,O14,$E:$E,P14)</f>
        <v>769.1046</v>
      </c>
      <c r="Y14" s="44"/>
      <c r="Z14" s="66">
        <f t="shared" si="5"/>
        <v>1</v>
      </c>
      <c r="AA14" s="44">
        <f t="shared" si="6"/>
        <v>10</v>
      </c>
      <c r="AB14" s="94">
        <v>45301</v>
      </c>
      <c r="AC14" s="95">
        <f t="shared" si="7"/>
        <v>65.937063636363632</v>
      </c>
      <c r="AD14" s="96">
        <f t="shared" si="7"/>
        <v>85.947345454545456</v>
      </c>
      <c r="AE14" s="96">
        <f t="shared" si="7"/>
        <v>68.067527272727276</v>
      </c>
      <c r="AF14" s="96">
        <f t="shared" si="7"/>
        <v>51.207509090909092</v>
      </c>
      <c r="AG14" s="96">
        <f t="shared" si="7"/>
        <v>84.073636363636354</v>
      </c>
      <c r="AH14" s="96">
        <f t="shared" si="7"/>
        <v>84.706900000000005</v>
      </c>
      <c r="AI14" s="97">
        <f t="shared" si="7"/>
        <v>69.918599999999998</v>
      </c>
      <c r="AJ14" s="44"/>
      <c r="AK14" s="66">
        <f t="shared" si="8"/>
        <v>1</v>
      </c>
      <c r="AL14" s="44">
        <f t="shared" si="9"/>
        <v>10</v>
      </c>
      <c r="AM14" s="94">
        <v>45301</v>
      </c>
      <c r="AN14" s="95">
        <f>SUMIFS(G:G,C:C,$AN$4,D:D,AK14,E:E,AL14)</f>
        <v>65.31</v>
      </c>
      <c r="AO14" s="96">
        <f>SUMIFS(G:G,C:C,$AO$4,D:D,AK14,E:E,AL14)</f>
        <v>83.84</v>
      </c>
      <c r="AP14" s="96">
        <f>SUMIFS(G:G,C:C,$AP$4,D:D,AK14,E:E,AL14)</f>
        <v>66.989999999999995</v>
      </c>
      <c r="AQ14" s="96">
        <f>SUMIFS(G:G,C:C,$AQ$4,D:D,AK14,E:E,AL14)</f>
        <v>50.54</v>
      </c>
      <c r="AR14" s="96">
        <f>SUMIFS(G:G,C:C,$AR$4,D:D,AK14,E:E,AL14)</f>
        <v>82.61</v>
      </c>
      <c r="AS14" s="96">
        <f>SUMIFS(G:G,C:C,$AS$4,D:D,AK14,E:E,AL14)</f>
        <v>81.77</v>
      </c>
      <c r="AT14" s="97">
        <f>SUMIFS(G:G,C:C,$AT$4,D:D,AK14,E:E,AL14)</f>
        <v>67.02</v>
      </c>
      <c r="AU14" s="44"/>
      <c r="AV14" s="101">
        <v>45301</v>
      </c>
      <c r="AW14" s="96">
        <f t="shared" si="10"/>
        <v>822.80641999999989</v>
      </c>
      <c r="AX14" s="96">
        <f t="shared" si="16"/>
        <v>74.800583636363626</v>
      </c>
      <c r="AY14" s="97">
        <f t="shared" si="17"/>
        <v>73.149999999999991</v>
      </c>
      <c r="AZ14" s="96">
        <f t="shared" si="11"/>
        <v>85.947345454545456</v>
      </c>
      <c r="BA14" s="96">
        <f t="shared" si="12"/>
        <v>51.207509090909092</v>
      </c>
      <c r="BB14" s="97">
        <f t="shared" si="13"/>
        <v>34.739836363636364</v>
      </c>
      <c r="BC14" s="102">
        <f t="shared" si="14"/>
        <v>74.800583636363655</v>
      </c>
      <c r="BD14" s="44"/>
      <c r="BE14" s="44"/>
      <c r="BF14" s="96">
        <f t="shared" si="18"/>
        <v>83.84</v>
      </c>
      <c r="BG14" s="96">
        <f t="shared" si="19"/>
        <v>50.54</v>
      </c>
      <c r="BH14" s="96">
        <f t="shared" si="20"/>
        <v>33.300000000000004</v>
      </c>
      <c r="BI14" s="44"/>
      <c r="BJ14" s="96">
        <f t="shared" si="15"/>
        <v>73.149999999999991</v>
      </c>
      <c r="BK14" s="44"/>
      <c r="BP14" s="14"/>
      <c r="BQ14" s="13"/>
      <c r="BR14" s="15"/>
      <c r="BU14" s="13"/>
      <c r="BV14" s="15"/>
      <c r="BY14" s="13"/>
      <c r="BZ14" s="15"/>
      <c r="CC14" s="13"/>
      <c r="CD14" s="15"/>
      <c r="CG14" s="13"/>
      <c r="CH14" s="15"/>
      <c r="CK14" s="15"/>
      <c r="CL14" s="15"/>
      <c r="CM14" s="15"/>
    </row>
    <row r="15" spans="1:91" ht="16" thickBot="1" x14ac:dyDescent="0.4">
      <c r="A15" s="13">
        <v>43476</v>
      </c>
      <c r="B15" s="81" t="s">
        <v>61</v>
      </c>
      <c r="C15" s="80">
        <f t="shared" si="0"/>
        <v>2019</v>
      </c>
      <c r="D15" s="80">
        <f t="shared" si="1"/>
        <v>1</v>
      </c>
      <c r="E15" s="80">
        <f t="shared" si="2"/>
        <v>11</v>
      </c>
      <c r="F15" s="80">
        <v>720.21169999999995</v>
      </c>
      <c r="G15" s="80">
        <v>64.849999999999994</v>
      </c>
      <c r="H15" s="80">
        <v>-0.46</v>
      </c>
      <c r="I15" s="80">
        <v>175.11</v>
      </c>
      <c r="J15" s="80">
        <v>5236.1000000000004</v>
      </c>
      <c r="K15" s="80">
        <v>1110.6166000000001</v>
      </c>
      <c r="L15" s="80">
        <v>11765.53</v>
      </c>
      <c r="M15" s="80">
        <v>20456.64</v>
      </c>
      <c r="O15" s="66">
        <f t="shared" si="3"/>
        <v>1</v>
      </c>
      <c r="P15" s="44">
        <f t="shared" si="4"/>
        <v>11</v>
      </c>
      <c r="Q15" s="94">
        <v>45302</v>
      </c>
      <c r="R15" s="95">
        <f>SUMIFS(F:F,C:C,$R$4,D:D,O15,E:E,P15)</f>
        <v>720.21169999999995</v>
      </c>
      <c r="S15" s="96">
        <f>SUMIFS($F:$F,$C:$C,$S$4,$D:$D,O15,$E:$E,P15)</f>
        <v>940.56610000000001</v>
      </c>
      <c r="T15" s="96">
        <f>SUMIFS($F:$F,$C:$C,$T$4,$D:$D,O15,$E:$E,P15)</f>
        <v>738.66560000000004</v>
      </c>
      <c r="U15" s="96">
        <f>SUMIFS($F:$F,$C:$C,$U$4,$D:$D,O15,$E:$E,P15)</f>
        <v>555.18359999999996</v>
      </c>
      <c r="V15" s="96">
        <f>SUMIFS($F:$F,$C:$C,$V$4,$D:$D,O15,$E:$E,P15)</f>
        <v>922.2998</v>
      </c>
      <c r="W15" s="96">
        <f>SUMIFS($F:$F,$C:$C,$W$4,$D:$D,O15,$E:$E,P15)</f>
        <v>922.21690000000001</v>
      </c>
      <c r="X15" s="97">
        <f>SUMIFS($F:$F,$C:$C,$X$4,$D:$D,O15,$E:$E,P15)</f>
        <v>762.05050000000006</v>
      </c>
      <c r="Y15" s="44"/>
      <c r="Z15" s="66">
        <f t="shared" si="5"/>
        <v>1</v>
      </c>
      <c r="AA15" s="44">
        <f t="shared" si="6"/>
        <v>11</v>
      </c>
      <c r="AB15" s="94">
        <v>45302</v>
      </c>
      <c r="AC15" s="95">
        <f t="shared" si="7"/>
        <v>65.473790909090908</v>
      </c>
      <c r="AD15" s="96">
        <f t="shared" si="7"/>
        <v>85.506009090909089</v>
      </c>
      <c r="AE15" s="96">
        <f t="shared" si="7"/>
        <v>67.151418181818187</v>
      </c>
      <c r="AF15" s="96">
        <f t="shared" si="7"/>
        <v>50.471236363636358</v>
      </c>
      <c r="AG15" s="96">
        <f t="shared" si="7"/>
        <v>83.845436363636367</v>
      </c>
      <c r="AH15" s="96">
        <f t="shared" si="7"/>
        <v>83.837900000000005</v>
      </c>
      <c r="AI15" s="97">
        <f t="shared" si="7"/>
        <v>69.277318181818188</v>
      </c>
      <c r="AJ15" s="44"/>
      <c r="AK15" s="66">
        <f t="shared" si="8"/>
        <v>1</v>
      </c>
      <c r="AL15" s="44">
        <f t="shared" si="9"/>
        <v>11</v>
      </c>
      <c r="AM15" s="94">
        <v>45302</v>
      </c>
      <c r="AN15" s="95">
        <f>SUMIFS(G:G,C:C,$AN$4,D:D,AK15,E:E,AL15)</f>
        <v>64.849999999999994</v>
      </c>
      <c r="AO15" s="96">
        <f>SUMIFS(G:G,C:C,$AO$4,D:D,AK15,E:E,AL15)</f>
        <v>83.41</v>
      </c>
      <c r="AP15" s="96">
        <f>SUMIFS(G:G,C:C,$AP$4,D:D,AK15,E:E,AL15)</f>
        <v>66.09</v>
      </c>
      <c r="AQ15" s="96">
        <f>SUMIFS(G:G,C:C,$AQ$4,D:D,AK15,E:E,AL15)</f>
        <v>49.81</v>
      </c>
      <c r="AR15" s="96">
        <f>SUMIFS(G:G,C:C,$AR$4,D:D,AK15,E:E,AL15)</f>
        <v>82.35</v>
      </c>
      <c r="AS15" s="96">
        <f>SUMIFS(G:G,C:C,$AS$4,D:D,AK15,E:E,AL15)</f>
        <v>80.930000000000007</v>
      </c>
      <c r="AT15" s="97">
        <f>SUMIFS(G:G,C:C,$AT$4,D:D,AK15,E:E,AL15)</f>
        <v>66.400000000000006</v>
      </c>
      <c r="AU15" s="44"/>
      <c r="AV15" s="101">
        <v>45302</v>
      </c>
      <c r="AW15" s="96">
        <f t="shared" si="10"/>
        <v>815.78640000000007</v>
      </c>
      <c r="AX15" s="96">
        <f t="shared" si="16"/>
        <v>74.162400000000005</v>
      </c>
      <c r="AY15" s="97">
        <f t="shared" si="17"/>
        <v>72.518000000000001</v>
      </c>
      <c r="AZ15" s="96">
        <f t="shared" si="11"/>
        <v>85.506009090909089</v>
      </c>
      <c r="BA15" s="96">
        <f t="shared" si="12"/>
        <v>50.471236363636358</v>
      </c>
      <c r="BB15" s="97">
        <f t="shared" si="13"/>
        <v>35.034772727272731</v>
      </c>
      <c r="BC15" s="102">
        <f t="shared" si="14"/>
        <v>74.162400000000005</v>
      </c>
      <c r="BD15" s="44"/>
      <c r="BE15" s="44"/>
      <c r="BF15" s="96">
        <f t="shared" si="18"/>
        <v>83.41</v>
      </c>
      <c r="BG15" s="96">
        <f t="shared" si="19"/>
        <v>49.81</v>
      </c>
      <c r="BH15" s="96">
        <f t="shared" si="20"/>
        <v>33.599999999999994</v>
      </c>
      <c r="BI15" s="44"/>
      <c r="BJ15" s="96">
        <f t="shared" si="15"/>
        <v>72.518000000000001</v>
      </c>
      <c r="BK15" s="44"/>
      <c r="BP15" s="14"/>
      <c r="BQ15" s="13"/>
      <c r="BR15" s="15"/>
      <c r="BU15" s="13"/>
      <c r="BV15" s="15"/>
      <c r="BY15" s="13"/>
      <c r="BZ15" s="15"/>
      <c r="CC15" s="13"/>
      <c r="CD15" s="15"/>
      <c r="CG15" s="13"/>
      <c r="CH15" s="15"/>
      <c r="CK15" s="15"/>
      <c r="CL15" s="15"/>
      <c r="CM15" s="15"/>
    </row>
    <row r="16" spans="1:91" ht="16" thickBot="1" x14ac:dyDescent="0.4">
      <c r="A16" s="13">
        <v>43477</v>
      </c>
      <c r="B16" s="81" t="s">
        <v>62</v>
      </c>
      <c r="C16" s="80">
        <f t="shared" si="0"/>
        <v>2019</v>
      </c>
      <c r="D16" s="80">
        <f t="shared" si="1"/>
        <v>1</v>
      </c>
      <c r="E16" s="80">
        <f t="shared" si="2"/>
        <v>12</v>
      </c>
      <c r="F16" s="80">
        <v>717.39179999999999</v>
      </c>
      <c r="G16" s="80">
        <v>64.59</v>
      </c>
      <c r="H16" s="80">
        <v>-0.25</v>
      </c>
      <c r="I16" s="80">
        <v>601.84</v>
      </c>
      <c r="J16" s="80">
        <v>3441.2</v>
      </c>
      <c r="K16" s="80">
        <v>1110.6166000000001</v>
      </c>
      <c r="L16" s="80">
        <v>11766.13</v>
      </c>
      <c r="M16" s="80">
        <v>20449.93</v>
      </c>
      <c r="O16" s="66">
        <f t="shared" si="3"/>
        <v>1</v>
      </c>
      <c r="P16" s="44">
        <f t="shared" si="4"/>
        <v>12</v>
      </c>
      <c r="Q16" s="94">
        <v>45303</v>
      </c>
      <c r="R16" s="95">
        <f>SUMIFS(F:F,C:C,$R$4,D:D,O16,E:E,P16)</f>
        <v>717.39179999999999</v>
      </c>
      <c r="S16" s="96">
        <f>SUMIFS($F:$F,$C:$C,$S$4,$D:$D,O16,$E:$E,P16)</f>
        <v>935.85249999999996</v>
      </c>
      <c r="T16" s="96">
        <f>SUMIFS($F:$F,$C:$C,$T$4,$D:$D,O16,$E:$E,P16)</f>
        <v>728.92489999999998</v>
      </c>
      <c r="U16" s="96">
        <f>SUMIFS($F:$F,$C:$C,$U$4,$D:$D,O16,$E:$E,P16)</f>
        <v>546.97850000000005</v>
      </c>
      <c r="V16" s="96">
        <f>SUMIFS($F:$F,$C:$C,$V$4,$D:$D,O16,$E:$E,P16)</f>
        <v>919.97090000000003</v>
      </c>
      <c r="W16" s="96">
        <f>SUMIFS($F:$F,$C:$C,$W$4,$D:$D,O16,$E:$E,P16)</f>
        <v>913.63969999999995</v>
      </c>
      <c r="X16" s="97">
        <f>SUMIFS($F:$F,$C:$C,$X$4,$D:$D,O16,$E:$E,P16)</f>
        <v>754.86300000000006</v>
      </c>
      <c r="Y16" s="44"/>
      <c r="Z16" s="66">
        <f t="shared" si="5"/>
        <v>1</v>
      </c>
      <c r="AA16" s="44">
        <f t="shared" si="6"/>
        <v>12</v>
      </c>
      <c r="AB16" s="94">
        <v>45303</v>
      </c>
      <c r="AC16" s="95">
        <f t="shared" si="7"/>
        <v>65.217436363636367</v>
      </c>
      <c r="AD16" s="96">
        <f t="shared" si="7"/>
        <v>85.077500000000001</v>
      </c>
      <c r="AE16" s="96">
        <f t="shared" si="7"/>
        <v>66.265900000000002</v>
      </c>
      <c r="AF16" s="96">
        <f t="shared" si="7"/>
        <v>49.725318181818189</v>
      </c>
      <c r="AG16" s="96">
        <f t="shared" si="7"/>
        <v>83.633718181818182</v>
      </c>
      <c r="AH16" s="96">
        <f t="shared" si="7"/>
        <v>83.058154545454542</v>
      </c>
      <c r="AI16" s="97">
        <f t="shared" si="7"/>
        <v>68.623909090909095</v>
      </c>
      <c r="AJ16" s="44"/>
      <c r="AK16" s="66">
        <f t="shared" si="8"/>
        <v>1</v>
      </c>
      <c r="AL16" s="44">
        <f t="shared" si="9"/>
        <v>12</v>
      </c>
      <c r="AM16" s="94">
        <v>45303</v>
      </c>
      <c r="AN16" s="95">
        <f>SUMIFS(G:G,C:C,$AN$4,D:D,AK16,E:E,AL16)</f>
        <v>64.59</v>
      </c>
      <c r="AO16" s="96">
        <f>SUMIFS(G:G,C:C,$AO$4,D:D,AK16,E:E,AL16)</f>
        <v>83</v>
      </c>
      <c r="AP16" s="96">
        <f>SUMIFS(G:G,C:C,$AP$4,D:D,AK16,E:E,AL16)</f>
        <v>65.22</v>
      </c>
      <c r="AQ16" s="96">
        <f>SUMIFS(G:G,C:C,$AQ$4,D:D,AK16,E:E,AL16)</f>
        <v>49.08</v>
      </c>
      <c r="AR16" s="96">
        <f>SUMIFS(G:G,C:C,$AR$4,D:D,AK16,E:E,AL16)</f>
        <v>82.14</v>
      </c>
      <c r="AS16" s="96">
        <f>SUMIFS(G:G,C:C,$AS$4,D:D,AK16,E:E,AL16)</f>
        <v>80.180000000000007</v>
      </c>
      <c r="AT16" s="97">
        <f>SUMIFS(G:G,C:C,$AT$4,D:D,AK16,E:E,AL16)</f>
        <v>65.77</v>
      </c>
      <c r="AU16" s="44"/>
      <c r="AV16" s="101">
        <v>45303</v>
      </c>
      <c r="AW16" s="96">
        <f t="shared" si="10"/>
        <v>809.07330000000002</v>
      </c>
      <c r="AX16" s="96">
        <f t="shared" si="16"/>
        <v>73.552118181818187</v>
      </c>
      <c r="AY16" s="97">
        <f t="shared" si="17"/>
        <v>71.924000000000007</v>
      </c>
      <c r="AZ16" s="96">
        <f t="shared" si="11"/>
        <v>85.077500000000001</v>
      </c>
      <c r="BA16" s="96">
        <f t="shared" si="12"/>
        <v>49.725318181818189</v>
      </c>
      <c r="BB16" s="97">
        <f t="shared" si="13"/>
        <v>35.352181818181812</v>
      </c>
      <c r="BC16" s="102">
        <f t="shared" si="14"/>
        <v>73.552118181818187</v>
      </c>
      <c r="BD16" s="44"/>
      <c r="BE16" s="44"/>
      <c r="BF16" s="96">
        <f t="shared" si="18"/>
        <v>83</v>
      </c>
      <c r="BG16" s="96">
        <f t="shared" si="19"/>
        <v>49.08</v>
      </c>
      <c r="BH16" s="96">
        <f t="shared" si="20"/>
        <v>33.92</v>
      </c>
      <c r="BI16" s="44"/>
      <c r="BJ16" s="96">
        <f t="shared" si="15"/>
        <v>71.924000000000007</v>
      </c>
      <c r="BK16" s="44"/>
      <c r="BP16" s="14"/>
      <c r="BQ16" s="13"/>
      <c r="BR16" s="15"/>
      <c r="BU16" s="13"/>
      <c r="BV16" s="15"/>
      <c r="BY16" s="13"/>
      <c r="BZ16" s="15"/>
      <c r="CC16" s="15"/>
      <c r="CD16" s="15"/>
      <c r="CG16" s="13"/>
      <c r="CH16" s="15"/>
      <c r="CK16" s="15"/>
      <c r="CL16" s="15"/>
      <c r="CM16" s="15"/>
    </row>
    <row r="17" spans="1:91" ht="16" thickBot="1" x14ac:dyDescent="0.4">
      <c r="A17" s="13">
        <v>43478</v>
      </c>
      <c r="B17" s="81" t="s">
        <v>63</v>
      </c>
      <c r="C17" s="80">
        <f t="shared" si="0"/>
        <v>2019</v>
      </c>
      <c r="D17" s="80">
        <f t="shared" si="1"/>
        <v>1</v>
      </c>
      <c r="E17" s="80">
        <f t="shared" si="2"/>
        <v>13</v>
      </c>
      <c r="F17" s="80">
        <v>715.54489999999998</v>
      </c>
      <c r="G17" s="80">
        <v>64.430000000000007</v>
      </c>
      <c r="H17" s="80">
        <v>-0.17</v>
      </c>
      <c r="I17" s="80">
        <v>901.27</v>
      </c>
      <c r="J17" s="80">
        <v>2743.5</v>
      </c>
      <c r="K17" s="80">
        <v>1110.6166000000001</v>
      </c>
      <c r="L17" s="80">
        <v>11766.63</v>
      </c>
      <c r="M17" s="80">
        <v>20448.810000000001</v>
      </c>
      <c r="O17" s="66">
        <f t="shared" si="3"/>
        <v>1</v>
      </c>
      <c r="P17" s="44">
        <f t="shared" si="4"/>
        <v>13</v>
      </c>
      <c r="Q17" s="94">
        <v>45304</v>
      </c>
      <c r="R17" s="95">
        <f>SUMIFS(F:F,C:C,$R$4,D:D,O17,E:E,P17)</f>
        <v>715.54489999999998</v>
      </c>
      <c r="S17" s="96">
        <f>SUMIFS($F:$F,$C:$C,$S$4,$D:$D,O17,$E:$E,P17)</f>
        <v>930.17840000000001</v>
      </c>
      <c r="T17" s="96">
        <f>SUMIFS($F:$F,$C:$C,$T$4,$D:$D,O17,$E:$E,P17)</f>
        <v>719.60260000000005</v>
      </c>
      <c r="U17" s="96">
        <f>SUMIFS($F:$F,$C:$C,$U$4,$D:$D,O17,$E:$E,P17)</f>
        <v>539.08190000000002</v>
      </c>
      <c r="V17" s="96">
        <f>SUMIFS($F:$F,$C:$C,$V$4,$D:$D,O17,$E:$E,P17)</f>
        <v>917.3125</v>
      </c>
      <c r="W17" s="96">
        <f>SUMIFS($F:$F,$C:$C,$W$4,$D:$D,O17,$E:$E,P17)</f>
        <v>906.78319999999997</v>
      </c>
      <c r="X17" s="97">
        <f>SUMIFS($F:$F,$C:$C,$X$4,$D:$D,O17,$E:$E,P17)</f>
        <v>745.80359999999996</v>
      </c>
      <c r="Y17" s="44"/>
      <c r="Z17" s="66">
        <f t="shared" si="5"/>
        <v>1</v>
      </c>
      <c r="AA17" s="44">
        <f t="shared" si="6"/>
        <v>13</v>
      </c>
      <c r="AB17" s="94">
        <v>45304</v>
      </c>
      <c r="AC17" s="95">
        <f t="shared" si="7"/>
        <v>65.049536363636363</v>
      </c>
      <c r="AD17" s="96">
        <f t="shared" si="7"/>
        <v>84.561672727272722</v>
      </c>
      <c r="AE17" s="96">
        <f t="shared" si="7"/>
        <v>65.418418181818183</v>
      </c>
      <c r="AF17" s="96">
        <f t="shared" si="7"/>
        <v>49.007445454545454</v>
      </c>
      <c r="AG17" s="96">
        <f t="shared" si="7"/>
        <v>83.392045454545453</v>
      </c>
      <c r="AH17" s="96">
        <f t="shared" si="7"/>
        <v>82.434836363636364</v>
      </c>
      <c r="AI17" s="97">
        <f t="shared" si="7"/>
        <v>67.800327272727273</v>
      </c>
      <c r="AJ17" s="44"/>
      <c r="AK17" s="66">
        <f t="shared" si="8"/>
        <v>1</v>
      </c>
      <c r="AL17" s="44">
        <f t="shared" si="9"/>
        <v>13</v>
      </c>
      <c r="AM17" s="94">
        <v>45304</v>
      </c>
      <c r="AN17" s="95">
        <f>SUMIFS(G:G,C:C,$AN$4,D:D,AK17,E:E,AL17)</f>
        <v>64.430000000000007</v>
      </c>
      <c r="AO17" s="96">
        <f>SUMIFS(G:G,C:C,$AO$4,D:D,AK17,E:E,AL17)</f>
        <v>82.49</v>
      </c>
      <c r="AP17" s="96">
        <f>SUMIFS(G:G,C:C,$AP$4,D:D,AK17,E:E,AL17)</f>
        <v>64.38</v>
      </c>
      <c r="AQ17" s="96">
        <f>SUMIFS(G:G,C:C,$AQ$4,D:D,AK17,E:E,AL17)</f>
        <v>48.37</v>
      </c>
      <c r="AR17" s="96">
        <f>SUMIFS(G:G,C:C,$AR$4,D:D,AK17,E:E,AL17)</f>
        <v>81.91</v>
      </c>
      <c r="AS17" s="96">
        <f>SUMIFS(G:G,C:C,$AS$4,D:D,AK17,E:E,AL17)</f>
        <v>79.58</v>
      </c>
      <c r="AT17" s="97">
        <f>SUMIFS(G:G,C:C,$AT$4,D:D,AK17,E:E,AL17)</f>
        <v>64.989999999999995</v>
      </c>
      <c r="AU17" s="44"/>
      <c r="AV17" s="101">
        <v>45304</v>
      </c>
      <c r="AW17" s="96">
        <f t="shared" si="10"/>
        <v>802.59172000000001</v>
      </c>
      <c r="AX17" s="96">
        <f t="shared" si="16"/>
        <v>72.962883636363642</v>
      </c>
      <c r="AY17" s="97">
        <f t="shared" si="17"/>
        <v>71.345999999999989</v>
      </c>
      <c r="AZ17" s="96">
        <f t="shared" si="11"/>
        <v>84.561672727272722</v>
      </c>
      <c r="BA17" s="96">
        <f t="shared" si="12"/>
        <v>49.007445454545454</v>
      </c>
      <c r="BB17" s="97">
        <f t="shared" si="13"/>
        <v>35.554227272727267</v>
      </c>
      <c r="BC17" s="102">
        <f t="shared" si="14"/>
        <v>72.962883636363628</v>
      </c>
      <c r="BD17" s="44"/>
      <c r="BE17" s="44"/>
      <c r="BF17" s="96">
        <f t="shared" si="18"/>
        <v>82.49</v>
      </c>
      <c r="BG17" s="96">
        <f t="shared" si="19"/>
        <v>48.37</v>
      </c>
      <c r="BH17" s="96">
        <f t="shared" si="20"/>
        <v>34.119999999999997</v>
      </c>
      <c r="BI17" s="44"/>
      <c r="BJ17" s="96">
        <f t="shared" si="15"/>
        <v>71.345999999999989</v>
      </c>
      <c r="BK17" s="44"/>
      <c r="BP17" s="14"/>
      <c r="BQ17" s="13"/>
      <c r="BR17" s="15"/>
      <c r="BU17" s="13"/>
      <c r="BV17" s="15"/>
      <c r="BY17" s="13"/>
      <c r="BZ17" s="15"/>
      <c r="CC17" s="15"/>
      <c r="CD17" s="15"/>
      <c r="CG17" s="13"/>
      <c r="CH17" s="15"/>
      <c r="CK17" s="15"/>
      <c r="CL17" s="15"/>
      <c r="CM17" s="15"/>
    </row>
    <row r="18" spans="1:91" ht="16" thickBot="1" x14ac:dyDescent="0.4">
      <c r="A18" s="13">
        <v>43479</v>
      </c>
      <c r="B18" s="81" t="s">
        <v>64</v>
      </c>
      <c r="C18" s="80">
        <f t="shared" si="0"/>
        <v>2019</v>
      </c>
      <c r="D18" s="80">
        <f t="shared" si="1"/>
        <v>1</v>
      </c>
      <c r="E18" s="80">
        <f t="shared" si="2"/>
        <v>14</v>
      </c>
      <c r="F18" s="80">
        <v>706.66499999999996</v>
      </c>
      <c r="G18" s="80">
        <v>63.9</v>
      </c>
      <c r="H18" s="80">
        <v>-0.8</v>
      </c>
      <c r="I18" s="80">
        <v>382.52</v>
      </c>
      <c r="J18" s="80">
        <v>4320.2</v>
      </c>
      <c r="K18" s="80">
        <v>1105.8478</v>
      </c>
      <c r="L18" s="80">
        <v>11777.29</v>
      </c>
      <c r="M18" s="80">
        <v>20089.43</v>
      </c>
      <c r="O18" s="66">
        <f t="shared" si="3"/>
        <v>1</v>
      </c>
      <c r="P18" s="44">
        <f t="shared" si="4"/>
        <v>14</v>
      </c>
      <c r="Q18" s="94">
        <v>45305</v>
      </c>
      <c r="R18" s="95">
        <f>SUMIFS(F:F,C:C,$R$4,D:D,O18,E:E,P18)</f>
        <v>706.66499999999996</v>
      </c>
      <c r="S18" s="96">
        <f>SUMIFS($F:$F,$C:$C,$S$4,$D:$D,O18,$E:$E,P18)</f>
        <v>924.23450000000003</v>
      </c>
      <c r="T18" s="96">
        <f>SUMIFS($F:$F,$C:$C,$T$4,$D:$D,O18,$E:$E,P18)</f>
        <v>709.56240000000003</v>
      </c>
      <c r="U18" s="96">
        <f>SUMIFS($F:$F,$C:$C,$U$4,$D:$D,O18,$E:$E,P18)</f>
        <v>531.15409999999997</v>
      </c>
      <c r="V18" s="96">
        <f>SUMIFS($F:$F,$C:$C,$V$4,$D:$D,O18,$E:$E,P18)</f>
        <v>915.22199999999998</v>
      </c>
      <c r="W18" s="96">
        <f>SUMIFS($F:$F,$C:$C,$W$4,$D:$D,O18,$E:$E,P18)</f>
        <v>900.56650000000002</v>
      </c>
      <c r="X18" s="97">
        <f>SUMIFS($F:$F,$C:$C,$X$4,$D:$D,O18,$E:$E,P18)</f>
        <v>736.22450000000003</v>
      </c>
      <c r="Y18" s="44"/>
      <c r="Z18" s="66">
        <f t="shared" si="5"/>
        <v>1</v>
      </c>
      <c r="AA18" s="44">
        <f t="shared" si="6"/>
        <v>14</v>
      </c>
      <c r="AB18" s="94">
        <v>45305</v>
      </c>
      <c r="AC18" s="95">
        <f t="shared" si="7"/>
        <v>64.24227272727272</v>
      </c>
      <c r="AD18" s="96">
        <f t="shared" si="7"/>
        <v>84.021318181818188</v>
      </c>
      <c r="AE18" s="96">
        <f t="shared" si="7"/>
        <v>64.505672727272724</v>
      </c>
      <c r="AF18" s="96">
        <f t="shared" si="7"/>
        <v>48.286736363636358</v>
      </c>
      <c r="AG18" s="96">
        <f t="shared" si="7"/>
        <v>83.201999999999998</v>
      </c>
      <c r="AH18" s="96">
        <f t="shared" si="7"/>
        <v>81.869681818181817</v>
      </c>
      <c r="AI18" s="97">
        <f t="shared" si="7"/>
        <v>66.929500000000004</v>
      </c>
      <c r="AJ18" s="44"/>
      <c r="AK18" s="66">
        <f t="shared" si="8"/>
        <v>1</v>
      </c>
      <c r="AL18" s="44">
        <f t="shared" si="9"/>
        <v>14</v>
      </c>
      <c r="AM18" s="94">
        <v>45305</v>
      </c>
      <c r="AN18" s="95">
        <f>SUMIFS(G:G,C:C,$AN$4,D:D,AK18,E:E,AL18)</f>
        <v>63.9</v>
      </c>
      <c r="AO18" s="96">
        <f>SUMIFS(G:G,C:C,$AO$4,D:D,AK18,E:E,AL18)</f>
        <v>81.96</v>
      </c>
      <c r="AP18" s="96">
        <f>SUMIFS(G:G,C:C,$AP$4,D:D,AK18,E:E,AL18)</f>
        <v>63.48</v>
      </c>
      <c r="AQ18" s="96">
        <f>SUMIFS(G:G,C:C,$AQ$4,D:D,AK18,E:E,AL18)</f>
        <v>47.66</v>
      </c>
      <c r="AR18" s="96">
        <f>SUMIFS(G:G,C:C,$AR$4,D:D,AK18,E:E,AL18)</f>
        <v>81.72</v>
      </c>
      <c r="AS18" s="96">
        <f>SUMIFS(G:G,C:C,$AS$4,D:D,AK18,E:E,AL18)</f>
        <v>79.03</v>
      </c>
      <c r="AT18" s="97">
        <f>SUMIFS(G:G,C:C,$AT$4,D:D,AK18,E:E,AL18)</f>
        <v>64.150000000000006</v>
      </c>
      <c r="AU18" s="44"/>
      <c r="AV18" s="101">
        <v>45305</v>
      </c>
      <c r="AW18" s="96">
        <f t="shared" si="10"/>
        <v>796.14789999999994</v>
      </c>
      <c r="AX18" s="96">
        <f t="shared" si="16"/>
        <v>72.377081818181807</v>
      </c>
      <c r="AY18" s="97">
        <f t="shared" si="17"/>
        <v>70.77000000000001</v>
      </c>
      <c r="AZ18" s="96">
        <f t="shared" si="11"/>
        <v>84.021318181818188</v>
      </c>
      <c r="BA18" s="96">
        <f t="shared" si="12"/>
        <v>48.286736363636358</v>
      </c>
      <c r="BB18" s="97">
        <f t="shared" si="13"/>
        <v>35.73458181818183</v>
      </c>
      <c r="BC18" s="102">
        <f t="shared" si="14"/>
        <v>72.377081818181821</v>
      </c>
      <c r="BD18" s="44"/>
      <c r="BE18" s="44"/>
      <c r="BF18" s="96">
        <f t="shared" si="18"/>
        <v>81.96</v>
      </c>
      <c r="BG18" s="96">
        <f t="shared" si="19"/>
        <v>47.66</v>
      </c>
      <c r="BH18" s="96">
        <f t="shared" si="20"/>
        <v>34.299999999999997</v>
      </c>
      <c r="BI18" s="44"/>
      <c r="BJ18" s="96">
        <f t="shared" si="15"/>
        <v>70.77000000000001</v>
      </c>
      <c r="BK18" s="44"/>
      <c r="BP18" s="14"/>
      <c r="BQ18" s="13"/>
      <c r="BR18" s="15"/>
      <c r="BU18" s="13"/>
      <c r="BV18" s="15"/>
      <c r="BY18" s="13"/>
      <c r="BZ18" s="15"/>
      <c r="CC18" s="15"/>
      <c r="CD18" s="15"/>
      <c r="CG18" s="13"/>
      <c r="CH18" s="15"/>
      <c r="CK18" s="15"/>
      <c r="CL18" s="15"/>
      <c r="CM18" s="15"/>
    </row>
    <row r="19" spans="1:91" ht="16" thickBot="1" x14ac:dyDescent="0.4">
      <c r="A19" s="13">
        <v>43480</v>
      </c>
      <c r="B19" s="81" t="s">
        <v>65</v>
      </c>
      <c r="C19" s="80">
        <f t="shared" si="0"/>
        <v>2019</v>
      </c>
      <c r="D19" s="80">
        <f t="shared" si="1"/>
        <v>1</v>
      </c>
      <c r="E19" s="80">
        <f t="shared" si="2"/>
        <v>15</v>
      </c>
      <c r="F19" s="80">
        <v>701.68759999999997</v>
      </c>
      <c r="G19" s="80">
        <v>63.17</v>
      </c>
      <c r="H19" s="80">
        <v>-0.45</v>
      </c>
      <c r="I19" s="80">
        <v>252.93</v>
      </c>
      <c r="J19" s="80">
        <v>5723.2</v>
      </c>
      <c r="K19" s="80">
        <v>1110.8478</v>
      </c>
      <c r="L19" s="80">
        <v>11775.06</v>
      </c>
      <c r="M19" s="80">
        <v>20447.580000000002</v>
      </c>
      <c r="O19" s="66">
        <f t="shared" si="3"/>
        <v>1</v>
      </c>
      <c r="P19" s="44">
        <f t="shared" si="4"/>
        <v>15</v>
      </c>
      <c r="Q19" s="94">
        <v>45306</v>
      </c>
      <c r="R19" s="95">
        <f>SUMIFS(F:F,C:C,$R$4,D:D,O19,E:E,P19)</f>
        <v>701.68759999999997</v>
      </c>
      <c r="S19" s="96">
        <f>SUMIFS($F:$F,$C:$C,$S$4,$D:$D,O19,$E:$E,P19)</f>
        <v>918.26289999999995</v>
      </c>
      <c r="T19" s="96">
        <f>SUMIFS($F:$F,$C:$C,$T$4,$D:$D,O19,$E:$E,P19)</f>
        <v>698.80709999999999</v>
      </c>
      <c r="U19" s="96">
        <f>SUMIFS($F:$F,$C:$C,$U$4,$D:$D,O19,$E:$E,P19)</f>
        <v>524.94159999999999</v>
      </c>
      <c r="V19" s="96">
        <f>SUMIFS($F:$F,$C:$C,$V$4,$D:$D,O19,$E:$E,P19)</f>
        <v>912.89829999999995</v>
      </c>
      <c r="W19" s="96">
        <f>SUMIFS($F:$F,$C:$C,$W$4,$D:$D,O19,$E:$E,P19)</f>
        <v>892.53710000000001</v>
      </c>
      <c r="X19" s="97">
        <f>SUMIFS($F:$F,$C:$C,$X$4,$D:$D,O19,$E:$E,P19)</f>
        <v>727.03539999999998</v>
      </c>
      <c r="Y19" s="44"/>
      <c r="Z19" s="66">
        <f t="shared" si="5"/>
        <v>1</v>
      </c>
      <c r="AA19" s="44">
        <f t="shared" si="6"/>
        <v>15</v>
      </c>
      <c r="AB19" s="94">
        <v>45306</v>
      </c>
      <c r="AC19" s="95">
        <f t="shared" si="7"/>
        <v>63.789781818181815</v>
      </c>
      <c r="AD19" s="96">
        <f t="shared" si="7"/>
        <v>83.478445454545451</v>
      </c>
      <c r="AE19" s="96">
        <f t="shared" si="7"/>
        <v>63.52791818181818</v>
      </c>
      <c r="AF19" s="96">
        <f t="shared" si="7"/>
        <v>47.721963636363633</v>
      </c>
      <c r="AG19" s="96">
        <f t="shared" si="7"/>
        <v>82.990754545454536</v>
      </c>
      <c r="AH19" s="96">
        <f t="shared" si="7"/>
        <v>81.139736363636359</v>
      </c>
      <c r="AI19" s="97">
        <f t="shared" si="7"/>
        <v>66.094127272727278</v>
      </c>
      <c r="AJ19" s="44"/>
      <c r="AK19" s="66">
        <f t="shared" si="8"/>
        <v>1</v>
      </c>
      <c r="AL19" s="44">
        <f t="shared" si="9"/>
        <v>15</v>
      </c>
      <c r="AM19" s="94">
        <v>45306</v>
      </c>
      <c r="AN19" s="95">
        <f>SUMIFS(G:G,C:C,$AN$4,D:D,AK19,E:E,AL19)</f>
        <v>63.17</v>
      </c>
      <c r="AO19" s="96">
        <f>SUMIFS(G:G,C:C,$AO$4,D:D,AK19,E:E,AL19)</f>
        <v>81.430000000000007</v>
      </c>
      <c r="AP19" s="96">
        <f>SUMIFS(G:G,C:C,$AP$4,D:D,AK19,E:E,AL19)</f>
        <v>62.52</v>
      </c>
      <c r="AQ19" s="96">
        <f>SUMIFS(G:G,C:C,$AQ$4,D:D,AK19,E:E,AL19)</f>
        <v>47.1</v>
      </c>
      <c r="AR19" s="96">
        <f>SUMIFS(G:G,C:C,$AR$4,D:D,AK19,E:E,AL19)</f>
        <v>81.510000000000005</v>
      </c>
      <c r="AS19" s="96">
        <f>SUMIFS(G:G,C:C,$AS$4,D:D,AK19,E:E,AL19)</f>
        <v>78.33</v>
      </c>
      <c r="AT19" s="97">
        <f>SUMIFS(G:G,C:C,$AT$4,D:D,AK19,E:E,AL19)</f>
        <v>63.35</v>
      </c>
      <c r="AU19" s="44"/>
      <c r="AV19" s="101">
        <v>45306</v>
      </c>
      <c r="AW19" s="96">
        <f t="shared" si="10"/>
        <v>789.48939999999993</v>
      </c>
      <c r="AX19" s="96">
        <f t="shared" si="16"/>
        <v>71.77176363636363</v>
      </c>
      <c r="AY19" s="97">
        <f t="shared" si="17"/>
        <v>70.177999999999997</v>
      </c>
      <c r="AZ19" s="96">
        <f t="shared" si="11"/>
        <v>83.478445454545451</v>
      </c>
      <c r="BA19" s="96">
        <f t="shared" si="12"/>
        <v>47.721963636363633</v>
      </c>
      <c r="BB19" s="97">
        <f t="shared" si="13"/>
        <v>35.756481818181818</v>
      </c>
      <c r="BC19" s="102">
        <f t="shared" si="14"/>
        <v>71.77176363636363</v>
      </c>
      <c r="BD19" s="44"/>
      <c r="BE19" s="44"/>
      <c r="BF19" s="96">
        <f t="shared" si="18"/>
        <v>81.510000000000005</v>
      </c>
      <c r="BG19" s="96">
        <f t="shared" si="19"/>
        <v>47.1</v>
      </c>
      <c r="BH19" s="96">
        <f t="shared" si="20"/>
        <v>34.410000000000004</v>
      </c>
      <c r="BI19" s="44"/>
      <c r="BJ19" s="96">
        <f t="shared" si="15"/>
        <v>70.177999999999997</v>
      </c>
      <c r="BK19" s="44"/>
      <c r="BP19" s="14"/>
      <c r="BQ19" s="13"/>
      <c r="BR19" s="15"/>
      <c r="BU19" s="13"/>
      <c r="BV19" s="15"/>
      <c r="BY19" s="13"/>
      <c r="BZ19" s="15"/>
      <c r="CC19" s="15"/>
      <c r="CD19" s="15"/>
      <c r="CG19" s="13"/>
      <c r="CH19" s="15"/>
      <c r="CK19" s="15"/>
      <c r="CL19" s="15"/>
      <c r="CM19" s="15"/>
    </row>
    <row r="20" spans="1:91" ht="16" thickBot="1" x14ac:dyDescent="0.4">
      <c r="A20" s="13">
        <v>43481</v>
      </c>
      <c r="B20" s="81" t="s">
        <v>66</v>
      </c>
      <c r="C20" s="80">
        <f t="shared" si="0"/>
        <v>2019</v>
      </c>
      <c r="D20" s="80">
        <f t="shared" si="1"/>
        <v>1</v>
      </c>
      <c r="E20" s="80">
        <f t="shared" si="2"/>
        <v>16</v>
      </c>
      <c r="F20" s="80">
        <v>695.78279999999995</v>
      </c>
      <c r="G20" s="80">
        <v>62.64</v>
      </c>
      <c r="H20" s="80">
        <v>-0.53</v>
      </c>
      <c r="I20" s="80">
        <v>371.38</v>
      </c>
      <c r="J20" s="80">
        <v>6267</v>
      </c>
      <c r="K20" s="80">
        <v>1110.8478</v>
      </c>
      <c r="L20" s="80">
        <v>11775.9</v>
      </c>
      <c r="M20" s="80">
        <v>20445.240000000002</v>
      </c>
      <c r="O20" s="66">
        <f t="shared" si="3"/>
        <v>1</v>
      </c>
      <c r="P20" s="44">
        <f t="shared" si="4"/>
        <v>16</v>
      </c>
      <c r="Q20" s="94">
        <v>45307</v>
      </c>
      <c r="R20" s="95">
        <f>SUMIFS(F:F,C:C,$R$4,D:D,O20,E:E,P20)</f>
        <v>695.78279999999995</v>
      </c>
      <c r="S20" s="96">
        <f>SUMIFS($F:$F,$C:$C,$S$4,$D:$D,O20,$E:$E,P20)</f>
        <v>912.06169999999997</v>
      </c>
      <c r="T20" s="96">
        <f>SUMIFS($F:$F,$C:$C,$T$4,$D:$D,O20,$E:$E,P20)</f>
        <v>689.29039999999998</v>
      </c>
      <c r="U20" s="96">
        <f>SUMIFS($F:$F,$C:$C,$U$4,$D:$D,O20,$E:$E,P20)</f>
        <v>519.45370000000003</v>
      </c>
      <c r="V20" s="96">
        <f>SUMIFS($F:$F,$C:$C,$V$4,$D:$D,O20,$E:$E,P20)</f>
        <v>908.17700000000002</v>
      </c>
      <c r="W20" s="96">
        <f>SUMIFS($F:$F,$C:$C,$W$4,$D:$D,O20,$E:$E,P20)</f>
        <v>883.96990000000005</v>
      </c>
      <c r="X20" s="97">
        <f>SUMIFS($F:$F,$C:$C,$X$4,$D:$D,O20,$E:$E,P20)</f>
        <v>718.0095</v>
      </c>
      <c r="Y20" s="44"/>
      <c r="Z20" s="66">
        <f t="shared" si="5"/>
        <v>1</v>
      </c>
      <c r="AA20" s="44">
        <f t="shared" si="6"/>
        <v>16</v>
      </c>
      <c r="AB20" s="94">
        <v>45307</v>
      </c>
      <c r="AC20" s="95">
        <f t="shared" si="7"/>
        <v>63.252981818181816</v>
      </c>
      <c r="AD20" s="96">
        <f t="shared" si="7"/>
        <v>82.914699999999996</v>
      </c>
      <c r="AE20" s="96">
        <f t="shared" si="7"/>
        <v>62.662763636363636</v>
      </c>
      <c r="AF20" s="96">
        <f t="shared" si="7"/>
        <v>47.223063636363641</v>
      </c>
      <c r="AG20" s="96">
        <f t="shared" si="7"/>
        <v>82.561545454545453</v>
      </c>
      <c r="AH20" s="96">
        <f t="shared" si="7"/>
        <v>80.360900000000001</v>
      </c>
      <c r="AI20" s="97">
        <f t="shared" si="7"/>
        <v>65.273590909090913</v>
      </c>
      <c r="AJ20" s="44"/>
      <c r="AK20" s="66">
        <f t="shared" si="8"/>
        <v>1</v>
      </c>
      <c r="AL20" s="44">
        <f t="shared" si="9"/>
        <v>16</v>
      </c>
      <c r="AM20" s="94">
        <v>45307</v>
      </c>
      <c r="AN20" s="95">
        <f>SUMIFS(G:G,C:C,$AN$4,D:D,AK20,E:E,AL20)</f>
        <v>62.64</v>
      </c>
      <c r="AO20" s="96">
        <f>SUMIFS(G:G,C:C,$AO$4,D:D,AK20,E:E,AL20)</f>
        <v>80.88</v>
      </c>
      <c r="AP20" s="96">
        <f>SUMIFS(G:G,C:C,$AP$4,D:D,AK20,E:E,AL20)</f>
        <v>61.67</v>
      </c>
      <c r="AQ20" s="96">
        <f>SUMIFS(G:G,C:C,$AQ$4,D:D,AK20,E:E,AL20)</f>
        <v>46.61</v>
      </c>
      <c r="AR20" s="96">
        <f>SUMIFS(G:G,C:C,$AR$4,D:D,AK20,E:E,AL20)</f>
        <v>81.09</v>
      </c>
      <c r="AS20" s="96">
        <f>SUMIFS(G:G,C:C,$AS$4,D:D,AK20,E:E,AL20)</f>
        <v>77.58</v>
      </c>
      <c r="AT20" s="97">
        <f>SUMIFS(G:G,C:C,$AT$4,D:D,AK20,E:E,AL20)</f>
        <v>62.56</v>
      </c>
      <c r="AU20" s="44"/>
      <c r="AV20" s="101">
        <v>45307</v>
      </c>
      <c r="AW20" s="96">
        <f t="shared" si="10"/>
        <v>782.59054000000003</v>
      </c>
      <c r="AX20" s="96">
        <f t="shared" si="16"/>
        <v>71.144594545454552</v>
      </c>
      <c r="AY20" s="97">
        <f t="shared" si="17"/>
        <v>69.566000000000003</v>
      </c>
      <c r="AZ20" s="96">
        <f t="shared" si="11"/>
        <v>82.914699999999996</v>
      </c>
      <c r="BA20" s="96">
        <f t="shared" si="12"/>
        <v>47.223063636363641</v>
      </c>
      <c r="BB20" s="97">
        <f t="shared" si="13"/>
        <v>35.691636363636356</v>
      </c>
      <c r="BC20" s="102">
        <f t="shared" si="14"/>
        <v>71.144594545454552</v>
      </c>
      <c r="BD20" s="44"/>
      <c r="BE20" s="44"/>
      <c r="BF20" s="96">
        <f t="shared" si="18"/>
        <v>81.09</v>
      </c>
      <c r="BG20" s="96">
        <f t="shared" si="19"/>
        <v>46.61</v>
      </c>
      <c r="BH20" s="96">
        <f t="shared" si="20"/>
        <v>34.480000000000004</v>
      </c>
      <c r="BI20" s="44"/>
      <c r="BJ20" s="96">
        <f t="shared" si="15"/>
        <v>69.566000000000003</v>
      </c>
      <c r="BK20" s="44"/>
      <c r="BP20" s="14"/>
      <c r="BQ20" s="13"/>
      <c r="BR20" s="15"/>
      <c r="BU20" s="13"/>
      <c r="BV20" s="15"/>
      <c r="BY20" s="13"/>
      <c r="BZ20" s="15"/>
      <c r="CC20" s="15"/>
      <c r="CD20" s="15"/>
      <c r="CG20" s="13"/>
      <c r="CH20" s="15"/>
      <c r="CK20" s="15"/>
      <c r="CL20" s="15"/>
      <c r="CM20" s="15"/>
    </row>
    <row r="21" spans="1:91" ht="16" thickBot="1" x14ac:dyDescent="0.4">
      <c r="A21" s="13">
        <v>43482</v>
      </c>
      <c r="B21" s="81" t="s">
        <v>67</v>
      </c>
      <c r="C21" s="80">
        <f t="shared" si="0"/>
        <v>2019</v>
      </c>
      <c r="D21" s="80">
        <f t="shared" si="1"/>
        <v>1</v>
      </c>
      <c r="E21" s="80">
        <f t="shared" si="2"/>
        <v>17</v>
      </c>
      <c r="F21" s="80">
        <v>689.51689999999996</v>
      </c>
      <c r="G21" s="80">
        <v>62.07</v>
      </c>
      <c r="H21" s="80">
        <v>-0.56000000000000005</v>
      </c>
      <c r="I21" s="80">
        <v>348.48</v>
      </c>
      <c r="J21" s="80">
        <v>6361</v>
      </c>
      <c r="K21" s="80">
        <v>1110.8478</v>
      </c>
      <c r="L21" s="80">
        <v>11776.65</v>
      </c>
      <c r="M21" s="80">
        <v>20442.14</v>
      </c>
      <c r="O21" s="66">
        <f t="shared" si="3"/>
        <v>1</v>
      </c>
      <c r="P21" s="44">
        <f t="shared" si="4"/>
        <v>17</v>
      </c>
      <c r="Q21" s="94">
        <v>45308</v>
      </c>
      <c r="R21" s="95">
        <f>SUMIFS(F:F,C:C,$R$4,D:D,O21,E:E,P21)</f>
        <v>689.51689999999996</v>
      </c>
      <c r="S21" s="96">
        <f>SUMIFS($F:$F,$C:$C,$S$4,$D:$D,O21,$E:$E,P21)</f>
        <v>905.76639999999998</v>
      </c>
      <c r="T21" s="96">
        <f>SUMIFS($F:$F,$C:$C,$T$4,$D:$D,O21,$E:$E,P21)</f>
        <v>680.20129999999995</v>
      </c>
      <c r="U21" s="96">
        <f>SUMIFS($F:$F,$C:$C,$U$4,$D:$D,O21,$E:$E,P21)</f>
        <v>512.28779999999995</v>
      </c>
      <c r="V21" s="96">
        <f>SUMIFS($F:$F,$C:$C,$V$4,$D:$D,O21,$E:$E,P21)</f>
        <v>902.82680000000005</v>
      </c>
      <c r="W21" s="96">
        <f>SUMIFS($F:$F,$C:$C,$W$4,$D:$D,O21,$E:$E,P21)</f>
        <v>875.63840000000005</v>
      </c>
      <c r="X21" s="97">
        <f>SUMIFS($F:$F,$C:$C,$X$4,$D:$D,O21,$E:$E,P21)</f>
        <v>708.31960000000004</v>
      </c>
      <c r="Y21" s="44"/>
      <c r="Z21" s="66">
        <f t="shared" si="5"/>
        <v>1</v>
      </c>
      <c r="AA21" s="44">
        <f t="shared" si="6"/>
        <v>17</v>
      </c>
      <c r="AB21" s="94">
        <v>45308</v>
      </c>
      <c r="AC21" s="95">
        <f t="shared" si="7"/>
        <v>62.683354545454542</v>
      </c>
      <c r="AD21" s="96">
        <f t="shared" si="7"/>
        <v>82.342399999999998</v>
      </c>
      <c r="AE21" s="96">
        <f t="shared" si="7"/>
        <v>61.836481818181817</v>
      </c>
      <c r="AF21" s="96">
        <f t="shared" si="7"/>
        <v>46.571618181818174</v>
      </c>
      <c r="AG21" s="96">
        <f t="shared" si="7"/>
        <v>82.075163636363641</v>
      </c>
      <c r="AH21" s="96">
        <f t="shared" si="7"/>
        <v>79.603490909090908</v>
      </c>
      <c r="AI21" s="97">
        <f t="shared" si="7"/>
        <v>64.392690909090916</v>
      </c>
      <c r="AJ21" s="44"/>
      <c r="AK21" s="66">
        <f t="shared" si="8"/>
        <v>1</v>
      </c>
      <c r="AL21" s="44">
        <f t="shared" si="9"/>
        <v>17</v>
      </c>
      <c r="AM21" s="94">
        <v>45308</v>
      </c>
      <c r="AN21" s="95">
        <f>SUMIFS(G:G,C:C,$AN$4,D:D,AK21,E:E,AL21)</f>
        <v>62.07</v>
      </c>
      <c r="AO21" s="96">
        <f>SUMIFS(G:G,C:C,$AO$4,D:D,AK21,E:E,AL21)</f>
        <v>80.319999999999993</v>
      </c>
      <c r="AP21" s="96">
        <f>SUMIFS(G:G,C:C,$AP$4,D:D,AK21,E:E,AL21)</f>
        <v>60.86</v>
      </c>
      <c r="AQ21" s="96">
        <f>SUMIFS(G:G,C:C,$AQ$4,D:D,AK21,E:E,AL21)</f>
        <v>45.97</v>
      </c>
      <c r="AR21" s="96">
        <f>SUMIFS(G:G,C:C,$AR$4,D:D,AK21,E:E,AL21)</f>
        <v>80.61</v>
      </c>
      <c r="AS21" s="96">
        <f>SUMIFS(G:G,C:C,$AS$4,D:D,AK21,E:E,AL21)</f>
        <v>76.849999999999994</v>
      </c>
      <c r="AT21" s="97">
        <f>SUMIFS(G:G,C:C,$AT$4,D:D,AK21,E:E,AL21)</f>
        <v>61.72</v>
      </c>
      <c r="AU21" s="44"/>
      <c r="AV21" s="101">
        <v>45308</v>
      </c>
      <c r="AW21" s="96">
        <f t="shared" si="10"/>
        <v>775.34413999999992</v>
      </c>
      <c r="AX21" s="96">
        <f t="shared" si="16"/>
        <v>70.485830909090907</v>
      </c>
      <c r="AY21" s="97">
        <f t="shared" si="17"/>
        <v>68.921999999999997</v>
      </c>
      <c r="AZ21" s="96">
        <f t="shared" si="11"/>
        <v>82.342399999999998</v>
      </c>
      <c r="BA21" s="96">
        <f t="shared" si="12"/>
        <v>46.571618181818174</v>
      </c>
      <c r="BB21" s="97">
        <f t="shared" si="13"/>
        <v>35.770781818181824</v>
      </c>
      <c r="BC21" s="102">
        <f t="shared" si="14"/>
        <v>70.485830909090907</v>
      </c>
      <c r="BD21" s="44"/>
      <c r="BE21" s="44"/>
      <c r="BF21" s="96">
        <f t="shared" si="18"/>
        <v>80.61</v>
      </c>
      <c r="BG21" s="96">
        <f t="shared" si="19"/>
        <v>45.97</v>
      </c>
      <c r="BH21" s="96">
        <f t="shared" si="20"/>
        <v>34.64</v>
      </c>
      <c r="BI21" s="44"/>
      <c r="BJ21" s="96">
        <f t="shared" si="15"/>
        <v>68.921999999999997</v>
      </c>
      <c r="BK21" s="44"/>
      <c r="BP21" s="14"/>
      <c r="BQ21" s="13"/>
      <c r="BR21" s="15"/>
      <c r="BU21" s="13"/>
      <c r="BV21" s="15"/>
      <c r="BY21" s="13"/>
      <c r="BZ21" s="15"/>
      <c r="CC21" s="15"/>
      <c r="CD21" s="15"/>
      <c r="CG21" s="13"/>
      <c r="CH21" s="15"/>
      <c r="CK21" s="15"/>
      <c r="CL21" s="15"/>
      <c r="CM21" s="15"/>
    </row>
    <row r="22" spans="1:91" ht="16" thickBot="1" x14ac:dyDescent="0.4">
      <c r="A22" s="13">
        <v>43483</v>
      </c>
      <c r="B22" s="81" t="s">
        <v>68</v>
      </c>
      <c r="C22" s="80">
        <f t="shared" si="0"/>
        <v>2019</v>
      </c>
      <c r="D22" s="80">
        <f t="shared" si="1"/>
        <v>1</v>
      </c>
      <c r="E22" s="80">
        <f t="shared" si="2"/>
        <v>18</v>
      </c>
      <c r="F22" s="80">
        <v>682.18520000000001</v>
      </c>
      <c r="G22" s="80">
        <v>61.41</v>
      </c>
      <c r="H22" s="80">
        <v>-0.66</v>
      </c>
      <c r="I22" s="80">
        <v>215.04</v>
      </c>
      <c r="J22" s="80">
        <v>7492.3</v>
      </c>
      <c r="K22" s="80">
        <v>1110.8478</v>
      </c>
      <c r="L22" s="80">
        <v>11777.43</v>
      </c>
      <c r="M22" s="80">
        <v>20440</v>
      </c>
      <c r="O22" s="66">
        <f t="shared" si="3"/>
        <v>1</v>
      </c>
      <c r="P22" s="44">
        <f t="shared" si="4"/>
        <v>18</v>
      </c>
      <c r="Q22" s="94">
        <v>45309</v>
      </c>
      <c r="R22" s="95">
        <f>SUMIFS(F:F,C:C,$R$4,D:D,O22,E:E,P22)</f>
        <v>682.18520000000001</v>
      </c>
      <c r="S22" s="96">
        <f>SUMIFS($F:$F,$C:$C,$S$4,$D:$D,O22,$E:$E,P22)</f>
        <v>899.49839999999995</v>
      </c>
      <c r="T22" s="96">
        <f>SUMIFS($F:$F,$C:$C,$T$4,$D:$D,O22,$E:$E,P22)</f>
        <v>669.82399999999996</v>
      </c>
      <c r="U22" s="96">
        <f>SUMIFS($F:$F,$C:$C,$U$4,$D:$D,O22,$E:$E,P22)</f>
        <v>504.55329999999998</v>
      </c>
      <c r="V22" s="96">
        <f>SUMIFS($F:$F,$C:$C,$V$4,$D:$D,O22,$E:$E,P22)</f>
        <v>897.24609999999996</v>
      </c>
      <c r="W22" s="96">
        <f>SUMIFS($F:$F,$C:$C,$W$4,$D:$D,O22,$E:$E,P22)</f>
        <v>868.02779999999996</v>
      </c>
      <c r="X22" s="97">
        <f>SUMIFS($F:$F,$C:$C,$X$4,$D:$D,O22,$E:$E,P22)</f>
        <v>699.7029</v>
      </c>
      <c r="Y22" s="44"/>
      <c r="Z22" s="66">
        <f t="shared" si="5"/>
        <v>1</v>
      </c>
      <c r="AA22" s="44">
        <f t="shared" si="6"/>
        <v>18</v>
      </c>
      <c r="AB22" s="94">
        <v>45309</v>
      </c>
      <c r="AC22" s="95">
        <f t="shared" si="7"/>
        <v>62.016836363636365</v>
      </c>
      <c r="AD22" s="96">
        <f t="shared" si="7"/>
        <v>81.77258181818182</v>
      </c>
      <c r="AE22" s="96">
        <f t="shared" si="7"/>
        <v>60.893090909090908</v>
      </c>
      <c r="AF22" s="96">
        <f t="shared" si="7"/>
        <v>45.868481818181813</v>
      </c>
      <c r="AG22" s="96">
        <f t="shared" si="7"/>
        <v>81.567827272727271</v>
      </c>
      <c r="AH22" s="96">
        <f t="shared" si="7"/>
        <v>78.911618181818184</v>
      </c>
      <c r="AI22" s="97">
        <f t="shared" si="7"/>
        <v>63.609354545454543</v>
      </c>
      <c r="AJ22" s="44"/>
      <c r="AK22" s="66">
        <f t="shared" si="8"/>
        <v>1</v>
      </c>
      <c r="AL22" s="44">
        <f t="shared" si="9"/>
        <v>18</v>
      </c>
      <c r="AM22" s="94">
        <v>45309</v>
      </c>
      <c r="AN22" s="95">
        <f>SUMIFS(G:G,C:C,$AN$4,D:D,AK22,E:E,AL22)</f>
        <v>61.41</v>
      </c>
      <c r="AO22" s="96">
        <f>SUMIFS(G:G,C:C,$AO$4,D:D,AK22,E:E,AL22)</f>
        <v>79.77</v>
      </c>
      <c r="AP22" s="96">
        <f>SUMIFS(G:G,C:C,$AP$4,D:D,AK22,E:E,AL22)</f>
        <v>59.93</v>
      </c>
      <c r="AQ22" s="96">
        <f>SUMIFS(G:G,C:C,$AQ$4,D:D,AK22,E:E,AL22)</f>
        <v>45.28</v>
      </c>
      <c r="AR22" s="96">
        <f>SUMIFS(G:G,C:C,$AR$4,D:D,AK22,E:E,AL22)</f>
        <v>80.11</v>
      </c>
      <c r="AS22" s="96">
        <f>SUMIFS(G:G,C:C,$AS$4,D:D,AK22,E:E,AL22)</f>
        <v>76.180000000000007</v>
      </c>
      <c r="AT22" s="97">
        <f>SUMIFS(G:G,C:C,$AT$4,D:D,AK22,E:E,AL22)</f>
        <v>60.97</v>
      </c>
      <c r="AU22" s="44"/>
      <c r="AV22" s="101">
        <v>45309</v>
      </c>
      <c r="AW22" s="96">
        <f t="shared" si="10"/>
        <v>767.8299199999999</v>
      </c>
      <c r="AX22" s="96">
        <f t="shared" si="16"/>
        <v>69.802719999999994</v>
      </c>
      <c r="AY22" s="97">
        <f t="shared" si="17"/>
        <v>68.253999999999991</v>
      </c>
      <c r="AZ22" s="96">
        <f t="shared" si="11"/>
        <v>81.77258181818182</v>
      </c>
      <c r="BA22" s="96">
        <f t="shared" si="12"/>
        <v>45.868481818181813</v>
      </c>
      <c r="BB22" s="97">
        <f t="shared" si="13"/>
        <v>35.904100000000007</v>
      </c>
      <c r="BC22" s="102">
        <f t="shared" si="14"/>
        <v>69.802719999999994</v>
      </c>
      <c r="BD22" s="44"/>
      <c r="BE22" s="44"/>
      <c r="BF22" s="96">
        <f t="shared" si="18"/>
        <v>80.11</v>
      </c>
      <c r="BG22" s="96">
        <f t="shared" si="19"/>
        <v>45.28</v>
      </c>
      <c r="BH22" s="96">
        <f t="shared" si="20"/>
        <v>34.83</v>
      </c>
      <c r="BI22" s="44"/>
      <c r="BJ22" s="96">
        <f t="shared" si="15"/>
        <v>68.253999999999991</v>
      </c>
      <c r="BK22" s="44"/>
      <c r="BP22" s="14"/>
      <c r="BQ22" s="13"/>
      <c r="BR22" s="15"/>
      <c r="BU22" s="13"/>
      <c r="BV22" s="15"/>
      <c r="BY22" s="13"/>
      <c r="BZ22" s="15"/>
      <c r="CC22" s="15"/>
      <c r="CD22" s="15"/>
      <c r="CG22" s="13"/>
      <c r="CH22" s="15"/>
      <c r="CK22" s="15"/>
      <c r="CL22" s="15"/>
      <c r="CM22" s="15"/>
    </row>
    <row r="23" spans="1:91" ht="16" thickBot="1" x14ac:dyDescent="0.4">
      <c r="A23" s="13">
        <v>43484</v>
      </c>
      <c r="B23" s="81" t="s">
        <v>69</v>
      </c>
      <c r="C23" s="80">
        <f t="shared" si="0"/>
        <v>2019</v>
      </c>
      <c r="D23" s="80">
        <f t="shared" si="1"/>
        <v>1</v>
      </c>
      <c r="E23" s="80">
        <f t="shared" si="2"/>
        <v>19</v>
      </c>
      <c r="F23" s="80">
        <v>675.48199999999997</v>
      </c>
      <c r="G23" s="80">
        <v>60.81</v>
      </c>
      <c r="H23" s="80">
        <v>-0.6</v>
      </c>
      <c r="I23" s="80">
        <v>257.13</v>
      </c>
      <c r="J23" s="80">
        <v>6925</v>
      </c>
      <c r="K23" s="80">
        <v>1110.8478</v>
      </c>
      <c r="L23" s="80">
        <v>11777.29</v>
      </c>
      <c r="M23" s="80">
        <v>20440.22</v>
      </c>
      <c r="O23" s="66">
        <f t="shared" si="3"/>
        <v>1</v>
      </c>
      <c r="P23" s="44">
        <f t="shared" si="4"/>
        <v>19</v>
      </c>
      <c r="Q23" s="94">
        <v>45310</v>
      </c>
      <c r="R23" s="95">
        <f>SUMIFS(F:F,C:C,$R$4,D:D,O23,E:E,P23)</f>
        <v>675.48199999999997</v>
      </c>
      <c r="S23" s="96">
        <f>SUMIFS($F:$F,$C:$C,$S$4,$D:$D,O23,$E:$E,P23)</f>
        <v>892.62909999999999</v>
      </c>
      <c r="T23" s="96">
        <f>SUMIFS($F:$F,$C:$C,$T$4,$D:$D,O23,$E:$E,P23)</f>
        <v>660.74980000000005</v>
      </c>
      <c r="U23" s="96">
        <f>SUMIFS($F:$F,$C:$C,$U$4,$D:$D,O23,$E:$E,P23)</f>
        <v>497.59440000000001</v>
      </c>
      <c r="V23" s="96">
        <f>SUMIFS($F:$F,$C:$C,$V$4,$D:$D,O23,$E:$E,P23)</f>
        <v>890.61329999999998</v>
      </c>
      <c r="W23" s="96">
        <f>SUMIFS($F:$F,$C:$C,$W$4,$D:$D,O23,$E:$E,P23)</f>
        <v>860.22550000000001</v>
      </c>
      <c r="X23" s="97">
        <f>SUMIFS($F:$F,$C:$C,$X$4,$D:$D,O23,$E:$E,P23)</f>
        <v>691.04200000000003</v>
      </c>
      <c r="Y23" s="44"/>
      <c r="Z23" s="66">
        <f t="shared" si="5"/>
        <v>1</v>
      </c>
      <c r="AA23" s="44">
        <f t="shared" si="6"/>
        <v>19</v>
      </c>
      <c r="AB23" s="94">
        <v>45310</v>
      </c>
      <c r="AC23" s="95">
        <f t="shared" si="7"/>
        <v>61.407454545454542</v>
      </c>
      <c r="AD23" s="96">
        <f t="shared" si="7"/>
        <v>81.148099999999999</v>
      </c>
      <c r="AE23" s="96">
        <f t="shared" si="7"/>
        <v>60.068163636363643</v>
      </c>
      <c r="AF23" s="96">
        <f t="shared" si="7"/>
        <v>45.235854545454544</v>
      </c>
      <c r="AG23" s="96">
        <f t="shared" si="7"/>
        <v>80.964845454545454</v>
      </c>
      <c r="AH23" s="96">
        <f t="shared" si="7"/>
        <v>78.202318181818185</v>
      </c>
      <c r="AI23" s="97">
        <f t="shared" si="7"/>
        <v>62.822000000000003</v>
      </c>
      <c r="AJ23" s="44"/>
      <c r="AK23" s="66">
        <f t="shared" si="8"/>
        <v>1</v>
      </c>
      <c r="AL23" s="44">
        <f t="shared" si="9"/>
        <v>19</v>
      </c>
      <c r="AM23" s="94">
        <v>45310</v>
      </c>
      <c r="AN23" s="95">
        <f>SUMIFS(G:G,C:C,$AN$4,D:D,AK23,E:E,AL23)</f>
        <v>60.81</v>
      </c>
      <c r="AO23" s="96">
        <f>SUMIFS(G:G,C:C,$AO$4,D:D,AK23,E:E,AL23)</f>
        <v>79.16</v>
      </c>
      <c r="AP23" s="96">
        <f>SUMIFS(G:G,C:C,$AP$4,D:D,AK23,E:E,AL23)</f>
        <v>59.12</v>
      </c>
      <c r="AQ23" s="96">
        <f>SUMIFS(G:G,C:C,$AQ$4,D:D,AK23,E:E,AL23)</f>
        <v>44.65</v>
      </c>
      <c r="AR23" s="96">
        <f>SUMIFS(G:G,C:C,$AR$4,D:D,AK23,E:E,AL23)</f>
        <v>79.52</v>
      </c>
      <c r="AS23" s="96">
        <f>SUMIFS(G:G,C:C,$AS$4,D:D,AK23,E:E,AL23)</f>
        <v>75.489999999999995</v>
      </c>
      <c r="AT23" s="97">
        <f>SUMIFS(G:G,C:C,$AT$4,D:D,AK23,E:E,AL23)</f>
        <v>60.21</v>
      </c>
      <c r="AU23" s="44"/>
      <c r="AV23" s="101">
        <v>45310</v>
      </c>
      <c r="AW23" s="96">
        <f t="shared" si="10"/>
        <v>760.36242000000004</v>
      </c>
      <c r="AX23" s="96">
        <f t="shared" si="16"/>
        <v>69.123856363636364</v>
      </c>
      <c r="AY23" s="97">
        <f t="shared" si="17"/>
        <v>67.587999999999994</v>
      </c>
      <c r="AZ23" s="96">
        <f t="shared" si="11"/>
        <v>81.148099999999999</v>
      </c>
      <c r="BA23" s="96">
        <f t="shared" si="12"/>
        <v>45.235854545454544</v>
      </c>
      <c r="BB23" s="97">
        <f t="shared" si="13"/>
        <v>35.912245454545456</v>
      </c>
      <c r="BC23" s="102">
        <f t="shared" si="14"/>
        <v>69.123856363636349</v>
      </c>
      <c r="BD23" s="44"/>
      <c r="BE23" s="44"/>
      <c r="BF23" s="96">
        <f t="shared" si="18"/>
        <v>79.52</v>
      </c>
      <c r="BG23" s="96">
        <f t="shared" si="19"/>
        <v>44.65</v>
      </c>
      <c r="BH23" s="96">
        <f t="shared" si="20"/>
        <v>34.869999999999997</v>
      </c>
      <c r="BI23" s="44"/>
      <c r="BJ23" s="96">
        <f t="shared" si="15"/>
        <v>67.587999999999994</v>
      </c>
      <c r="BK23" s="44"/>
      <c r="BP23" s="14"/>
      <c r="BQ23" s="13"/>
      <c r="BR23" s="15"/>
      <c r="BU23" s="13"/>
      <c r="BV23" s="15"/>
      <c r="BY23" s="13"/>
      <c r="BZ23" s="15"/>
      <c r="CC23" s="15"/>
      <c r="CD23" s="15"/>
      <c r="CG23" s="13"/>
      <c r="CH23" s="15"/>
      <c r="CK23" s="15"/>
      <c r="CL23" s="15"/>
      <c r="CM23" s="15"/>
    </row>
    <row r="24" spans="1:91" ht="16" thickBot="1" x14ac:dyDescent="0.4">
      <c r="A24" s="13">
        <v>43485</v>
      </c>
      <c r="B24" s="81" t="s">
        <v>70</v>
      </c>
      <c r="C24" s="80">
        <f t="shared" si="0"/>
        <v>2019</v>
      </c>
      <c r="D24" s="80">
        <f t="shared" si="1"/>
        <v>1</v>
      </c>
      <c r="E24" s="80">
        <f t="shared" si="2"/>
        <v>20</v>
      </c>
      <c r="F24" s="80">
        <v>668.52170000000001</v>
      </c>
      <c r="G24" s="80">
        <v>60.18</v>
      </c>
      <c r="H24" s="80">
        <v>-0.63</v>
      </c>
      <c r="I24" s="80">
        <v>252.89</v>
      </c>
      <c r="J24" s="80">
        <v>7161.7</v>
      </c>
      <c r="K24" s="80">
        <v>1110.8478</v>
      </c>
      <c r="L24" s="80">
        <v>11777.93</v>
      </c>
      <c r="M24" s="80">
        <v>20438.43</v>
      </c>
      <c r="O24" s="66">
        <f t="shared" si="3"/>
        <v>1</v>
      </c>
      <c r="P24" s="44">
        <f t="shared" si="4"/>
        <v>20</v>
      </c>
      <c r="Q24" s="94">
        <v>45311</v>
      </c>
      <c r="R24" s="95">
        <f>SUMIFS(F:F,C:C,$R$4,D:D,O24,E:E,P24)</f>
        <v>668.52170000000001</v>
      </c>
      <c r="S24" s="96">
        <f>SUMIFS($F:$F,$C:$C,$S$4,$D:$D,O24,$E:$E,P24)</f>
        <v>884.9117</v>
      </c>
      <c r="T24" s="96">
        <f>SUMIFS($F:$F,$C:$C,$T$4,$D:$D,O24,$E:$E,P24)</f>
        <v>653.35590000000002</v>
      </c>
      <c r="U24" s="96">
        <f>SUMIFS($F:$F,$C:$C,$U$4,$D:$D,O24,$E:$E,P24)</f>
        <v>490.3433</v>
      </c>
      <c r="V24" s="96">
        <f>SUMIFS($F:$F,$C:$C,$V$4,$D:$D,O24,$E:$E,P24)</f>
        <v>883.71029999999996</v>
      </c>
      <c r="W24" s="96">
        <f>SUMIFS($F:$F,$C:$C,$W$4,$D:$D,O24,$E:$E,P24)</f>
        <v>853.86260000000004</v>
      </c>
      <c r="X24" s="97">
        <f>SUMIFS($F:$F,$C:$C,$X$4,$D:$D,O24,$E:$E,P24)</f>
        <v>680.86490000000003</v>
      </c>
      <c r="Y24" s="44"/>
      <c r="Z24" s="66">
        <f t="shared" si="5"/>
        <v>1</v>
      </c>
      <c r="AA24" s="44">
        <f t="shared" si="6"/>
        <v>20</v>
      </c>
      <c r="AB24" s="94">
        <v>45311</v>
      </c>
      <c r="AC24" s="95">
        <f t="shared" si="7"/>
        <v>60.774700000000003</v>
      </c>
      <c r="AD24" s="96">
        <f t="shared" si="7"/>
        <v>80.446518181818178</v>
      </c>
      <c r="AE24" s="96">
        <f t="shared" si="7"/>
        <v>59.395990909090912</v>
      </c>
      <c r="AF24" s="96">
        <f t="shared" si="7"/>
        <v>44.576663636363634</v>
      </c>
      <c r="AG24" s="96">
        <f t="shared" si="7"/>
        <v>80.337299999999999</v>
      </c>
      <c r="AH24" s="96">
        <f t="shared" si="7"/>
        <v>77.623872727272726</v>
      </c>
      <c r="AI24" s="97">
        <f t="shared" si="7"/>
        <v>61.896809090909095</v>
      </c>
      <c r="AJ24" s="44"/>
      <c r="AK24" s="66">
        <f t="shared" si="8"/>
        <v>1</v>
      </c>
      <c r="AL24" s="44">
        <f t="shared" si="9"/>
        <v>20</v>
      </c>
      <c r="AM24" s="94">
        <v>45311</v>
      </c>
      <c r="AN24" s="95">
        <f>SUMIFS(G:G,C:C,$AN$4,D:D,AK24,E:E,AL24)</f>
        <v>60.18</v>
      </c>
      <c r="AO24" s="96">
        <f>SUMIFS(G:G,C:C,$AO$4,D:D,AK24,E:E,AL24)</f>
        <v>78.47</v>
      </c>
      <c r="AP24" s="96">
        <f>SUMIFS(G:G,C:C,$AP$4,D:D,AK24,E:E,AL24)</f>
        <v>58.45</v>
      </c>
      <c r="AQ24" s="96">
        <f>SUMIFS(G:G,C:C,$AQ$4,D:D,AK24,E:E,AL24)</f>
        <v>44</v>
      </c>
      <c r="AR24" s="96">
        <f>SUMIFS(G:G,C:C,$AR$4,D:D,AK24,E:E,AL24)</f>
        <v>78.91</v>
      </c>
      <c r="AS24" s="96">
        <f>SUMIFS(G:G,C:C,$AS$4,D:D,AK24,E:E,AL24)</f>
        <v>74.930000000000007</v>
      </c>
      <c r="AT24" s="97">
        <f>SUMIFS(G:G,C:C,$AT$4,D:D,AK24,E:E,AL24)</f>
        <v>59.33</v>
      </c>
      <c r="AU24" s="44"/>
      <c r="AV24" s="101">
        <v>45311</v>
      </c>
      <c r="AW24" s="96">
        <f t="shared" si="10"/>
        <v>753.23676</v>
      </c>
      <c r="AX24" s="96">
        <f t="shared" si="16"/>
        <v>68.476069090909093</v>
      </c>
      <c r="AY24" s="97">
        <f t="shared" si="17"/>
        <v>66.952000000000012</v>
      </c>
      <c r="AZ24" s="96">
        <f t="shared" si="11"/>
        <v>80.446518181818178</v>
      </c>
      <c r="BA24" s="96">
        <f t="shared" si="12"/>
        <v>44.576663636363634</v>
      </c>
      <c r="BB24" s="97">
        <f t="shared" si="13"/>
        <v>35.869854545454544</v>
      </c>
      <c r="BC24" s="102">
        <f t="shared" si="14"/>
        <v>68.476069090909078</v>
      </c>
      <c r="BD24" s="44"/>
      <c r="BE24" s="44"/>
      <c r="BF24" s="96">
        <f t="shared" si="18"/>
        <v>78.91</v>
      </c>
      <c r="BG24" s="96">
        <f t="shared" si="19"/>
        <v>44</v>
      </c>
      <c r="BH24" s="96">
        <f t="shared" si="20"/>
        <v>34.909999999999997</v>
      </c>
      <c r="BI24" s="44"/>
      <c r="BJ24" s="96">
        <f t="shared" si="15"/>
        <v>66.952000000000012</v>
      </c>
      <c r="BK24" s="44"/>
      <c r="BP24" s="14"/>
      <c r="BQ24" s="13"/>
      <c r="BR24" s="15"/>
      <c r="BU24" s="13"/>
      <c r="BV24" s="15"/>
      <c r="BY24" s="13"/>
      <c r="BZ24" s="15"/>
      <c r="CC24" s="15"/>
      <c r="CD24" s="15"/>
      <c r="CG24" s="13"/>
      <c r="CH24" s="15"/>
      <c r="CK24" s="15"/>
      <c r="CL24" s="15"/>
      <c r="CM24" s="15"/>
    </row>
    <row r="25" spans="1:91" ht="16" thickBot="1" x14ac:dyDescent="0.4">
      <c r="A25" s="13">
        <v>43486</v>
      </c>
      <c r="B25" s="81" t="s">
        <v>71</v>
      </c>
      <c r="C25" s="80">
        <f t="shared" si="0"/>
        <v>2019</v>
      </c>
      <c r="D25" s="80">
        <f t="shared" si="1"/>
        <v>1</v>
      </c>
      <c r="E25" s="80">
        <f t="shared" si="2"/>
        <v>21</v>
      </c>
      <c r="F25" s="80">
        <v>659.8306</v>
      </c>
      <c r="G25" s="80">
        <v>59.4</v>
      </c>
      <c r="H25" s="80">
        <v>-0.78</v>
      </c>
      <c r="I25" s="80">
        <v>193.16</v>
      </c>
      <c r="J25" s="80">
        <v>8810.2000000000007</v>
      </c>
      <c r="K25" s="80">
        <v>1110.8746000000001</v>
      </c>
      <c r="L25" s="80">
        <v>11778.94</v>
      </c>
      <c r="M25" s="80">
        <v>20388.63</v>
      </c>
      <c r="O25" s="66">
        <f t="shared" si="3"/>
        <v>1</v>
      </c>
      <c r="P25" s="44">
        <f t="shared" si="4"/>
        <v>21</v>
      </c>
      <c r="Q25" s="94">
        <v>45312</v>
      </c>
      <c r="R25" s="95">
        <f>SUMIFS(F:F,C:C,$R$4,D:D,O25,E:E,P25)</f>
        <v>659.8306</v>
      </c>
      <c r="S25" s="96">
        <f>SUMIFS($F:$F,$C:$C,$S$4,$D:$D,O25,$E:$E,P25)</f>
        <v>876.23400000000004</v>
      </c>
      <c r="T25" s="96">
        <f>SUMIFS($F:$F,$C:$C,$T$4,$D:$D,O25,$E:$E,P25)</f>
        <v>646.96659999999997</v>
      </c>
      <c r="U25" s="96">
        <f>SUMIFS($F:$F,$C:$C,$U$4,$D:$D,O25,$E:$E,P25)</f>
        <v>482.65730000000002</v>
      </c>
      <c r="V25" s="96">
        <f>SUMIFS($F:$F,$C:$C,$V$4,$D:$D,O25,$E:$E,P25)</f>
        <v>877.80989999999997</v>
      </c>
      <c r="W25" s="96">
        <f>SUMIFS($F:$F,$C:$C,$W$4,$D:$D,O25,$E:$E,P25)</f>
        <v>847.94010000000003</v>
      </c>
      <c r="X25" s="97">
        <f>SUMIFS($F:$F,$C:$C,$X$4,$D:$D,O25,$E:$E,P25)</f>
        <v>670.17420000000004</v>
      </c>
      <c r="Y25" s="44"/>
      <c r="Z25" s="66">
        <f t="shared" si="5"/>
        <v>1</v>
      </c>
      <c r="AA25" s="44">
        <f t="shared" si="6"/>
        <v>21</v>
      </c>
      <c r="AB25" s="94">
        <v>45312</v>
      </c>
      <c r="AC25" s="95">
        <f t="shared" si="7"/>
        <v>59.9846</v>
      </c>
      <c r="AD25" s="96">
        <f t="shared" si="7"/>
        <v>79.657636363636371</v>
      </c>
      <c r="AE25" s="96">
        <f t="shared" si="7"/>
        <v>58.815145454545451</v>
      </c>
      <c r="AF25" s="96">
        <f t="shared" si="7"/>
        <v>43.877936363636366</v>
      </c>
      <c r="AG25" s="96">
        <f t="shared" si="7"/>
        <v>79.800899999999999</v>
      </c>
      <c r="AH25" s="96">
        <f t="shared" si="7"/>
        <v>77.085463636363642</v>
      </c>
      <c r="AI25" s="97">
        <f t="shared" si="7"/>
        <v>60.924927272727274</v>
      </c>
      <c r="AJ25" s="44"/>
      <c r="AK25" s="66">
        <f t="shared" si="8"/>
        <v>1</v>
      </c>
      <c r="AL25" s="44">
        <f t="shared" si="9"/>
        <v>21</v>
      </c>
      <c r="AM25" s="94">
        <v>45312</v>
      </c>
      <c r="AN25" s="95">
        <f>SUMIFS(G:G,C:C,$AN$4,D:D,AK25,E:E,AL25)</f>
        <v>59.4</v>
      </c>
      <c r="AO25" s="96">
        <f>SUMIFS(G:G,C:C,$AO$4,D:D,AK25,E:E,AL25)</f>
        <v>77.7</v>
      </c>
      <c r="AP25" s="96">
        <f>SUMIFS(G:G,C:C,$AP$4,D:D,AK25,E:E,AL25)</f>
        <v>57.88</v>
      </c>
      <c r="AQ25" s="96">
        <f>SUMIFS(G:G,C:C,$AQ$4,D:D,AK25,E:E,AL25)</f>
        <v>43.31</v>
      </c>
      <c r="AR25" s="96">
        <f>SUMIFS(G:G,C:C,$AR$4,D:D,AK25,E:E,AL25)</f>
        <v>78.38</v>
      </c>
      <c r="AS25" s="96">
        <f>SUMIFS(G:G,C:C,$AS$4,D:D,AK25,E:E,AL25)</f>
        <v>74.41</v>
      </c>
      <c r="AT25" s="97">
        <f>SUMIFS(G:G,C:C,$AT$4,D:D,AK25,E:E,AL25)</f>
        <v>58.4</v>
      </c>
      <c r="AU25" s="44"/>
      <c r="AV25" s="101">
        <v>45312</v>
      </c>
      <c r="AW25" s="96">
        <f t="shared" si="10"/>
        <v>746.32158000000004</v>
      </c>
      <c r="AX25" s="96">
        <f t="shared" si="16"/>
        <v>67.84741636363637</v>
      </c>
      <c r="AY25" s="97">
        <f t="shared" si="17"/>
        <v>66.335999999999984</v>
      </c>
      <c r="AZ25" s="96">
        <f t="shared" si="11"/>
        <v>79.800899999999999</v>
      </c>
      <c r="BA25" s="96">
        <f t="shared" si="12"/>
        <v>43.877936363636366</v>
      </c>
      <c r="BB25" s="97">
        <f t="shared" si="13"/>
        <v>35.922963636363633</v>
      </c>
      <c r="BC25" s="102">
        <f t="shared" si="14"/>
        <v>67.84741636363637</v>
      </c>
      <c r="BD25" s="44"/>
      <c r="BE25" s="44"/>
      <c r="BF25" s="96">
        <f t="shared" si="18"/>
        <v>78.38</v>
      </c>
      <c r="BG25" s="96">
        <f t="shared" si="19"/>
        <v>43.31</v>
      </c>
      <c r="BH25" s="96">
        <f t="shared" si="20"/>
        <v>35.069999999999993</v>
      </c>
      <c r="BI25" s="44"/>
      <c r="BJ25" s="96">
        <f t="shared" si="15"/>
        <v>66.335999999999984</v>
      </c>
      <c r="BK25" s="44"/>
      <c r="BP25" s="14"/>
      <c r="BQ25" s="13"/>
      <c r="BR25" s="15"/>
      <c r="BU25" s="13"/>
      <c r="BV25" s="15"/>
      <c r="BY25" s="13"/>
      <c r="BZ25" s="15"/>
      <c r="CC25" s="15"/>
      <c r="CD25" s="15"/>
      <c r="CG25" s="13"/>
      <c r="CH25" s="15"/>
      <c r="CK25" s="15"/>
      <c r="CL25" s="15"/>
      <c r="CM25" s="15"/>
    </row>
    <row r="26" spans="1:91" ht="16" thickBot="1" x14ac:dyDescent="0.4">
      <c r="A26" s="13">
        <v>43487</v>
      </c>
      <c r="B26" s="81" t="s">
        <v>72</v>
      </c>
      <c r="C26" s="80">
        <f t="shared" si="0"/>
        <v>2019</v>
      </c>
      <c r="D26" s="80">
        <f t="shared" si="1"/>
        <v>1</v>
      </c>
      <c r="E26" s="80">
        <f t="shared" si="2"/>
        <v>22</v>
      </c>
      <c r="F26" s="80">
        <v>650.69280000000003</v>
      </c>
      <c r="G26" s="80">
        <v>58.57</v>
      </c>
      <c r="H26" s="80">
        <v>-0.82</v>
      </c>
      <c r="I26" s="80">
        <v>162.22</v>
      </c>
      <c r="J26" s="80">
        <v>9264.5</v>
      </c>
      <c r="K26" s="80">
        <v>1110.8746000000001</v>
      </c>
      <c r="L26" s="80">
        <v>11770.83</v>
      </c>
      <c r="M26" s="80">
        <v>20386.8</v>
      </c>
      <c r="O26" s="66">
        <f t="shared" si="3"/>
        <v>1</v>
      </c>
      <c r="P26" s="44">
        <f t="shared" si="4"/>
        <v>22</v>
      </c>
      <c r="Q26" s="94">
        <v>45313</v>
      </c>
      <c r="R26" s="95">
        <f>SUMIFS(F:F,C:C,$R$4,D:D,O26,E:E,P26)</f>
        <v>650.69280000000003</v>
      </c>
      <c r="S26" s="96">
        <f>SUMIFS($F:$F,$C:$C,$S$4,$D:$D,O26,$E:$E,P26)</f>
        <v>867.65940000000001</v>
      </c>
      <c r="T26" s="96">
        <f>SUMIFS($F:$F,$C:$C,$T$4,$D:$D,O26,$E:$E,P26)</f>
        <v>640.32640000000004</v>
      </c>
      <c r="U26" s="96">
        <f>SUMIFS($F:$F,$C:$C,$U$4,$D:$D,O26,$E:$E,P26)</f>
        <v>476.1995</v>
      </c>
      <c r="V26" s="96">
        <f>SUMIFS($F:$F,$C:$C,$V$4,$D:$D,O26,$E:$E,P26)</f>
        <v>871.62909999999999</v>
      </c>
      <c r="W26" s="96">
        <f>SUMIFS($F:$F,$C:$C,$W$4,$D:$D,O26,$E:$E,P26)</f>
        <v>842.08219999999994</v>
      </c>
      <c r="X26" s="97">
        <f>SUMIFS($F:$F,$C:$C,$X$4,$D:$D,O26,$E:$E,P26)</f>
        <v>661.03099999999995</v>
      </c>
      <c r="Y26" s="44"/>
      <c r="Z26" s="66">
        <f t="shared" si="5"/>
        <v>1</v>
      </c>
      <c r="AA26" s="44">
        <f t="shared" si="6"/>
        <v>22</v>
      </c>
      <c r="AB26" s="94">
        <v>45313</v>
      </c>
      <c r="AC26" s="95">
        <f t="shared" si="7"/>
        <v>59.153890909090912</v>
      </c>
      <c r="AD26" s="96">
        <f t="shared" si="7"/>
        <v>78.878127272727269</v>
      </c>
      <c r="AE26" s="96">
        <f t="shared" si="7"/>
        <v>58.211490909090912</v>
      </c>
      <c r="AF26" s="96">
        <f t="shared" si="7"/>
        <v>43.290863636363639</v>
      </c>
      <c r="AG26" s="96">
        <f t="shared" si="7"/>
        <v>79.239009090909093</v>
      </c>
      <c r="AH26" s="96">
        <f t="shared" si="7"/>
        <v>76.552927272727274</v>
      </c>
      <c r="AI26" s="97">
        <f t="shared" si="7"/>
        <v>60.093727272727271</v>
      </c>
      <c r="AJ26" s="44"/>
      <c r="AK26" s="66">
        <f t="shared" si="8"/>
        <v>1</v>
      </c>
      <c r="AL26" s="44">
        <f t="shared" si="9"/>
        <v>22</v>
      </c>
      <c r="AM26" s="94">
        <v>45313</v>
      </c>
      <c r="AN26" s="95">
        <f>SUMIFS(G:G,C:C,$AN$4,D:D,AK26,E:E,AL26)</f>
        <v>58.57</v>
      </c>
      <c r="AO26" s="96">
        <f>SUMIFS(G:G,C:C,$AO$4,D:D,AK26,E:E,AL26)</f>
        <v>76.94</v>
      </c>
      <c r="AP26" s="96">
        <f>SUMIFS(G:G,C:C,$AP$4,D:D,AK26,E:E,AL26)</f>
        <v>57.29</v>
      </c>
      <c r="AQ26" s="96">
        <f>SUMIFS(G:G,C:C,$AQ$4,D:D,AK26,E:E,AL26)</f>
        <v>42.73</v>
      </c>
      <c r="AR26" s="96">
        <f>SUMIFS(G:G,C:C,$AR$4,D:D,AK26,E:E,AL26)</f>
        <v>77.83</v>
      </c>
      <c r="AS26" s="96">
        <f>SUMIFS(G:G,C:C,$AS$4,D:D,AK26,E:E,AL26)</f>
        <v>73.900000000000006</v>
      </c>
      <c r="AT26" s="97">
        <f>SUMIFS(G:G,C:C,$AT$4,D:D,AK26,E:E,AL26)</f>
        <v>57.6</v>
      </c>
      <c r="AU26" s="44"/>
      <c r="AV26" s="101">
        <v>45313</v>
      </c>
      <c r="AW26" s="96">
        <f t="shared" si="10"/>
        <v>739.57931999999994</v>
      </c>
      <c r="AX26" s="96">
        <f t="shared" si="16"/>
        <v>67.234483636363635</v>
      </c>
      <c r="AY26" s="97">
        <f t="shared" si="17"/>
        <v>65.737999999999985</v>
      </c>
      <c r="AZ26" s="96">
        <f t="shared" si="11"/>
        <v>79.239009090909093</v>
      </c>
      <c r="BA26" s="96">
        <f t="shared" si="12"/>
        <v>43.290863636363639</v>
      </c>
      <c r="BB26" s="97">
        <f t="shared" si="13"/>
        <v>35.948145454545454</v>
      </c>
      <c r="BC26" s="102">
        <f t="shared" si="14"/>
        <v>67.234483636363649</v>
      </c>
      <c r="BD26" s="44"/>
      <c r="BE26" s="44"/>
      <c r="BF26" s="96">
        <f t="shared" si="18"/>
        <v>77.83</v>
      </c>
      <c r="BG26" s="96">
        <f t="shared" si="19"/>
        <v>42.73</v>
      </c>
      <c r="BH26" s="96">
        <f t="shared" si="20"/>
        <v>35.1</v>
      </c>
      <c r="BI26" s="44"/>
      <c r="BJ26" s="96">
        <f t="shared" si="15"/>
        <v>65.737999999999985</v>
      </c>
      <c r="BK26" s="44"/>
      <c r="BP26" s="14"/>
      <c r="BQ26" s="13"/>
      <c r="BR26" s="15"/>
      <c r="BU26" s="13"/>
      <c r="BV26" s="15"/>
      <c r="BY26" s="13"/>
      <c r="BZ26" s="15"/>
      <c r="CC26" s="15"/>
      <c r="CD26" s="15"/>
      <c r="CG26" s="13"/>
      <c r="CH26" s="15"/>
      <c r="CK26" s="15"/>
      <c r="CL26" s="15"/>
      <c r="CM26" s="15"/>
    </row>
    <row r="27" spans="1:91" ht="16" thickBot="1" x14ac:dyDescent="0.4">
      <c r="A27" s="13">
        <v>43488</v>
      </c>
      <c r="B27" s="81" t="s">
        <v>73</v>
      </c>
      <c r="C27" s="80">
        <f t="shared" si="0"/>
        <v>2019</v>
      </c>
      <c r="D27" s="80">
        <f t="shared" si="1"/>
        <v>1</v>
      </c>
      <c r="E27" s="80">
        <f t="shared" si="2"/>
        <v>23</v>
      </c>
      <c r="F27" s="80">
        <v>636.88120000000004</v>
      </c>
      <c r="G27" s="80">
        <v>57.59</v>
      </c>
      <c r="H27" s="80">
        <v>-1.25</v>
      </c>
      <c r="I27" s="80">
        <v>171.79</v>
      </c>
      <c r="J27" s="80">
        <v>9235.2000000000007</v>
      </c>
      <c r="K27" s="80">
        <v>1105.8746000000001</v>
      </c>
      <c r="L27" s="80">
        <v>11780.19</v>
      </c>
      <c r="M27" s="80">
        <v>20025.099999999999</v>
      </c>
      <c r="O27" s="66">
        <f t="shared" si="3"/>
        <v>1</v>
      </c>
      <c r="P27" s="44">
        <f t="shared" si="4"/>
        <v>23</v>
      </c>
      <c r="Q27" s="94">
        <v>45314</v>
      </c>
      <c r="R27" s="95">
        <f>SUMIFS(F:F,C:C,$R$4,D:D,O27,E:E,P27)</f>
        <v>636.88120000000004</v>
      </c>
      <c r="S27" s="96">
        <f>SUMIFS($F:$F,$C:$C,$S$4,$D:$D,O27,$E:$E,P27)</f>
        <v>859.26530000000002</v>
      </c>
      <c r="T27" s="96">
        <f>SUMIFS($F:$F,$C:$C,$T$4,$D:$D,O27,$E:$E,P27)</f>
        <v>634.25170000000003</v>
      </c>
      <c r="U27" s="96">
        <f>SUMIFS($F:$F,$C:$C,$U$4,$D:$D,O27,$E:$E,P27)</f>
        <v>470.05560000000003</v>
      </c>
      <c r="V27" s="96">
        <f>SUMIFS($F:$F,$C:$C,$V$4,$D:$D,O27,$E:$E,P27)</f>
        <v>863.5806</v>
      </c>
      <c r="W27" s="96">
        <f>SUMIFS($F:$F,$C:$C,$W$4,$D:$D,O27,$E:$E,P27)</f>
        <v>836.64250000000004</v>
      </c>
      <c r="X27" s="97">
        <f>SUMIFS($F:$F,$C:$C,$X$4,$D:$D,O27,$E:$E,P27)</f>
        <v>654.33939999999996</v>
      </c>
      <c r="Y27" s="44"/>
      <c r="Z27" s="66">
        <f t="shared" si="5"/>
        <v>1</v>
      </c>
      <c r="AA27" s="44">
        <f t="shared" si="6"/>
        <v>23</v>
      </c>
      <c r="AB27" s="94">
        <v>45314</v>
      </c>
      <c r="AC27" s="95">
        <f t="shared" si="7"/>
        <v>57.89829090909091</v>
      </c>
      <c r="AD27" s="96">
        <f t="shared" si="7"/>
        <v>78.115027272727275</v>
      </c>
      <c r="AE27" s="96">
        <f t="shared" si="7"/>
        <v>57.659245454545456</v>
      </c>
      <c r="AF27" s="96">
        <f t="shared" si="7"/>
        <v>42.732327272727275</v>
      </c>
      <c r="AG27" s="96">
        <f t="shared" si="7"/>
        <v>78.507327272727267</v>
      </c>
      <c r="AH27" s="96">
        <f t="shared" si="7"/>
        <v>76.058409090909095</v>
      </c>
      <c r="AI27" s="97">
        <f t="shared" si="7"/>
        <v>59.485399999999998</v>
      </c>
      <c r="AJ27" s="44"/>
      <c r="AK27" s="66">
        <f t="shared" si="8"/>
        <v>1</v>
      </c>
      <c r="AL27" s="44">
        <f t="shared" si="9"/>
        <v>23</v>
      </c>
      <c r="AM27" s="94">
        <v>45314</v>
      </c>
      <c r="AN27" s="95">
        <f>SUMIFS(G:G,C:C,$AN$4,D:D,AK27,E:E,AL27)</f>
        <v>57.59</v>
      </c>
      <c r="AO27" s="96">
        <f>SUMIFS(G:G,C:C,$AO$4,D:D,AK27,E:E,AL27)</f>
        <v>76.2</v>
      </c>
      <c r="AP27" s="96">
        <f>SUMIFS(G:G,C:C,$AP$4,D:D,AK27,E:E,AL27)</f>
        <v>56.75</v>
      </c>
      <c r="AQ27" s="96">
        <f>SUMIFS(G:G,C:C,$AQ$4,D:D,AK27,E:E,AL27)</f>
        <v>42.18</v>
      </c>
      <c r="AR27" s="96">
        <f>SUMIFS(G:G,C:C,$AR$4,D:D,AK27,E:E,AL27)</f>
        <v>77.06</v>
      </c>
      <c r="AS27" s="96">
        <f>SUMIFS(G:G,C:C,$AS$4,D:D,AK27,E:E,AL27)</f>
        <v>73.42</v>
      </c>
      <c r="AT27" s="97">
        <f>SUMIFS(G:G,C:C,$AT$4,D:D,AK27,E:E,AL27)</f>
        <v>57.02</v>
      </c>
      <c r="AU27" s="44"/>
      <c r="AV27" s="101">
        <v>45314</v>
      </c>
      <c r="AW27" s="96">
        <f t="shared" si="10"/>
        <v>732.75913999999989</v>
      </c>
      <c r="AX27" s="96">
        <f t="shared" si="16"/>
        <v>66.614467272727268</v>
      </c>
      <c r="AY27" s="97">
        <f t="shared" si="17"/>
        <v>65.122</v>
      </c>
      <c r="AZ27" s="96">
        <f t="shared" si="11"/>
        <v>78.507327272727267</v>
      </c>
      <c r="BA27" s="96">
        <f t="shared" si="12"/>
        <v>42.732327272727275</v>
      </c>
      <c r="BB27" s="97">
        <f t="shared" si="13"/>
        <v>35.774999999999991</v>
      </c>
      <c r="BC27" s="102">
        <f t="shared" si="14"/>
        <v>66.614467272727268</v>
      </c>
      <c r="BD27" s="44"/>
      <c r="BE27" s="44"/>
      <c r="BF27" s="96">
        <f t="shared" si="18"/>
        <v>77.06</v>
      </c>
      <c r="BG27" s="96">
        <f t="shared" si="19"/>
        <v>42.18</v>
      </c>
      <c r="BH27" s="96">
        <f t="shared" si="20"/>
        <v>34.880000000000003</v>
      </c>
      <c r="BI27" s="44"/>
      <c r="BJ27" s="96">
        <f t="shared" si="15"/>
        <v>65.122</v>
      </c>
      <c r="BK27" s="44"/>
      <c r="BP27" s="14"/>
      <c r="BQ27" s="13"/>
      <c r="BR27" s="15"/>
      <c r="BU27" s="13"/>
      <c r="BV27" s="15"/>
      <c r="BY27" s="13"/>
      <c r="BZ27" s="15"/>
      <c r="CC27" s="15"/>
      <c r="CD27" s="15"/>
      <c r="CG27" s="13"/>
      <c r="CH27" s="15"/>
      <c r="CK27" s="15"/>
      <c r="CL27" s="15"/>
      <c r="CM27" s="15"/>
    </row>
    <row r="28" spans="1:91" ht="16" thickBot="1" x14ac:dyDescent="0.4">
      <c r="A28" s="13">
        <v>43489</v>
      </c>
      <c r="B28" s="81" t="s">
        <v>74</v>
      </c>
      <c r="C28" s="80">
        <f t="shared" si="0"/>
        <v>2019</v>
      </c>
      <c r="D28" s="80">
        <f t="shared" si="1"/>
        <v>1</v>
      </c>
      <c r="E28" s="80">
        <f t="shared" si="2"/>
        <v>24</v>
      </c>
      <c r="F28" s="80">
        <v>632.20259999999996</v>
      </c>
      <c r="G28" s="80">
        <v>56.91</v>
      </c>
      <c r="H28" s="80">
        <v>-0.42</v>
      </c>
      <c r="I28" s="80">
        <v>164.61</v>
      </c>
      <c r="J28" s="80">
        <v>9356.1</v>
      </c>
      <c r="K28" s="80">
        <v>1110.8746000000001</v>
      </c>
      <c r="L28" s="80">
        <v>11780.84</v>
      </c>
      <c r="M28" s="80">
        <v>20383.310000000001</v>
      </c>
      <c r="O28" s="66">
        <f t="shared" si="3"/>
        <v>1</v>
      </c>
      <c r="P28" s="44">
        <f t="shared" si="4"/>
        <v>24</v>
      </c>
      <c r="Q28" s="94">
        <v>45315</v>
      </c>
      <c r="R28" s="95">
        <f>SUMIFS(F:F,C:C,$R$4,D:D,O28,E:E,P28)</f>
        <v>632.20259999999996</v>
      </c>
      <c r="S28" s="96">
        <f>SUMIFS($F:$F,$C:$C,$S$4,$D:$D,O28,$E:$E,P28)</f>
        <v>850.90520000000004</v>
      </c>
      <c r="T28" s="96">
        <f>SUMIFS($F:$F,$C:$C,$T$4,$D:$D,O28,$E:$E,P28)</f>
        <v>627.93899999999996</v>
      </c>
      <c r="U28" s="96">
        <f>SUMIFS($F:$F,$C:$C,$U$4,$D:$D,O28,$E:$E,P28)</f>
        <v>462.28579999999999</v>
      </c>
      <c r="V28" s="96">
        <f>SUMIFS($F:$F,$C:$C,$V$4,$D:$D,O28,$E:$E,P28)</f>
        <v>855.452</v>
      </c>
      <c r="W28" s="96">
        <f>SUMIFS($F:$F,$C:$C,$W$4,$D:$D,O28,$E:$E,P28)</f>
        <v>832.26199999999994</v>
      </c>
      <c r="X28" s="97">
        <f>SUMIFS($F:$F,$C:$C,$X$4,$D:$D,O28,$E:$E,P28)</f>
        <v>648.74040000000002</v>
      </c>
      <c r="Y28" s="44"/>
      <c r="Z28" s="66">
        <f t="shared" si="5"/>
        <v>1</v>
      </c>
      <c r="AA28" s="44">
        <f t="shared" si="6"/>
        <v>24</v>
      </c>
      <c r="AB28" s="94">
        <v>45315</v>
      </c>
      <c r="AC28" s="95">
        <f t="shared" si="7"/>
        <v>57.47296363636363</v>
      </c>
      <c r="AD28" s="96">
        <f t="shared" si="7"/>
        <v>77.355018181818181</v>
      </c>
      <c r="AE28" s="96">
        <f t="shared" si="7"/>
        <v>57.085363636363631</v>
      </c>
      <c r="AF28" s="96">
        <f t="shared" si="7"/>
        <v>42.025981818181819</v>
      </c>
      <c r="AG28" s="96">
        <f t="shared" si="7"/>
        <v>77.768363636363631</v>
      </c>
      <c r="AH28" s="96">
        <f t="shared" si="7"/>
        <v>75.660181818181812</v>
      </c>
      <c r="AI28" s="97">
        <f t="shared" si="7"/>
        <v>58.976400000000005</v>
      </c>
      <c r="AJ28" s="44"/>
      <c r="AK28" s="66">
        <f t="shared" si="8"/>
        <v>1</v>
      </c>
      <c r="AL28" s="44">
        <f t="shared" si="9"/>
        <v>24</v>
      </c>
      <c r="AM28" s="94">
        <v>45315</v>
      </c>
      <c r="AN28" s="95">
        <f>SUMIFS(G:G,C:C,$AN$4,D:D,AK28,E:E,AL28)</f>
        <v>56.91</v>
      </c>
      <c r="AO28" s="96">
        <f>SUMIFS(G:G,C:C,$AO$4,D:D,AK28,E:E,AL28)</f>
        <v>75.459999999999994</v>
      </c>
      <c r="AP28" s="96">
        <f>SUMIFS(G:G,C:C,$AP$4,D:D,AK28,E:E,AL28)</f>
        <v>56.18</v>
      </c>
      <c r="AQ28" s="96">
        <f>SUMIFS(G:G,C:C,$AQ$4,D:D,AK28,E:E,AL28)</f>
        <v>41.48</v>
      </c>
      <c r="AR28" s="96">
        <f>SUMIFS(G:G,C:C,$AR$4,D:D,AK28,E:E,AL28)</f>
        <v>76.33</v>
      </c>
      <c r="AS28" s="96">
        <f>SUMIFS(G:G,C:C,$AS$4,D:D,AK28,E:E,AL28)</f>
        <v>73.040000000000006</v>
      </c>
      <c r="AT28" s="97">
        <f>SUMIFS(G:G,C:C,$AT$4,D:D,AK28,E:E,AL28)</f>
        <v>56.53</v>
      </c>
      <c r="AU28" s="44"/>
      <c r="AV28" s="101">
        <v>45315</v>
      </c>
      <c r="AW28" s="96">
        <f t="shared" si="10"/>
        <v>725.76880000000006</v>
      </c>
      <c r="AX28" s="96">
        <f t="shared" si="16"/>
        <v>65.978981818181822</v>
      </c>
      <c r="AY28" s="97">
        <f t="shared" si="17"/>
        <v>64.498000000000005</v>
      </c>
      <c r="AZ28" s="96">
        <f t="shared" si="11"/>
        <v>77.768363636363631</v>
      </c>
      <c r="BA28" s="96">
        <f t="shared" si="12"/>
        <v>42.025981818181819</v>
      </c>
      <c r="BB28" s="97">
        <f t="shared" si="13"/>
        <v>35.742381818181812</v>
      </c>
      <c r="BC28" s="102">
        <f t="shared" si="14"/>
        <v>65.978981818181808</v>
      </c>
      <c r="BD28" s="44"/>
      <c r="BE28" s="44"/>
      <c r="BF28" s="96">
        <f t="shared" si="18"/>
        <v>76.33</v>
      </c>
      <c r="BG28" s="96">
        <f t="shared" si="19"/>
        <v>41.48</v>
      </c>
      <c r="BH28" s="96">
        <f t="shared" si="20"/>
        <v>34.85</v>
      </c>
      <c r="BI28" s="44"/>
      <c r="BJ28" s="96">
        <f t="shared" si="15"/>
        <v>64.498000000000005</v>
      </c>
      <c r="BK28" s="44"/>
      <c r="BP28" s="14"/>
      <c r="BQ28" s="13"/>
      <c r="BR28" s="15"/>
      <c r="BU28" s="13"/>
      <c r="BV28" s="15"/>
      <c r="BY28" s="13"/>
      <c r="BZ28" s="15"/>
      <c r="CC28" s="13"/>
      <c r="CD28" s="15"/>
      <c r="CG28" s="13"/>
      <c r="CH28" s="15"/>
      <c r="CK28" s="15"/>
      <c r="CL28" s="15"/>
      <c r="CM28" s="15"/>
    </row>
    <row r="29" spans="1:91" ht="16" thickBot="1" x14ac:dyDescent="0.4">
      <c r="A29" s="13">
        <v>43490</v>
      </c>
      <c r="B29" s="81" t="s">
        <v>75</v>
      </c>
      <c r="C29" s="80">
        <f t="shared" si="0"/>
        <v>2019</v>
      </c>
      <c r="D29" s="80">
        <f t="shared" si="1"/>
        <v>1</v>
      </c>
      <c r="E29" s="80">
        <f t="shared" si="2"/>
        <v>25</v>
      </c>
      <c r="F29" s="80">
        <v>624.11419999999998</v>
      </c>
      <c r="G29" s="80">
        <v>56.18</v>
      </c>
      <c r="H29" s="80">
        <v>-0.73</v>
      </c>
      <c r="I29" s="80">
        <v>390.23</v>
      </c>
      <c r="J29" s="80">
        <v>8429.2000000000007</v>
      </c>
      <c r="K29" s="80">
        <v>1110.8746000000001</v>
      </c>
      <c r="L29" s="80">
        <v>11781.45</v>
      </c>
      <c r="M29" s="80">
        <v>20381.57</v>
      </c>
      <c r="O29" s="66">
        <f t="shared" si="3"/>
        <v>1</v>
      </c>
      <c r="P29" s="44">
        <f t="shared" si="4"/>
        <v>25</v>
      </c>
      <c r="Q29" s="94">
        <v>45316</v>
      </c>
      <c r="R29" s="95">
        <f>SUMIFS(F:F,C:C,$R$4,D:D,O29,E:E,P29)</f>
        <v>624.11419999999998</v>
      </c>
      <c r="S29" s="96">
        <f>SUMIFS($F:$F,$C:$C,$S$4,$D:$D,O29,$E:$E,P29)</f>
        <v>844.02139999999997</v>
      </c>
      <c r="T29" s="96">
        <f>SUMIFS($F:$F,$C:$C,$T$4,$D:$D,O29,$E:$E,P29)</f>
        <v>619.06619999999998</v>
      </c>
      <c r="U29" s="96">
        <f>SUMIFS($F:$F,$C:$C,$U$4,$D:$D,O29,$E:$E,P29)</f>
        <v>454.209</v>
      </c>
      <c r="V29" s="96">
        <f>SUMIFS($F:$F,$C:$C,$V$4,$D:$D,O29,$E:$E,P29)</f>
        <v>847.8347</v>
      </c>
      <c r="W29" s="96">
        <f>SUMIFS($F:$F,$C:$C,$W$4,$D:$D,O29,$E:$E,P29)</f>
        <v>827.66079999999999</v>
      </c>
      <c r="X29" s="97">
        <f>SUMIFS($F:$F,$C:$C,$X$4,$D:$D,O29,$E:$E,P29)</f>
        <v>644.74109999999996</v>
      </c>
      <c r="Y29" s="44"/>
      <c r="Z29" s="66">
        <f t="shared" si="5"/>
        <v>1</v>
      </c>
      <c r="AA29" s="44">
        <f t="shared" si="6"/>
        <v>25</v>
      </c>
      <c r="AB29" s="94">
        <v>45316</v>
      </c>
      <c r="AC29" s="95">
        <f t="shared" si="7"/>
        <v>56.737654545454546</v>
      </c>
      <c r="AD29" s="96">
        <f t="shared" si="7"/>
        <v>76.729218181818183</v>
      </c>
      <c r="AE29" s="96">
        <f t="shared" si="7"/>
        <v>56.278745454545451</v>
      </c>
      <c r="AF29" s="96">
        <f t="shared" si="7"/>
        <v>41.291727272727272</v>
      </c>
      <c r="AG29" s="96">
        <f t="shared" si="7"/>
        <v>77.075881818181813</v>
      </c>
      <c r="AH29" s="96">
        <f t="shared" si="7"/>
        <v>75.241890909090912</v>
      </c>
      <c r="AI29" s="97">
        <f t="shared" si="7"/>
        <v>58.612827272727266</v>
      </c>
      <c r="AJ29" s="44"/>
      <c r="AK29" s="66">
        <f t="shared" si="8"/>
        <v>1</v>
      </c>
      <c r="AL29" s="44">
        <f t="shared" si="9"/>
        <v>25</v>
      </c>
      <c r="AM29" s="94">
        <v>45316</v>
      </c>
      <c r="AN29" s="95">
        <f>SUMIFS(G:G,C:C,$AN$4,D:D,AK29,E:E,AL29)</f>
        <v>56.18</v>
      </c>
      <c r="AO29" s="96">
        <f>SUMIFS(G:G,C:C,$AO$4,D:D,AK29,E:E,AL29)</f>
        <v>74.849999999999994</v>
      </c>
      <c r="AP29" s="96">
        <f>SUMIFS(G:G,C:C,$AP$4,D:D,AK29,E:E,AL29)</f>
        <v>55.39</v>
      </c>
      <c r="AQ29" s="96">
        <f>SUMIFS(G:G,C:C,$AQ$4,D:D,AK29,E:E,AL29)</f>
        <v>40.76</v>
      </c>
      <c r="AR29" s="96">
        <f>SUMIFS(G:G,C:C,$AR$4,D:D,AK29,E:E,AL29)</f>
        <v>75.650000000000006</v>
      </c>
      <c r="AS29" s="96">
        <f>SUMIFS(G:G,C:C,$AS$4,D:D,AK29,E:E,AL29)</f>
        <v>72.63</v>
      </c>
      <c r="AT29" s="97">
        <f>SUMIFS(G:G,C:C,$AT$4,D:D,AK29,E:E,AL29)</f>
        <v>56.18</v>
      </c>
      <c r="AU29" s="44"/>
      <c r="AV29" s="101">
        <v>45316</v>
      </c>
      <c r="AW29" s="96">
        <f t="shared" si="10"/>
        <v>718.55842000000007</v>
      </c>
      <c r="AX29" s="96">
        <f t="shared" si="16"/>
        <v>65.323492727272736</v>
      </c>
      <c r="AY29" s="97">
        <f t="shared" si="17"/>
        <v>63.855999999999995</v>
      </c>
      <c r="AZ29" s="96">
        <f t="shared" si="11"/>
        <v>77.075881818181813</v>
      </c>
      <c r="BA29" s="96">
        <f t="shared" si="12"/>
        <v>41.291727272727272</v>
      </c>
      <c r="BB29" s="97">
        <f t="shared" si="13"/>
        <v>35.784154545454541</v>
      </c>
      <c r="BC29" s="102">
        <f t="shared" si="14"/>
        <v>65.323492727272722</v>
      </c>
      <c r="BD29" s="44"/>
      <c r="BE29" s="44"/>
      <c r="BF29" s="96">
        <f t="shared" si="18"/>
        <v>75.650000000000006</v>
      </c>
      <c r="BG29" s="96">
        <f t="shared" si="19"/>
        <v>40.76</v>
      </c>
      <c r="BH29" s="96">
        <f t="shared" si="20"/>
        <v>34.890000000000008</v>
      </c>
      <c r="BI29" s="44"/>
      <c r="BJ29" s="96">
        <f t="shared" si="15"/>
        <v>63.855999999999995</v>
      </c>
      <c r="BK29" s="44"/>
      <c r="BP29" s="14"/>
      <c r="BQ29" s="13"/>
      <c r="BR29" s="15"/>
      <c r="BU29" s="13"/>
      <c r="BV29" s="15"/>
      <c r="BY29" s="13"/>
      <c r="BZ29" s="15"/>
      <c r="CC29" s="13"/>
      <c r="CD29" s="15"/>
      <c r="CG29" s="13"/>
      <c r="CH29" s="15"/>
      <c r="CK29" s="15"/>
      <c r="CL29" s="15"/>
      <c r="CM29" s="15"/>
    </row>
    <row r="30" spans="1:91" ht="16" thickBot="1" x14ac:dyDescent="0.4">
      <c r="A30" s="13">
        <v>43491</v>
      </c>
      <c r="B30" s="81" t="s">
        <v>76</v>
      </c>
      <c r="C30" s="80">
        <f t="shared" si="0"/>
        <v>2019</v>
      </c>
      <c r="D30" s="80">
        <f t="shared" si="1"/>
        <v>1</v>
      </c>
      <c r="E30" s="80">
        <f t="shared" si="2"/>
        <v>26</v>
      </c>
      <c r="F30" s="80">
        <v>619.08259999999996</v>
      </c>
      <c r="G30" s="80">
        <v>55.73</v>
      </c>
      <c r="H30" s="80">
        <v>-0.45</v>
      </c>
      <c r="I30" s="80">
        <v>894.35</v>
      </c>
      <c r="J30" s="80">
        <v>5802.4</v>
      </c>
      <c r="K30" s="80">
        <v>1110.8746000000001</v>
      </c>
      <c r="L30" s="80">
        <v>11781.97</v>
      </c>
      <c r="M30" s="80">
        <v>20380.259999999998</v>
      </c>
      <c r="O30" s="66">
        <f t="shared" si="3"/>
        <v>1</v>
      </c>
      <c r="P30" s="44">
        <f t="shared" si="4"/>
        <v>26</v>
      </c>
      <c r="Q30" s="94">
        <v>45317</v>
      </c>
      <c r="R30" s="95">
        <f>SUMIFS(F:F,C:C,$R$4,D:D,O30,E:E,P30)</f>
        <v>619.08259999999996</v>
      </c>
      <c r="S30" s="96">
        <f>SUMIFS($F:$F,$C:$C,$S$4,$D:$D,O30,$E:$E,P30)</f>
        <v>838.125</v>
      </c>
      <c r="T30" s="96">
        <f>SUMIFS($F:$F,$C:$C,$T$4,$D:$D,O30,$E:$E,P30)</f>
        <v>610.35019999999997</v>
      </c>
      <c r="U30" s="96">
        <f>SUMIFS($F:$F,$C:$C,$U$4,$D:$D,O30,$E:$E,P30)</f>
        <v>446.62400000000002</v>
      </c>
      <c r="V30" s="96">
        <f>SUMIFS($F:$F,$C:$C,$V$4,$D:$D,O30,$E:$E,P30)</f>
        <v>840.62729999999999</v>
      </c>
      <c r="W30" s="96">
        <f>SUMIFS($F:$F,$C:$C,$W$4,$D:$D,O30,$E:$E,P30)</f>
        <v>823.40949999999998</v>
      </c>
      <c r="X30" s="97">
        <f>SUMIFS($F:$F,$C:$C,$X$4,$D:$D,O30,$E:$E,P30)</f>
        <v>640.56719999999996</v>
      </c>
      <c r="Y30" s="44"/>
      <c r="Z30" s="66">
        <f t="shared" si="5"/>
        <v>1</v>
      </c>
      <c r="AA30" s="44">
        <f t="shared" si="6"/>
        <v>26</v>
      </c>
      <c r="AB30" s="94">
        <v>45317</v>
      </c>
      <c r="AC30" s="95">
        <f t="shared" si="7"/>
        <v>56.280236363636362</v>
      </c>
      <c r="AD30" s="96">
        <f t="shared" si="7"/>
        <v>76.193181818181813</v>
      </c>
      <c r="AE30" s="96">
        <f t="shared" si="7"/>
        <v>55.486381818181819</v>
      </c>
      <c r="AF30" s="96">
        <f t="shared" si="7"/>
        <v>40.602181818181819</v>
      </c>
      <c r="AG30" s="96">
        <f t="shared" si="7"/>
        <v>76.420663636363642</v>
      </c>
      <c r="AH30" s="96">
        <f t="shared" si="7"/>
        <v>74.855409090909092</v>
      </c>
      <c r="AI30" s="97">
        <f t="shared" si="7"/>
        <v>58.233381818181812</v>
      </c>
      <c r="AJ30" s="44"/>
      <c r="AK30" s="66">
        <f t="shared" si="8"/>
        <v>1</v>
      </c>
      <c r="AL30" s="44">
        <f t="shared" si="9"/>
        <v>26</v>
      </c>
      <c r="AM30" s="94">
        <v>45317</v>
      </c>
      <c r="AN30" s="95">
        <f>SUMIFS(G:G,C:C,$AN$4,D:D,AK30,E:E,AL30)</f>
        <v>55.73</v>
      </c>
      <c r="AO30" s="96">
        <f>SUMIFS(G:G,C:C,$AO$4,D:D,AK30,E:E,AL30)</f>
        <v>74.319999999999993</v>
      </c>
      <c r="AP30" s="96">
        <f>SUMIFS(G:G,C:C,$AP$4,D:D,AK30,E:E,AL30)</f>
        <v>54.61</v>
      </c>
      <c r="AQ30" s="96">
        <f>SUMIFS(G:G,C:C,$AQ$4,D:D,AK30,E:E,AL30)</f>
        <v>40.08</v>
      </c>
      <c r="AR30" s="96">
        <f>SUMIFS(G:G,C:C,$AR$4,D:D,AK30,E:E,AL30)</f>
        <v>75.010000000000005</v>
      </c>
      <c r="AS30" s="96">
        <f>SUMIFS(G:G,C:C,$AS$4,D:D,AK30,E:E,AL30)</f>
        <v>72.260000000000005</v>
      </c>
      <c r="AT30" s="97">
        <f>SUMIFS(G:G,C:C,$AT$4,D:D,AK30,E:E,AL30)</f>
        <v>55.82</v>
      </c>
      <c r="AU30" s="44"/>
      <c r="AV30" s="101">
        <v>45317</v>
      </c>
      <c r="AW30" s="96">
        <f t="shared" si="10"/>
        <v>711.82719999999995</v>
      </c>
      <c r="AX30" s="96">
        <f t="shared" si="16"/>
        <v>64.711563636363636</v>
      </c>
      <c r="AY30" s="97">
        <f t="shared" si="17"/>
        <v>63.255999999999993</v>
      </c>
      <c r="AZ30" s="96">
        <f t="shared" si="11"/>
        <v>76.420663636363642</v>
      </c>
      <c r="BA30" s="96">
        <f t="shared" si="12"/>
        <v>40.602181818181819</v>
      </c>
      <c r="BB30" s="97">
        <f t="shared" si="13"/>
        <v>35.818481818181823</v>
      </c>
      <c r="BC30" s="102">
        <f t="shared" si="14"/>
        <v>64.71156363636365</v>
      </c>
      <c r="BD30" s="44"/>
      <c r="BE30" s="44"/>
      <c r="BF30" s="96">
        <f t="shared" si="18"/>
        <v>75.010000000000005</v>
      </c>
      <c r="BG30" s="96">
        <f t="shared" si="19"/>
        <v>40.08</v>
      </c>
      <c r="BH30" s="96">
        <f t="shared" si="20"/>
        <v>34.930000000000007</v>
      </c>
      <c r="BI30" s="44"/>
      <c r="BJ30" s="96">
        <f t="shared" si="15"/>
        <v>63.255999999999993</v>
      </c>
      <c r="BK30" s="44"/>
      <c r="BP30" s="14"/>
      <c r="BQ30" s="13"/>
      <c r="BR30" s="15"/>
      <c r="BU30" s="13"/>
      <c r="BV30" s="15"/>
      <c r="BY30" s="13"/>
      <c r="BZ30" s="15"/>
      <c r="CC30" s="13"/>
      <c r="CD30" s="15"/>
      <c r="CG30" s="13"/>
      <c r="CH30" s="15"/>
      <c r="CK30" s="15"/>
      <c r="CL30" s="15"/>
      <c r="CM30" s="15"/>
    </row>
    <row r="31" spans="1:91" ht="16" thickBot="1" x14ac:dyDescent="0.4">
      <c r="A31" s="13">
        <v>43492</v>
      </c>
      <c r="B31" s="81" t="s">
        <v>77</v>
      </c>
      <c r="C31" s="80">
        <f t="shared" si="0"/>
        <v>2019</v>
      </c>
      <c r="D31" s="80">
        <f t="shared" si="1"/>
        <v>1</v>
      </c>
      <c r="E31" s="80">
        <f t="shared" si="2"/>
        <v>27</v>
      </c>
      <c r="F31" s="80">
        <v>614.67380000000003</v>
      </c>
      <c r="G31" s="80">
        <v>55.33</v>
      </c>
      <c r="H31" s="80">
        <v>-0.4</v>
      </c>
      <c r="I31" s="80">
        <v>759.37</v>
      </c>
      <c r="J31" s="80">
        <v>5165.3</v>
      </c>
      <c r="K31" s="80">
        <v>1110.8746000000001</v>
      </c>
      <c r="L31" s="80">
        <v>11782.43</v>
      </c>
      <c r="M31" s="80">
        <v>20378.89</v>
      </c>
      <c r="O31" s="66">
        <f t="shared" si="3"/>
        <v>1</v>
      </c>
      <c r="P31" s="44">
        <f t="shared" si="4"/>
        <v>27</v>
      </c>
      <c r="Q31" s="94">
        <v>45318</v>
      </c>
      <c r="R31" s="95">
        <f>SUMIFS(F:F,C:C,$R$4,D:D,O31,E:E,P31)</f>
        <v>614.67380000000003</v>
      </c>
      <c r="S31" s="96">
        <f>SUMIFS($F:$F,$C:$C,$S$4,$D:$D,O31,$E:$E,P31)</f>
        <v>831.22699999999998</v>
      </c>
      <c r="T31" s="96">
        <f>SUMIFS($F:$F,$C:$C,$T$4,$D:$D,O31,$E:$E,P31)</f>
        <v>601.55610000000001</v>
      </c>
      <c r="U31" s="96">
        <f>SUMIFS($F:$F,$C:$C,$U$4,$D:$D,O31,$E:$E,P31)</f>
        <v>440.06060000000002</v>
      </c>
      <c r="V31" s="96">
        <f>SUMIFS($F:$F,$C:$C,$V$4,$D:$D,O31,$E:$E,P31)</f>
        <v>832.7577</v>
      </c>
      <c r="W31" s="96">
        <f>SUMIFS($F:$F,$C:$C,$W$4,$D:$D,O31,$E:$E,P31)</f>
        <v>819.34789999999998</v>
      </c>
      <c r="X31" s="97">
        <f>SUMIFS($F:$F,$C:$C,$X$4,$D:$D,O31,$E:$E,P31)</f>
        <v>636.18430000000001</v>
      </c>
      <c r="Y31" s="44"/>
      <c r="Z31" s="66">
        <f t="shared" si="5"/>
        <v>1</v>
      </c>
      <c r="AA31" s="44">
        <f t="shared" si="6"/>
        <v>27</v>
      </c>
      <c r="AB31" s="94">
        <v>45318</v>
      </c>
      <c r="AC31" s="95">
        <f t="shared" si="7"/>
        <v>55.879436363636366</v>
      </c>
      <c r="AD31" s="96">
        <f t="shared" si="7"/>
        <v>75.566090909090903</v>
      </c>
      <c r="AE31" s="96">
        <f t="shared" si="7"/>
        <v>54.686918181818186</v>
      </c>
      <c r="AF31" s="96">
        <f t="shared" si="7"/>
        <v>40.005509090909094</v>
      </c>
      <c r="AG31" s="96">
        <f t="shared" si="7"/>
        <v>75.705245454545448</v>
      </c>
      <c r="AH31" s="96">
        <f t="shared" si="7"/>
        <v>74.486172727272731</v>
      </c>
      <c r="AI31" s="97">
        <f t="shared" si="7"/>
        <v>57.834936363636366</v>
      </c>
      <c r="AJ31" s="44"/>
      <c r="AK31" s="66">
        <f t="shared" si="8"/>
        <v>1</v>
      </c>
      <c r="AL31" s="44">
        <f t="shared" si="9"/>
        <v>27</v>
      </c>
      <c r="AM31" s="94">
        <v>45318</v>
      </c>
      <c r="AN31" s="95">
        <f>SUMIFS(G:G,C:C,$AN$4,D:D,AK31,E:E,AL31)</f>
        <v>55.33</v>
      </c>
      <c r="AO31" s="96">
        <f>SUMIFS(G:G,C:C,$AO$4,D:D,AK31,E:E,AL31)</f>
        <v>73.709999999999994</v>
      </c>
      <c r="AP31" s="96">
        <f>SUMIFS(G:G,C:C,$AP$4,D:D,AK31,E:E,AL31)</f>
        <v>53.83</v>
      </c>
      <c r="AQ31" s="96">
        <f>SUMIFS(G:G,C:C,$AQ$4,D:D,AK31,E:E,AL31)</f>
        <v>39.49</v>
      </c>
      <c r="AR31" s="96">
        <f>SUMIFS(G:G,C:C,$AR$4,D:D,AK31,E:E,AL31)</f>
        <v>74.31</v>
      </c>
      <c r="AS31" s="96">
        <f>SUMIFS(G:G,C:C,$AS$4,D:D,AK31,E:E,AL31)</f>
        <v>71.91</v>
      </c>
      <c r="AT31" s="97">
        <f>SUMIFS(G:G,C:C,$AT$4,D:D,AK31,E:E,AL31)</f>
        <v>55.43</v>
      </c>
      <c r="AU31" s="44"/>
      <c r="AV31" s="101">
        <v>45318</v>
      </c>
      <c r="AW31" s="96">
        <f t="shared" si="10"/>
        <v>704.98986000000002</v>
      </c>
      <c r="AX31" s="96">
        <f t="shared" si="16"/>
        <v>64.089987272727271</v>
      </c>
      <c r="AY31" s="97">
        <f t="shared" si="17"/>
        <v>62.65</v>
      </c>
      <c r="AZ31" s="96">
        <f t="shared" si="11"/>
        <v>75.705245454545448</v>
      </c>
      <c r="BA31" s="96">
        <f t="shared" si="12"/>
        <v>40.005509090909094</v>
      </c>
      <c r="BB31" s="97">
        <f t="shared" si="13"/>
        <v>35.699736363636354</v>
      </c>
      <c r="BC31" s="102">
        <f t="shared" si="14"/>
        <v>64.089987272727271</v>
      </c>
      <c r="BD31" s="44"/>
      <c r="BE31" s="44"/>
      <c r="BF31" s="96">
        <f t="shared" si="18"/>
        <v>74.31</v>
      </c>
      <c r="BG31" s="96">
        <f t="shared" si="19"/>
        <v>39.49</v>
      </c>
      <c r="BH31" s="96">
        <f t="shared" si="20"/>
        <v>34.82</v>
      </c>
      <c r="BI31" s="44"/>
      <c r="BJ31" s="96">
        <f t="shared" si="15"/>
        <v>62.65</v>
      </c>
      <c r="BK31" s="44"/>
      <c r="BP31" s="14"/>
      <c r="BQ31" s="13"/>
      <c r="BR31" s="15"/>
      <c r="BU31" s="13"/>
      <c r="BV31" s="15"/>
      <c r="BY31" s="13"/>
      <c r="BZ31" s="15"/>
      <c r="CC31" s="13"/>
      <c r="CD31" s="15"/>
      <c r="CG31" s="13"/>
      <c r="CH31" s="15"/>
      <c r="CK31" s="15"/>
      <c r="CL31" s="15"/>
      <c r="CM31" s="15"/>
    </row>
    <row r="32" spans="1:91" ht="16" thickBot="1" x14ac:dyDescent="0.4">
      <c r="A32" s="13">
        <v>43493</v>
      </c>
      <c r="B32" s="81" t="s">
        <v>78</v>
      </c>
      <c r="C32" s="80">
        <f t="shared" si="0"/>
        <v>2019</v>
      </c>
      <c r="D32" s="80">
        <f t="shared" si="1"/>
        <v>1</v>
      </c>
      <c r="E32" s="80">
        <f t="shared" si="2"/>
        <v>28</v>
      </c>
      <c r="F32" s="80">
        <v>607.66499999999996</v>
      </c>
      <c r="G32" s="80">
        <v>54.7</v>
      </c>
      <c r="H32" s="80">
        <v>-0.63</v>
      </c>
      <c r="I32" s="80">
        <v>251.46</v>
      </c>
      <c r="J32" s="80">
        <v>7195.1</v>
      </c>
      <c r="K32" s="80">
        <v>1110.8704</v>
      </c>
      <c r="L32" s="80">
        <v>11791.85</v>
      </c>
      <c r="M32" s="80">
        <v>20377.419999999998</v>
      </c>
      <c r="O32" s="66">
        <f t="shared" si="3"/>
        <v>1</v>
      </c>
      <c r="P32" s="44">
        <f t="shared" si="4"/>
        <v>28</v>
      </c>
      <c r="Q32" s="94">
        <v>45319</v>
      </c>
      <c r="R32" s="95">
        <f>SUMIFS(F:F,C:C,$R$4,D:D,O32,E:E,P32)</f>
        <v>607.66499999999996</v>
      </c>
      <c r="S32" s="96">
        <f>SUMIFS($F:$F,$C:$C,$S$4,$D:$D,O32,$E:$E,P32)</f>
        <v>822.98820000000001</v>
      </c>
      <c r="T32" s="96">
        <f>SUMIFS($F:$F,$C:$C,$T$4,$D:$D,O32,$E:$E,P32)</f>
        <v>594.2201</v>
      </c>
      <c r="U32" s="96">
        <f>SUMIFS($F:$F,$C:$C,$U$4,$D:$D,O32,$E:$E,P32)</f>
        <v>433.8075</v>
      </c>
      <c r="V32" s="96">
        <f>SUMIFS($F:$F,$C:$C,$V$4,$D:$D,O32,$E:$E,P32)</f>
        <v>826.25459999999998</v>
      </c>
      <c r="W32" s="96">
        <f>SUMIFS($F:$F,$C:$C,$W$4,$D:$D,O32,$E:$E,P32)</f>
        <v>815.19349999999997</v>
      </c>
      <c r="X32" s="97">
        <f>SUMIFS($F:$F,$C:$C,$X$4,$D:$D,O32,$E:$E,P32)</f>
        <v>631.79150000000004</v>
      </c>
      <c r="Y32" s="44"/>
      <c r="Z32" s="66">
        <f t="shared" si="5"/>
        <v>1</v>
      </c>
      <c r="AA32" s="44">
        <f t="shared" si="6"/>
        <v>28</v>
      </c>
      <c r="AB32" s="94">
        <v>45319</v>
      </c>
      <c r="AC32" s="95">
        <f t="shared" si="7"/>
        <v>55.242272727272727</v>
      </c>
      <c r="AD32" s="96">
        <f t="shared" si="7"/>
        <v>74.817109090909085</v>
      </c>
      <c r="AE32" s="96">
        <f t="shared" si="7"/>
        <v>54.020009090909092</v>
      </c>
      <c r="AF32" s="96">
        <f t="shared" si="7"/>
        <v>39.437045454545455</v>
      </c>
      <c r="AG32" s="96">
        <f t="shared" si="7"/>
        <v>75.11405454545455</v>
      </c>
      <c r="AH32" s="96">
        <f t="shared" si="7"/>
        <v>74.108499999999992</v>
      </c>
      <c r="AI32" s="97">
        <f t="shared" si="7"/>
        <v>57.435590909090912</v>
      </c>
      <c r="AJ32" s="44"/>
      <c r="AK32" s="66">
        <f t="shared" si="8"/>
        <v>1</v>
      </c>
      <c r="AL32" s="44">
        <f t="shared" si="9"/>
        <v>28</v>
      </c>
      <c r="AM32" s="94">
        <v>45319</v>
      </c>
      <c r="AN32" s="95">
        <f>SUMIFS(G:G,C:C,$AN$4,D:D,AK32,E:E,AL32)</f>
        <v>54.7</v>
      </c>
      <c r="AO32" s="96">
        <f>SUMIFS(G:G,C:C,$AO$4,D:D,AK32,E:E,AL32)</f>
        <v>72.98</v>
      </c>
      <c r="AP32" s="96">
        <f>SUMIFS(G:G,C:C,$AP$4,D:D,AK32,E:E,AL32)</f>
        <v>53.17</v>
      </c>
      <c r="AQ32" s="96">
        <f>SUMIFS(G:G,C:C,$AQ$4,D:D,AK32,E:E,AL32)</f>
        <v>38.93</v>
      </c>
      <c r="AR32" s="96">
        <f>SUMIFS(G:G,C:C,$AR$4,D:D,AK32,E:E,AL32)</f>
        <v>73.73</v>
      </c>
      <c r="AS32" s="96">
        <f>SUMIFS(G:G,C:C,$AS$4,D:D,AK32,E:E,AL32)</f>
        <v>71.540000000000006</v>
      </c>
      <c r="AT32" s="97">
        <f>SUMIFS(G:G,C:C,$AT$4,D:D,AK32,E:E,AL32)</f>
        <v>55.05</v>
      </c>
      <c r="AU32" s="44"/>
      <c r="AV32" s="101">
        <v>45319</v>
      </c>
      <c r="AW32" s="96">
        <f t="shared" si="10"/>
        <v>698.49278000000004</v>
      </c>
      <c r="AX32" s="96">
        <f t="shared" si="16"/>
        <v>63.499343636363641</v>
      </c>
      <c r="AY32" s="97">
        <f t="shared" si="17"/>
        <v>62.070000000000007</v>
      </c>
      <c r="AZ32" s="96">
        <f t="shared" si="11"/>
        <v>75.11405454545455</v>
      </c>
      <c r="BA32" s="96">
        <f t="shared" si="12"/>
        <v>39.437045454545455</v>
      </c>
      <c r="BB32" s="97">
        <f t="shared" si="13"/>
        <v>35.677009090909095</v>
      </c>
      <c r="BC32" s="102">
        <f t="shared" si="14"/>
        <v>63.499343636363633</v>
      </c>
      <c r="BD32" s="44"/>
      <c r="BE32" s="44"/>
      <c r="BF32" s="96">
        <f t="shared" si="18"/>
        <v>73.73</v>
      </c>
      <c r="BG32" s="96">
        <f t="shared" si="19"/>
        <v>38.93</v>
      </c>
      <c r="BH32" s="96">
        <f t="shared" si="20"/>
        <v>34.800000000000004</v>
      </c>
      <c r="BI32" s="44"/>
      <c r="BJ32" s="96">
        <f t="shared" si="15"/>
        <v>62.070000000000007</v>
      </c>
      <c r="BK32" s="44"/>
      <c r="BP32" s="14"/>
      <c r="BQ32" s="13"/>
      <c r="BR32" s="15"/>
      <c r="BU32" s="13"/>
      <c r="BV32" s="15"/>
      <c r="BY32" s="13"/>
      <c r="BZ32" s="15"/>
      <c r="CC32" s="13"/>
      <c r="CD32" s="15"/>
      <c r="CG32" s="13"/>
      <c r="CH32" s="15"/>
      <c r="CK32" s="15"/>
      <c r="CL32" s="15"/>
      <c r="CM32" s="15"/>
    </row>
    <row r="33" spans="1:91" ht="16" thickBot="1" x14ac:dyDescent="0.4">
      <c r="A33" s="13">
        <v>43494</v>
      </c>
      <c r="B33" s="81" t="s">
        <v>79</v>
      </c>
      <c r="C33" s="80">
        <f t="shared" si="0"/>
        <v>2019</v>
      </c>
      <c r="D33" s="80">
        <f t="shared" si="1"/>
        <v>1</v>
      </c>
      <c r="E33" s="80">
        <f t="shared" si="2"/>
        <v>29</v>
      </c>
      <c r="F33" s="80">
        <v>600.1241</v>
      </c>
      <c r="G33" s="80">
        <v>54.02</v>
      </c>
      <c r="H33" s="80">
        <v>-0.68</v>
      </c>
      <c r="I33" s="80">
        <v>256.06</v>
      </c>
      <c r="J33" s="80">
        <v>7753.7</v>
      </c>
      <c r="K33" s="80">
        <v>1110.8704</v>
      </c>
      <c r="L33" s="80">
        <v>11807.5</v>
      </c>
      <c r="M33" s="80">
        <v>20375.18</v>
      </c>
      <c r="O33" s="66">
        <f t="shared" si="3"/>
        <v>1</v>
      </c>
      <c r="P33" s="44">
        <f t="shared" si="4"/>
        <v>29</v>
      </c>
      <c r="Q33" s="94">
        <v>45320</v>
      </c>
      <c r="R33" s="95">
        <f>SUMIFS(F:F,C:C,$R$4,D:D,O33,E:E,P33)</f>
        <v>600.1241</v>
      </c>
      <c r="S33" s="96">
        <f>SUMIFS($F:$F,$C:$C,$S$4,$D:$D,O33,$E:$E,P33)</f>
        <v>815.75789999999995</v>
      </c>
      <c r="T33" s="96">
        <f>SUMIFS($F:$F,$C:$C,$T$4,$D:$D,O33,$E:$E,P33)</f>
        <v>588.08669999999995</v>
      </c>
      <c r="U33" s="96">
        <f>SUMIFS($F:$F,$C:$C,$U$4,$D:$D,O33,$E:$E,P33)</f>
        <v>429.81920000000002</v>
      </c>
      <c r="V33" s="96">
        <f>SUMIFS($F:$F,$C:$C,$V$4,$D:$D,O33,$E:$E,P33)</f>
        <v>820.35609999999997</v>
      </c>
      <c r="W33" s="96">
        <f>SUMIFS($F:$F,$C:$C,$W$4,$D:$D,O33,$E:$E,P33)</f>
        <v>809.79390000000001</v>
      </c>
      <c r="X33" s="97">
        <f>SUMIFS($F:$F,$C:$C,$X$4,$D:$D,O33,$E:$E,P33)</f>
        <v>627.16539999999998</v>
      </c>
      <c r="Y33" s="44"/>
      <c r="Z33" s="66">
        <f t="shared" si="5"/>
        <v>1</v>
      </c>
      <c r="AA33" s="44">
        <f t="shared" si="6"/>
        <v>29</v>
      </c>
      <c r="AB33" s="94">
        <v>45320</v>
      </c>
      <c r="AC33" s="95">
        <f t="shared" si="7"/>
        <v>54.556736363636361</v>
      </c>
      <c r="AD33" s="96">
        <f t="shared" si="7"/>
        <v>74.159809090909093</v>
      </c>
      <c r="AE33" s="96">
        <f t="shared" si="7"/>
        <v>53.462427272727268</v>
      </c>
      <c r="AF33" s="96">
        <f t="shared" si="7"/>
        <v>39.074472727272727</v>
      </c>
      <c r="AG33" s="96">
        <f t="shared" si="7"/>
        <v>74.577827272727276</v>
      </c>
      <c r="AH33" s="96">
        <f t="shared" si="7"/>
        <v>73.617627272727276</v>
      </c>
      <c r="AI33" s="97">
        <f t="shared" si="7"/>
        <v>57.015036363636362</v>
      </c>
      <c r="AJ33" s="44"/>
      <c r="AK33" s="66">
        <f t="shared" si="8"/>
        <v>1</v>
      </c>
      <c r="AL33" s="44">
        <f t="shared" si="9"/>
        <v>29</v>
      </c>
      <c r="AM33" s="94">
        <v>45320</v>
      </c>
      <c r="AN33" s="95">
        <f>SUMIFS(G:G,C:C,$AN$4,D:D,AK33,E:E,AL33)</f>
        <v>54.02</v>
      </c>
      <c r="AO33" s="96">
        <f>SUMIFS(G:G,C:C,$AO$4,D:D,AK33,E:E,AL33)</f>
        <v>72.34</v>
      </c>
      <c r="AP33" s="96">
        <f>SUMIFS(G:G,C:C,$AP$4,D:D,AK33,E:E,AL33)</f>
        <v>52.62</v>
      </c>
      <c r="AQ33" s="96">
        <f>SUMIFS(G:G,C:C,$AQ$4,D:D,AK33,E:E,AL33)</f>
        <v>38.57</v>
      </c>
      <c r="AR33" s="96">
        <f>SUMIFS(G:G,C:C,$AR$4,D:D,AK33,E:E,AL33)</f>
        <v>73.2</v>
      </c>
      <c r="AS33" s="96">
        <f>SUMIFS(G:G,C:C,$AS$4,D:D,AK33,E:E,AL33)</f>
        <v>71.069999999999993</v>
      </c>
      <c r="AT33" s="97">
        <f>SUMIFS(G:G,C:C,$AT$4,D:D,AK33,E:E,AL33)</f>
        <v>54.65</v>
      </c>
      <c r="AU33" s="44"/>
      <c r="AV33" s="101">
        <v>45320</v>
      </c>
      <c r="AW33" s="96">
        <f t="shared" si="10"/>
        <v>692.76275999999996</v>
      </c>
      <c r="AX33" s="96">
        <f t="shared" si="16"/>
        <v>62.978432727272725</v>
      </c>
      <c r="AY33" s="97">
        <f t="shared" si="17"/>
        <v>61.56</v>
      </c>
      <c r="AZ33" s="96">
        <f t="shared" si="11"/>
        <v>74.577827272727276</v>
      </c>
      <c r="BA33" s="96">
        <f t="shared" si="12"/>
        <v>39.074472727272727</v>
      </c>
      <c r="BB33" s="97">
        <f t="shared" si="13"/>
        <v>35.503354545454549</v>
      </c>
      <c r="BC33" s="102">
        <f t="shared" si="14"/>
        <v>62.978432727272732</v>
      </c>
      <c r="BD33" s="44"/>
      <c r="BE33" s="44"/>
      <c r="BF33" s="96">
        <f t="shared" si="18"/>
        <v>73.2</v>
      </c>
      <c r="BG33" s="96">
        <f t="shared" si="19"/>
        <v>38.57</v>
      </c>
      <c r="BH33" s="96">
        <f t="shared" si="20"/>
        <v>34.630000000000003</v>
      </c>
      <c r="BI33" s="44"/>
      <c r="BJ33" s="96">
        <f t="shared" si="15"/>
        <v>61.56</v>
      </c>
      <c r="BK33" s="44"/>
      <c r="BP33" s="14"/>
      <c r="BQ33" s="13"/>
      <c r="BR33" s="15"/>
      <c r="BU33" s="13"/>
      <c r="BV33" s="15"/>
      <c r="BY33" s="13"/>
      <c r="BZ33" s="15"/>
      <c r="CC33" s="13"/>
      <c r="CD33" s="15"/>
      <c r="CG33" s="13"/>
      <c r="CH33" s="15"/>
      <c r="CK33" s="15"/>
      <c r="CL33" s="15"/>
      <c r="CM33" s="15"/>
    </row>
    <row r="34" spans="1:91" ht="16" thickBot="1" x14ac:dyDescent="0.4">
      <c r="A34" s="13">
        <v>43495</v>
      </c>
      <c r="B34" s="81" t="s">
        <v>80</v>
      </c>
      <c r="C34" s="80">
        <f t="shared" si="0"/>
        <v>2019</v>
      </c>
      <c r="D34" s="80">
        <f t="shared" si="1"/>
        <v>1</v>
      </c>
      <c r="E34" s="80">
        <f t="shared" si="2"/>
        <v>30</v>
      </c>
      <c r="F34" s="80">
        <v>592.15700000000004</v>
      </c>
      <c r="G34" s="80">
        <v>53.31</v>
      </c>
      <c r="H34" s="80">
        <v>-0.72</v>
      </c>
      <c r="I34" s="80">
        <v>212.54</v>
      </c>
      <c r="J34" s="80">
        <v>8145.7</v>
      </c>
      <c r="K34" s="80">
        <v>1110.8704</v>
      </c>
      <c r="L34" s="80">
        <v>11808.06</v>
      </c>
      <c r="M34" s="80">
        <v>20373.54</v>
      </c>
      <c r="O34" s="66">
        <f t="shared" si="3"/>
        <v>1</v>
      </c>
      <c r="P34" s="44">
        <f t="shared" si="4"/>
        <v>30</v>
      </c>
      <c r="Q34" s="94">
        <v>45321</v>
      </c>
      <c r="R34" s="95">
        <f>SUMIFS(F:F,C:C,$R$4,D:D,O34,E:E,P34)</f>
        <v>592.15700000000004</v>
      </c>
      <c r="S34" s="96">
        <f>SUMIFS($F:$F,$C:$C,$S$4,$D:$D,O34,$E:$E,P34)</f>
        <v>810.26220000000001</v>
      </c>
      <c r="T34" s="96">
        <f>SUMIFS($F:$F,$C:$C,$T$4,$D:$D,O34,$E:$E,P34)</f>
        <v>582.38300000000004</v>
      </c>
      <c r="U34" s="96">
        <f>SUMIFS($F:$F,$C:$C,$U$4,$D:$D,O34,$E:$E,P34)</f>
        <v>425.92790000000002</v>
      </c>
      <c r="V34" s="96">
        <f>SUMIFS($F:$F,$C:$C,$V$4,$D:$D,O34,$E:$E,P34)</f>
        <v>813.88599999999997</v>
      </c>
      <c r="W34" s="96">
        <f>SUMIFS($F:$F,$C:$C,$W$4,$D:$D,O34,$E:$E,P34)</f>
        <v>804.51880000000006</v>
      </c>
      <c r="X34" s="97">
        <f>SUMIFS($F:$F,$C:$C,$X$4,$D:$D,O34,$E:$E,P34)</f>
        <v>621.3338</v>
      </c>
      <c r="Y34" s="44"/>
      <c r="Z34" s="66">
        <f t="shared" si="5"/>
        <v>1</v>
      </c>
      <c r="AA34" s="44">
        <f t="shared" si="6"/>
        <v>30</v>
      </c>
      <c r="AB34" s="94">
        <v>45321</v>
      </c>
      <c r="AC34" s="95">
        <f t="shared" si="7"/>
        <v>53.832454545454546</v>
      </c>
      <c r="AD34" s="96">
        <f t="shared" si="7"/>
        <v>73.660200000000003</v>
      </c>
      <c r="AE34" s="96">
        <f t="shared" si="7"/>
        <v>52.943909090909095</v>
      </c>
      <c r="AF34" s="96">
        <f t="shared" si="7"/>
        <v>38.720718181818185</v>
      </c>
      <c r="AG34" s="96">
        <f t="shared" si="7"/>
        <v>73.989636363636365</v>
      </c>
      <c r="AH34" s="96">
        <f t="shared" si="7"/>
        <v>73.138072727272728</v>
      </c>
      <c r="AI34" s="97">
        <f t="shared" si="7"/>
        <v>56.484890909090907</v>
      </c>
      <c r="AJ34" s="44"/>
      <c r="AK34" s="66">
        <f t="shared" si="8"/>
        <v>1</v>
      </c>
      <c r="AL34" s="44">
        <f t="shared" si="9"/>
        <v>30</v>
      </c>
      <c r="AM34" s="94">
        <v>45321</v>
      </c>
      <c r="AN34" s="95">
        <f>SUMIFS(G:G,C:C,$AN$4,D:D,AK34,E:E,AL34)</f>
        <v>53.31</v>
      </c>
      <c r="AO34" s="96">
        <f>SUMIFS(G:G,C:C,$AO$4,D:D,AK34,E:E,AL34)</f>
        <v>71.92</v>
      </c>
      <c r="AP34" s="96">
        <f>SUMIFS(G:G,C:C,$AP$4,D:D,AK34,E:E,AL34)</f>
        <v>52.11</v>
      </c>
      <c r="AQ34" s="96">
        <f>SUMIFS(G:G,C:C,$AQ$4,D:D,AK34,E:E,AL34)</f>
        <v>38.22</v>
      </c>
      <c r="AR34" s="96">
        <f>SUMIFS(G:G,C:C,$AR$4,D:D,AK34,E:E,AL34)</f>
        <v>72.63</v>
      </c>
      <c r="AS34" s="96">
        <f>SUMIFS(G:G,C:C,$AS$4,D:D,AK34,E:E,AL34)</f>
        <v>70.599999999999994</v>
      </c>
      <c r="AT34" s="97">
        <f>SUMIFS(G:G,C:C,$AT$4,D:D,AK34,E:E,AL34)</f>
        <v>54.14</v>
      </c>
      <c r="AU34" s="44"/>
      <c r="AV34" s="101">
        <v>45321</v>
      </c>
      <c r="AW34" s="96">
        <f t="shared" si="10"/>
        <v>687.39558</v>
      </c>
      <c r="AX34" s="96">
        <f t="shared" si="16"/>
        <v>62.490507272727271</v>
      </c>
      <c r="AY34" s="97">
        <f t="shared" si="17"/>
        <v>61.096000000000004</v>
      </c>
      <c r="AZ34" s="96">
        <f t="shared" si="11"/>
        <v>73.989636363636365</v>
      </c>
      <c r="BA34" s="96">
        <f t="shared" si="12"/>
        <v>38.720718181818185</v>
      </c>
      <c r="BB34" s="97">
        <f t="shared" si="13"/>
        <v>35.268918181818179</v>
      </c>
      <c r="BC34" s="102">
        <f t="shared" si="14"/>
        <v>62.490507272727278</v>
      </c>
      <c r="BD34" s="44"/>
      <c r="BE34" s="44"/>
      <c r="BF34" s="96">
        <f t="shared" si="18"/>
        <v>72.63</v>
      </c>
      <c r="BG34" s="96">
        <f t="shared" si="19"/>
        <v>38.22</v>
      </c>
      <c r="BH34" s="96">
        <f t="shared" si="20"/>
        <v>34.409999999999997</v>
      </c>
      <c r="BI34" s="44"/>
      <c r="BJ34" s="96">
        <f t="shared" si="15"/>
        <v>61.096000000000004</v>
      </c>
      <c r="BK34" s="44"/>
      <c r="BP34" s="14"/>
      <c r="BQ34" s="13"/>
      <c r="BR34" s="15"/>
      <c r="BU34" s="13"/>
      <c r="BV34" s="15"/>
      <c r="BY34" s="13"/>
      <c r="BZ34" s="15"/>
      <c r="CC34" s="13"/>
      <c r="CD34" s="15"/>
      <c r="CG34" s="13"/>
      <c r="CH34" s="15"/>
      <c r="CK34" s="15"/>
      <c r="CL34" s="15"/>
      <c r="CM34" s="15"/>
    </row>
    <row r="35" spans="1:91" ht="16" thickBot="1" x14ac:dyDescent="0.4">
      <c r="A35" s="13">
        <v>43496</v>
      </c>
      <c r="B35" s="81" t="s">
        <v>81</v>
      </c>
      <c r="C35" s="80">
        <f t="shared" si="0"/>
        <v>2019</v>
      </c>
      <c r="D35" s="80">
        <f t="shared" si="1"/>
        <v>1</v>
      </c>
      <c r="E35" s="80">
        <f t="shared" si="2"/>
        <v>31</v>
      </c>
      <c r="F35" s="80">
        <v>584.20630000000006</v>
      </c>
      <c r="G35" s="80">
        <v>52.59</v>
      </c>
      <c r="H35" s="80">
        <v>-0.72</v>
      </c>
      <c r="I35" s="80">
        <v>208.62</v>
      </c>
      <c r="J35" s="80">
        <v>8045.3</v>
      </c>
      <c r="K35" s="80">
        <v>1110.8704</v>
      </c>
      <c r="L35" s="80">
        <v>11808.63</v>
      </c>
      <c r="M35" s="80">
        <v>20371.97</v>
      </c>
      <c r="O35" s="66">
        <f t="shared" si="3"/>
        <v>1</v>
      </c>
      <c r="P35" s="44">
        <f t="shared" si="4"/>
        <v>31</v>
      </c>
      <c r="Q35" s="94">
        <v>45322</v>
      </c>
      <c r="R35" s="95">
        <f>SUMIFS(F:F,C:C,$R$4,D:D,O35,E:E,P35)</f>
        <v>584.20630000000006</v>
      </c>
      <c r="S35" s="96">
        <f>SUMIFS($F:$F,$C:$C,$S$4,$D:$D,O35,$E:$E,P35)</f>
        <v>805.29190000000006</v>
      </c>
      <c r="T35" s="96">
        <f>SUMIFS($F:$F,$C:$C,$T$4,$D:$D,O35,$E:$E,P35)</f>
        <v>575.92939999999999</v>
      </c>
      <c r="U35" s="96">
        <f>SUMIFS($F:$F,$C:$C,$U$4,$D:$D,O35,$E:$E,P35)</f>
        <v>419.79070000000002</v>
      </c>
      <c r="V35" s="96">
        <f>SUMIFS($F:$F,$C:$C,$V$4,$D:$D,O35,$E:$E,P35)</f>
        <v>810.11630000000002</v>
      </c>
      <c r="W35" s="96">
        <f>SUMIFS($F:$F,$C:$C,$W$4,$D:$D,O35,$E:$E,P35)</f>
        <v>799.55060000000003</v>
      </c>
      <c r="X35" s="97">
        <f>SUMIFS($F:$F,$C:$C,$X$4,$D:$D,O35,$E:$E,P35)</f>
        <v>615.04369999999994</v>
      </c>
      <c r="Y35" s="44"/>
      <c r="Z35" s="66">
        <f t="shared" si="5"/>
        <v>1</v>
      </c>
      <c r="AA35" s="44">
        <f t="shared" si="6"/>
        <v>31</v>
      </c>
      <c r="AB35" s="94">
        <v>45322</v>
      </c>
      <c r="AC35" s="95">
        <f t="shared" si="7"/>
        <v>53.109663636363642</v>
      </c>
      <c r="AD35" s="96">
        <f t="shared" si="7"/>
        <v>73.208354545454554</v>
      </c>
      <c r="AE35" s="96">
        <f t="shared" si="7"/>
        <v>52.357218181818183</v>
      </c>
      <c r="AF35" s="96">
        <f t="shared" si="7"/>
        <v>38.162790909090909</v>
      </c>
      <c r="AG35" s="96">
        <f t="shared" si="7"/>
        <v>73.646936363636371</v>
      </c>
      <c r="AH35" s="96">
        <f t="shared" si="7"/>
        <v>72.686418181818183</v>
      </c>
      <c r="AI35" s="97">
        <f t="shared" si="7"/>
        <v>55.913063636363631</v>
      </c>
      <c r="AJ35" s="44"/>
      <c r="AK35" s="66">
        <f t="shared" si="8"/>
        <v>1</v>
      </c>
      <c r="AL35" s="44">
        <f t="shared" si="9"/>
        <v>31</v>
      </c>
      <c r="AM35" s="94">
        <v>45322</v>
      </c>
      <c r="AN35" s="95">
        <f>SUMIFS(G:G,C:C,$AN$4,D:D,AK35,E:E,AL35)</f>
        <v>52.59</v>
      </c>
      <c r="AO35" s="96">
        <f>SUMIFS(G:G,C:C,$AO$4,D:D,AK35,E:E,AL35)</f>
        <v>71.41</v>
      </c>
      <c r="AP35" s="96">
        <f>SUMIFS(G:G,C:C,$AP$4,D:D,AK35,E:E,AL35)</f>
        <v>51.53</v>
      </c>
      <c r="AQ35" s="96">
        <f>SUMIFS(G:G,C:C,$AQ$4,D:D,AK35,E:E,AL35)</f>
        <v>37.67</v>
      </c>
      <c r="AR35" s="96">
        <f>SUMIFS(G:G,C:C,$AR$4,D:D,AK35,E:E,AL35)</f>
        <v>72.14</v>
      </c>
      <c r="AS35" s="96">
        <f>SUMIFS(G:G,C:C,$AS$4,D:D,AK35,E:E,AL35)</f>
        <v>70.17</v>
      </c>
      <c r="AT35" s="97">
        <f>SUMIFS(G:G,C:C,$AT$4,D:D,AK35,E:E,AL35)</f>
        <v>53.59</v>
      </c>
      <c r="AU35" s="44"/>
      <c r="AV35" s="101">
        <v>45322</v>
      </c>
      <c r="AW35" s="96">
        <f t="shared" si="10"/>
        <v>682.13578000000007</v>
      </c>
      <c r="AX35" s="96">
        <f t="shared" si="16"/>
        <v>62.012343636363646</v>
      </c>
      <c r="AY35" s="97">
        <f t="shared" si="17"/>
        <v>60.584000000000003</v>
      </c>
      <c r="AZ35" s="96">
        <f t="shared" si="11"/>
        <v>73.646936363636371</v>
      </c>
      <c r="BA35" s="96">
        <f t="shared" si="12"/>
        <v>38.162790909090909</v>
      </c>
      <c r="BB35" s="97">
        <f t="shared" si="13"/>
        <v>35.484145454545462</v>
      </c>
      <c r="BC35" s="102">
        <f t="shared" si="14"/>
        <v>62.012343636363639</v>
      </c>
      <c r="BD35" s="44"/>
      <c r="BE35" s="44"/>
      <c r="BF35" s="96">
        <f t="shared" si="18"/>
        <v>72.14</v>
      </c>
      <c r="BG35" s="96">
        <f t="shared" si="19"/>
        <v>37.67</v>
      </c>
      <c r="BH35" s="96">
        <f t="shared" si="20"/>
        <v>34.47</v>
      </c>
      <c r="BI35" s="44"/>
      <c r="BJ35" s="96">
        <f t="shared" si="15"/>
        <v>60.584000000000003</v>
      </c>
      <c r="BK35" s="44"/>
      <c r="BP35" s="14"/>
      <c r="BQ35" s="13"/>
      <c r="BR35" s="15"/>
      <c r="BU35" s="13"/>
      <c r="BV35" s="15"/>
      <c r="BY35" s="13"/>
      <c r="BZ35" s="15"/>
      <c r="CC35" s="13"/>
      <c r="CD35" s="15"/>
      <c r="CG35" s="13"/>
      <c r="CH35" s="15"/>
      <c r="CK35" s="15"/>
      <c r="CL35" s="15"/>
      <c r="CM35" s="15"/>
    </row>
    <row r="36" spans="1:91" ht="16" thickBot="1" x14ac:dyDescent="0.4">
      <c r="A36" s="13">
        <v>43497</v>
      </c>
      <c r="B36" s="81" t="s">
        <v>82</v>
      </c>
      <c r="C36" s="80">
        <f t="shared" si="0"/>
        <v>2019</v>
      </c>
      <c r="D36" s="80">
        <f t="shared" si="1"/>
        <v>2</v>
      </c>
      <c r="E36" s="80">
        <f t="shared" si="2"/>
        <v>1</v>
      </c>
      <c r="F36" s="80">
        <v>577.35040000000004</v>
      </c>
      <c r="G36" s="80">
        <v>51.97</v>
      </c>
      <c r="H36" s="80">
        <v>-0.62</v>
      </c>
      <c r="I36" s="80">
        <v>228.76</v>
      </c>
      <c r="J36" s="80">
        <v>7048.8</v>
      </c>
      <c r="K36" s="80">
        <v>1110.8704</v>
      </c>
      <c r="L36" s="80">
        <v>11807.66</v>
      </c>
      <c r="M36" s="80">
        <v>20332.03</v>
      </c>
      <c r="O36" s="66">
        <f t="shared" si="3"/>
        <v>2</v>
      </c>
      <c r="P36" s="44">
        <f t="shared" si="4"/>
        <v>1</v>
      </c>
      <c r="Q36" s="94">
        <v>45323</v>
      </c>
      <c r="R36" s="95">
        <f>SUMIFS(F:F,C:C,$R$4,D:D,O36,E:E,P36)</f>
        <v>577.35040000000004</v>
      </c>
      <c r="S36" s="96">
        <f>SUMIFS($F:$F,$C:$C,$S$4,$D:$D,O36,$E:$E,P36)</f>
        <v>803.24680000000001</v>
      </c>
      <c r="T36" s="96">
        <f>SUMIFS($F:$F,$C:$C,$T$4,$D:$D,O36,$E:$E,P36)</f>
        <v>568.46780000000001</v>
      </c>
      <c r="U36" s="96">
        <f>SUMIFS($F:$F,$C:$C,$U$4,$D:$D,O36,$E:$E,P36)</f>
        <v>414.83879999999999</v>
      </c>
      <c r="V36" s="96">
        <f>SUMIFS($F:$F,$C:$C,$V$4,$D:$D,O36,$E:$E,P36)</f>
        <v>804.8193</v>
      </c>
      <c r="W36" s="96">
        <f>SUMIFS($F:$F,$C:$C,$W$4,$D:$D,O36,$E:$E,P36)</f>
        <v>794.54560000000004</v>
      </c>
      <c r="X36" s="97">
        <f>SUMIFS($F:$F,$C:$C,$X$4,$D:$D,O36,$E:$E,P36)</f>
        <v>609.78930000000003</v>
      </c>
      <c r="Y36" s="44"/>
      <c r="Z36" s="66">
        <f t="shared" si="5"/>
        <v>2</v>
      </c>
      <c r="AA36" s="44">
        <f t="shared" si="6"/>
        <v>1</v>
      </c>
      <c r="AB36" s="94">
        <v>45323</v>
      </c>
      <c r="AC36" s="95">
        <f t="shared" si="7"/>
        <v>52.486400000000003</v>
      </c>
      <c r="AD36" s="96">
        <f t="shared" si="7"/>
        <v>73.022436363636359</v>
      </c>
      <c r="AE36" s="96">
        <f t="shared" si="7"/>
        <v>51.67889090909091</v>
      </c>
      <c r="AF36" s="96">
        <f t="shared" si="7"/>
        <v>37.712618181818179</v>
      </c>
      <c r="AG36" s="96">
        <f t="shared" si="7"/>
        <v>73.165390909090902</v>
      </c>
      <c r="AH36" s="96">
        <f t="shared" si="7"/>
        <v>72.231418181818185</v>
      </c>
      <c r="AI36" s="97">
        <f t="shared" si="7"/>
        <v>55.435390909090913</v>
      </c>
      <c r="AJ36" s="44"/>
      <c r="AK36" s="66">
        <f t="shared" si="8"/>
        <v>2</v>
      </c>
      <c r="AL36" s="44">
        <f t="shared" si="9"/>
        <v>1</v>
      </c>
      <c r="AM36" s="94">
        <v>45323</v>
      </c>
      <c r="AN36" s="95">
        <f>SUMIFS(G:G,C:C,$AN$4,D:D,AK36,E:E,AL36)</f>
        <v>51.97</v>
      </c>
      <c r="AO36" s="96">
        <f>SUMIFS(G:G,C:C,$AO$4,D:D,AK36,E:E,AL36)</f>
        <v>71.23</v>
      </c>
      <c r="AP36" s="96">
        <f>SUMIFS(G:G,C:C,$AP$4,D:D,AK36,E:E,AL36)</f>
        <v>50.86</v>
      </c>
      <c r="AQ36" s="96">
        <f>SUMIFS(G:G,C:C,$AQ$4,D:D,AK36,E:E,AL36)</f>
        <v>37.229999999999997</v>
      </c>
      <c r="AR36" s="96">
        <f>SUMIFS(G:G,C:C,$AR$4,D:D,AK36,E:E,AL36)</f>
        <v>71.67</v>
      </c>
      <c r="AS36" s="96">
        <f>SUMIFS(G:G,C:C,$AS$4,D:D,AK36,E:E,AL36)</f>
        <v>69.73</v>
      </c>
      <c r="AT36" s="97">
        <f>SUMIFS(G:G,C:C,$AT$4,D:D,AK36,E:E,AL36)</f>
        <v>53.13</v>
      </c>
      <c r="AU36" s="44"/>
      <c r="AV36" s="101">
        <v>45323</v>
      </c>
      <c r="AW36" s="96">
        <f t="shared" si="10"/>
        <v>677.18365999999992</v>
      </c>
      <c r="AX36" s="96">
        <f t="shared" si="16"/>
        <v>61.562150909090903</v>
      </c>
      <c r="AY36" s="97">
        <f t="shared" si="17"/>
        <v>60.144000000000005</v>
      </c>
      <c r="AZ36" s="96">
        <f t="shared" si="11"/>
        <v>73.165390909090902</v>
      </c>
      <c r="BA36" s="96">
        <f t="shared" si="12"/>
        <v>37.712618181818179</v>
      </c>
      <c r="BB36" s="97">
        <f t="shared" si="13"/>
        <v>35.452772727272723</v>
      </c>
      <c r="BC36" s="102">
        <f t="shared" si="14"/>
        <v>61.562150909090903</v>
      </c>
      <c r="BD36" s="44">
        <v>52</v>
      </c>
      <c r="BE36" s="44"/>
      <c r="BF36" s="96">
        <f t="shared" si="18"/>
        <v>71.67</v>
      </c>
      <c r="BG36" s="96">
        <f t="shared" si="19"/>
        <v>37.229999999999997</v>
      </c>
      <c r="BH36" s="96">
        <f t="shared" si="20"/>
        <v>34.440000000000005</v>
      </c>
      <c r="BI36" s="44">
        <v>50</v>
      </c>
      <c r="BJ36" s="96">
        <f t="shared" si="15"/>
        <v>60.144000000000005</v>
      </c>
      <c r="BK36" s="44"/>
      <c r="BP36" s="14"/>
      <c r="BQ36" s="13"/>
      <c r="BR36" s="15"/>
      <c r="BU36" s="13"/>
      <c r="BV36" s="15"/>
      <c r="BY36" s="13"/>
      <c r="BZ36" s="15"/>
      <c r="CC36" s="13"/>
      <c r="CD36" s="15"/>
      <c r="CG36" s="13"/>
      <c r="CH36" s="15"/>
      <c r="CK36" s="15"/>
      <c r="CL36" s="15"/>
      <c r="CM36" s="15"/>
    </row>
    <row r="37" spans="1:91" ht="16" thickBot="1" x14ac:dyDescent="0.4">
      <c r="A37" s="13">
        <v>43498</v>
      </c>
      <c r="B37" s="81" t="s">
        <v>83</v>
      </c>
      <c r="C37" s="80">
        <f t="shared" si="0"/>
        <v>2019</v>
      </c>
      <c r="D37" s="80">
        <f t="shared" si="1"/>
        <v>2</v>
      </c>
      <c r="E37" s="80">
        <f t="shared" si="2"/>
        <v>2</v>
      </c>
      <c r="F37" s="80">
        <v>572.21439999999996</v>
      </c>
      <c r="G37" s="80">
        <v>51.51</v>
      </c>
      <c r="H37" s="80">
        <v>-0.46</v>
      </c>
      <c r="I37" s="80">
        <v>501.9</v>
      </c>
      <c r="J37" s="80">
        <v>5413.4</v>
      </c>
      <c r="K37" s="80">
        <v>1110.8704</v>
      </c>
      <c r="L37" s="80">
        <v>11808.42</v>
      </c>
      <c r="M37" s="80">
        <v>20329.990000000002</v>
      </c>
      <c r="O37" s="66">
        <f t="shared" si="3"/>
        <v>2</v>
      </c>
      <c r="P37" s="44">
        <f t="shared" si="4"/>
        <v>2</v>
      </c>
      <c r="Q37" s="94">
        <v>45324</v>
      </c>
      <c r="R37" s="95">
        <f>SUMIFS(F:F,C:C,$R$4,D:D,O37,E:E,P37)</f>
        <v>572.21439999999996</v>
      </c>
      <c r="S37" s="96">
        <f>SUMIFS($F:$F,$C:$C,$S$4,$D:$D,O37,$E:$E,P37)</f>
        <v>801.01909999999998</v>
      </c>
      <c r="T37" s="96">
        <f>SUMIFS($F:$F,$C:$C,$T$4,$D:$D,O37,$E:$E,P37)</f>
        <v>561.81500000000005</v>
      </c>
      <c r="U37" s="96">
        <f>SUMIFS($F:$F,$C:$C,$U$4,$D:$D,O37,$E:$E,P37)</f>
        <v>409.96859999999998</v>
      </c>
      <c r="V37" s="96">
        <f>SUMIFS($F:$F,$C:$C,$V$4,$D:$D,O37,$E:$E,P37)</f>
        <v>799.76919999999996</v>
      </c>
      <c r="W37" s="96">
        <f>SUMIFS($F:$F,$C:$C,$W$4,$D:$D,O37,$E:$E,P37)</f>
        <v>790.28710000000001</v>
      </c>
      <c r="X37" s="97">
        <f>SUMIFS($F:$F,$C:$C,$X$4,$D:$D,O37,$E:$E,P37)</f>
        <v>604.20799999999997</v>
      </c>
      <c r="Y37" s="44"/>
      <c r="Z37" s="66">
        <f t="shared" si="5"/>
        <v>2</v>
      </c>
      <c r="AA37" s="44">
        <f t="shared" si="6"/>
        <v>2</v>
      </c>
      <c r="AB37" s="94">
        <v>45324</v>
      </c>
      <c r="AC37" s="95">
        <f t="shared" ref="AC37:AI63" si="21">R37/11</f>
        <v>52.019490909090905</v>
      </c>
      <c r="AD37" s="96">
        <f t="shared" si="21"/>
        <v>72.819918181818181</v>
      </c>
      <c r="AE37" s="96">
        <f t="shared" si="21"/>
        <v>51.074090909090913</v>
      </c>
      <c r="AF37" s="96">
        <f t="shared" si="21"/>
        <v>37.269872727272727</v>
      </c>
      <c r="AG37" s="96">
        <f t="shared" si="21"/>
        <v>72.70629090909091</v>
      </c>
      <c r="AH37" s="96">
        <f t="shared" si="21"/>
        <v>71.844281818181813</v>
      </c>
      <c r="AI37" s="97">
        <f t="shared" si="21"/>
        <v>54.927999999999997</v>
      </c>
      <c r="AJ37" s="44"/>
      <c r="AK37" s="66">
        <f t="shared" si="8"/>
        <v>2</v>
      </c>
      <c r="AL37" s="44">
        <f t="shared" si="9"/>
        <v>2</v>
      </c>
      <c r="AM37" s="94">
        <v>45324</v>
      </c>
      <c r="AN37" s="95">
        <f>SUMIFS(G:G,C:C,$AN$4,D:D,AK37,E:E,AL37)</f>
        <v>51.51</v>
      </c>
      <c r="AO37" s="96">
        <f>SUMIFS(G:G,C:C,$AO$4,D:D,AK37,E:E,AL37)</f>
        <v>71.03</v>
      </c>
      <c r="AP37" s="96">
        <f>SUMIFS(G:G,C:C,$AP$4,D:D,AK37,E:E,AL37)</f>
        <v>50.27</v>
      </c>
      <c r="AQ37" s="96">
        <f>SUMIFS(G:G,C:C,$AQ$4,D:D,AK37,E:E,AL37)</f>
        <v>36.79</v>
      </c>
      <c r="AR37" s="96">
        <f>SUMIFS(G:G,C:C,$AR$4,D:D,AK37,E:E,AL37)</f>
        <v>71.22</v>
      </c>
      <c r="AS37" s="96">
        <f>SUMIFS(G:G,C:C,$AS$4,D:D,AK37,E:E,AL37)</f>
        <v>69.349999999999994</v>
      </c>
      <c r="AT37" s="97">
        <f>SUMIFS(G:G,C:C,$AT$4,D:D,AK37,E:E,AL37)</f>
        <v>52.64</v>
      </c>
      <c r="AU37" s="44"/>
      <c r="AV37" s="101">
        <v>45324</v>
      </c>
      <c r="AW37" s="96">
        <f t="shared" si="10"/>
        <v>672.57179999999994</v>
      </c>
      <c r="AX37" s="96">
        <f t="shared" si="16"/>
        <v>61.142890909090902</v>
      </c>
      <c r="AY37" s="97">
        <f t="shared" si="17"/>
        <v>59.731999999999992</v>
      </c>
      <c r="AZ37" s="96">
        <f t="shared" si="11"/>
        <v>72.819918181818181</v>
      </c>
      <c r="BA37" s="96">
        <f t="shared" si="12"/>
        <v>37.269872727272727</v>
      </c>
      <c r="BB37" s="97">
        <f t="shared" si="13"/>
        <v>35.550045454545455</v>
      </c>
      <c r="BC37" s="102">
        <f t="shared" si="14"/>
        <v>61.142890909090909</v>
      </c>
      <c r="BD37" s="44"/>
      <c r="BE37" s="44"/>
      <c r="BF37" s="96">
        <f t="shared" si="18"/>
        <v>71.22</v>
      </c>
      <c r="BG37" s="96">
        <f t="shared" si="19"/>
        <v>36.79</v>
      </c>
      <c r="BH37" s="96">
        <f t="shared" si="20"/>
        <v>34.43</v>
      </c>
      <c r="BI37" s="44"/>
      <c r="BJ37" s="96">
        <f t="shared" si="15"/>
        <v>59.731999999999992</v>
      </c>
      <c r="BK37" s="44"/>
      <c r="BP37" s="14"/>
      <c r="BQ37" s="13"/>
      <c r="BR37" s="15"/>
      <c r="BU37" s="13"/>
      <c r="BV37" s="15"/>
      <c r="BY37" s="13"/>
      <c r="BZ37" s="15"/>
      <c r="CC37" s="13"/>
      <c r="CD37" s="15"/>
      <c r="CG37" s="13"/>
      <c r="CH37" s="15"/>
      <c r="CK37" s="15"/>
      <c r="CL37" s="15"/>
      <c r="CM37" s="15"/>
    </row>
    <row r="38" spans="1:91" ht="16" thickBot="1" x14ac:dyDescent="0.4">
      <c r="A38" s="13">
        <v>43499</v>
      </c>
      <c r="B38" s="81" t="s">
        <v>84</v>
      </c>
      <c r="C38" s="80">
        <f t="shared" si="0"/>
        <v>2019</v>
      </c>
      <c r="D38" s="80">
        <f t="shared" si="1"/>
        <v>2</v>
      </c>
      <c r="E38" s="80">
        <f t="shared" si="2"/>
        <v>3</v>
      </c>
      <c r="F38" s="80">
        <v>567.26779999999997</v>
      </c>
      <c r="G38" s="80">
        <v>51.07</v>
      </c>
      <c r="H38" s="80">
        <v>-0.45</v>
      </c>
      <c r="I38" s="80">
        <v>375.61</v>
      </c>
      <c r="J38" s="80">
        <v>5336.2</v>
      </c>
      <c r="K38" s="80">
        <v>1110.8704</v>
      </c>
      <c r="L38" s="80">
        <v>11809.11</v>
      </c>
      <c r="M38" s="80">
        <v>20328.169999999998</v>
      </c>
      <c r="O38" s="66">
        <f t="shared" si="3"/>
        <v>2</v>
      </c>
      <c r="P38" s="44">
        <f t="shared" si="4"/>
        <v>3</v>
      </c>
      <c r="Q38" s="94">
        <v>45325</v>
      </c>
      <c r="R38" s="95">
        <f>SUMIFS(F:F,C:C,$R$4,D:D,O38,E:E,P38)</f>
        <v>567.26779999999997</v>
      </c>
      <c r="S38" s="96">
        <f>SUMIFS($F:$F,$C:$C,$S$4,$D:$D,O38,$E:$E,P38)</f>
        <v>796.85450000000003</v>
      </c>
      <c r="T38" s="96">
        <f>SUMIFS($F:$F,$C:$C,$T$4,$D:$D,O38,$E:$E,P38)</f>
        <v>556.58420000000001</v>
      </c>
      <c r="U38" s="96">
        <f>SUMIFS($F:$F,$C:$C,$U$4,$D:$D,O38,$E:$E,P38)</f>
        <v>405.37090000000001</v>
      </c>
      <c r="V38" s="96">
        <f>SUMIFS($F:$F,$C:$C,$V$4,$D:$D,O38,$E:$E,P38)</f>
        <v>795.4579</v>
      </c>
      <c r="W38" s="96">
        <f>SUMIFS($F:$F,$C:$C,$W$4,$D:$D,O38,$E:$E,P38)</f>
        <v>787.79359999999997</v>
      </c>
      <c r="X38" s="97">
        <f>SUMIFS($F:$F,$C:$C,$X$4,$D:$D,O38,$E:$E,P38)</f>
        <v>596.5027</v>
      </c>
      <c r="Y38" s="44"/>
      <c r="Z38" s="66">
        <f t="shared" si="5"/>
        <v>2</v>
      </c>
      <c r="AA38" s="44">
        <f t="shared" si="6"/>
        <v>3</v>
      </c>
      <c r="AB38" s="94">
        <v>45325</v>
      </c>
      <c r="AC38" s="95">
        <f t="shared" si="21"/>
        <v>51.569799999999994</v>
      </c>
      <c r="AD38" s="96">
        <f t="shared" si="21"/>
        <v>72.44131818181819</v>
      </c>
      <c r="AE38" s="96">
        <f t="shared" si="21"/>
        <v>50.598563636363636</v>
      </c>
      <c r="AF38" s="96">
        <f t="shared" si="21"/>
        <v>36.851900000000001</v>
      </c>
      <c r="AG38" s="96">
        <f t="shared" si="21"/>
        <v>72.314354545454549</v>
      </c>
      <c r="AH38" s="96">
        <f t="shared" si="21"/>
        <v>71.617599999999996</v>
      </c>
      <c r="AI38" s="97">
        <f t="shared" si="21"/>
        <v>54.227518181818184</v>
      </c>
      <c r="AJ38" s="44"/>
      <c r="AK38" s="66">
        <f t="shared" si="8"/>
        <v>2</v>
      </c>
      <c r="AL38" s="44">
        <f t="shared" si="9"/>
        <v>3</v>
      </c>
      <c r="AM38" s="94">
        <v>45325</v>
      </c>
      <c r="AN38" s="95">
        <f>SUMIFS(G:G,C:C,$AN$4,D:D,AK38,E:E,AL38)</f>
        <v>51.07</v>
      </c>
      <c r="AO38" s="96">
        <f>SUMIFS(G:G,C:C,$AO$4,D:D,AK38,E:E,AL38)</f>
        <v>70.66</v>
      </c>
      <c r="AP38" s="96">
        <f>SUMIFS(G:G,C:C,$AP$4,D:D,AK38,E:E,AL38)</f>
        <v>49.8</v>
      </c>
      <c r="AQ38" s="96">
        <f>SUMIFS(G:G,C:C,$AQ$4,D:D,AK38,E:E,AL38)</f>
        <v>36.380000000000003</v>
      </c>
      <c r="AR38" s="96">
        <f>SUMIFS(G:G,C:C,$AR$4,D:D,AK38,E:E,AL38)</f>
        <v>70.84</v>
      </c>
      <c r="AS38" s="96">
        <f>SUMIFS(G:G,C:C,$AS$4,D:D,AK38,E:E,AL38)</f>
        <v>69.14</v>
      </c>
      <c r="AT38" s="97">
        <f>SUMIFS(G:G,C:C,$AT$4,D:D,AK38,E:E,AL38)</f>
        <v>51.97</v>
      </c>
      <c r="AU38" s="44"/>
      <c r="AV38" s="101">
        <v>45325</v>
      </c>
      <c r="AW38" s="96">
        <f t="shared" si="10"/>
        <v>668.41221999999993</v>
      </c>
      <c r="AX38" s="96">
        <f t="shared" si="16"/>
        <v>60.76474727272727</v>
      </c>
      <c r="AY38" s="97">
        <f t="shared" si="17"/>
        <v>59.363999999999997</v>
      </c>
      <c r="AZ38" s="96">
        <f t="shared" si="11"/>
        <v>72.44131818181819</v>
      </c>
      <c r="BA38" s="96">
        <f t="shared" si="12"/>
        <v>36.851900000000001</v>
      </c>
      <c r="BB38" s="97">
        <f t="shared" si="13"/>
        <v>35.589418181818189</v>
      </c>
      <c r="BC38" s="102">
        <f t="shared" si="14"/>
        <v>60.764747272727263</v>
      </c>
      <c r="BD38" s="44"/>
      <c r="BE38" s="44"/>
      <c r="BF38" s="96">
        <f t="shared" si="18"/>
        <v>70.84</v>
      </c>
      <c r="BG38" s="96">
        <f t="shared" si="19"/>
        <v>36.380000000000003</v>
      </c>
      <c r="BH38" s="96">
        <f t="shared" si="20"/>
        <v>34.46</v>
      </c>
      <c r="BI38" s="44"/>
      <c r="BJ38" s="96">
        <f t="shared" si="15"/>
        <v>59.363999999999997</v>
      </c>
      <c r="BK38" s="44"/>
      <c r="BP38" s="14"/>
      <c r="BQ38" s="13"/>
      <c r="BR38" s="15"/>
      <c r="BU38" s="13"/>
      <c r="BV38" s="15"/>
      <c r="BZ38" s="15"/>
      <c r="CC38" s="13"/>
      <c r="CD38" s="15"/>
      <c r="CG38" s="13"/>
      <c r="CH38" s="15"/>
      <c r="CK38" s="15"/>
      <c r="CL38" s="15"/>
      <c r="CM38" s="15"/>
    </row>
    <row r="39" spans="1:91" ht="16" thickBot="1" x14ac:dyDescent="0.4">
      <c r="A39" s="13">
        <v>43500</v>
      </c>
      <c r="B39" s="81" t="s">
        <v>85</v>
      </c>
      <c r="C39" s="80">
        <f t="shared" si="0"/>
        <v>2019</v>
      </c>
      <c r="D39" s="80">
        <f t="shared" si="1"/>
        <v>2</v>
      </c>
      <c r="E39" s="80">
        <f t="shared" si="2"/>
        <v>4</v>
      </c>
      <c r="F39" s="80">
        <v>560.45619999999997</v>
      </c>
      <c r="G39" s="80">
        <v>50.45</v>
      </c>
      <c r="H39" s="80">
        <v>-0.61</v>
      </c>
      <c r="I39" s="80">
        <v>206.88</v>
      </c>
      <c r="J39" s="80">
        <v>7001.2</v>
      </c>
      <c r="K39" s="80">
        <v>1110.8724999999999</v>
      </c>
      <c r="L39" s="80">
        <v>11809.79</v>
      </c>
      <c r="M39" s="80">
        <v>20326.46</v>
      </c>
      <c r="O39" s="66">
        <f t="shared" si="3"/>
        <v>2</v>
      </c>
      <c r="P39" s="44">
        <f t="shared" si="4"/>
        <v>4</v>
      </c>
      <c r="Q39" s="94">
        <v>45326</v>
      </c>
      <c r="R39" s="95">
        <f>SUMIFS(F:F,C:C,$R$4,D:D,O39,E:E,P39)</f>
        <v>560.45619999999997</v>
      </c>
      <c r="S39" s="96">
        <f>SUMIFS($F:$F,$C:$C,$S$4,$D:$D,O39,$E:$E,P39)</f>
        <v>791.74069999999995</v>
      </c>
      <c r="T39" s="96">
        <f>SUMIFS($F:$F,$C:$C,$T$4,$D:$D,O39,$E:$E,P39)</f>
        <v>550.84349999999995</v>
      </c>
      <c r="U39" s="96">
        <f>SUMIFS($F:$F,$C:$C,$U$4,$D:$D,O39,$E:$E,P39)</f>
        <v>401.59460000000001</v>
      </c>
      <c r="V39" s="96">
        <f>SUMIFS($F:$F,$C:$C,$V$4,$D:$D,O39,$E:$E,P39)</f>
        <v>791.97159999999997</v>
      </c>
      <c r="W39" s="96">
        <f>SUMIFS($F:$F,$C:$C,$W$4,$D:$D,O39,$E:$E,P39)</f>
        <v>785.35180000000003</v>
      </c>
      <c r="X39" s="97">
        <f>SUMIFS($F:$F,$C:$C,$X$4,$D:$D,O39,$E:$E,P39)</f>
        <v>588.80539999999996</v>
      </c>
      <c r="Y39" s="44"/>
      <c r="Z39" s="66">
        <f t="shared" si="5"/>
        <v>2</v>
      </c>
      <c r="AA39" s="44">
        <f t="shared" si="6"/>
        <v>4</v>
      </c>
      <c r="AB39" s="94">
        <v>45326</v>
      </c>
      <c r="AC39" s="95">
        <f t="shared" si="21"/>
        <v>50.950563636363633</v>
      </c>
      <c r="AD39" s="96">
        <f t="shared" si="21"/>
        <v>71.976427272727264</v>
      </c>
      <c r="AE39" s="96">
        <f t="shared" si="21"/>
        <v>50.076681818181811</v>
      </c>
      <c r="AF39" s="96">
        <f t="shared" si="21"/>
        <v>36.508600000000001</v>
      </c>
      <c r="AG39" s="96">
        <f t="shared" si="21"/>
        <v>71.997418181818176</v>
      </c>
      <c r="AH39" s="96">
        <f t="shared" si="21"/>
        <v>71.395618181818179</v>
      </c>
      <c r="AI39" s="97">
        <f t="shared" si="21"/>
        <v>53.52776363636363</v>
      </c>
      <c r="AJ39" s="44"/>
      <c r="AK39" s="66">
        <f t="shared" si="8"/>
        <v>2</v>
      </c>
      <c r="AL39" s="44">
        <f t="shared" si="9"/>
        <v>4</v>
      </c>
      <c r="AM39" s="94">
        <v>45326</v>
      </c>
      <c r="AN39" s="95">
        <f>SUMIFS(G:G,C:C,$AN$4,D:D,AK39,E:E,AL39)</f>
        <v>50.45</v>
      </c>
      <c r="AO39" s="96">
        <f>SUMIFS(G:G,C:C,$AO$4,D:D,AK39,E:E,AL39)</f>
        <v>70.209999999999994</v>
      </c>
      <c r="AP39" s="96">
        <f>SUMIFS(G:G,C:C,$AP$4,D:D,AK39,E:E,AL39)</f>
        <v>49.29</v>
      </c>
      <c r="AQ39" s="96">
        <f>SUMIFS(G:G,C:C,$AQ$4,D:D,AK39,E:E,AL39)</f>
        <v>36.04</v>
      </c>
      <c r="AR39" s="96">
        <f>SUMIFS(G:G,C:C,$AR$4,D:D,AK39,E:E,AL39)</f>
        <v>70.53</v>
      </c>
      <c r="AS39" s="96">
        <f>SUMIFS(G:G,C:C,$AS$4,D:D,AK39,E:E,AL39)</f>
        <v>68.92</v>
      </c>
      <c r="AT39" s="97">
        <f>SUMIFS(G:G,C:C,$AT$4,D:D,AK39,E:E,AL39)</f>
        <v>51.3</v>
      </c>
      <c r="AU39" s="44"/>
      <c r="AV39" s="101">
        <v>45326</v>
      </c>
      <c r="AW39" s="96">
        <f t="shared" si="10"/>
        <v>664.30043999999987</v>
      </c>
      <c r="AX39" s="96">
        <f t="shared" si="16"/>
        <v>60.390949090909082</v>
      </c>
      <c r="AY39" s="97">
        <f t="shared" si="17"/>
        <v>58.998000000000005</v>
      </c>
      <c r="AZ39" s="96">
        <f t="shared" si="11"/>
        <v>71.997418181818176</v>
      </c>
      <c r="BA39" s="96">
        <f t="shared" si="12"/>
        <v>36.508600000000001</v>
      </c>
      <c r="BB39" s="97">
        <f t="shared" si="13"/>
        <v>35.488818181818175</v>
      </c>
      <c r="BC39" s="102">
        <f t="shared" si="14"/>
        <v>60.390949090909089</v>
      </c>
      <c r="BD39" s="44"/>
      <c r="BE39" s="44"/>
      <c r="BF39" s="96">
        <f t="shared" si="18"/>
        <v>70.53</v>
      </c>
      <c r="BG39" s="96">
        <f t="shared" si="19"/>
        <v>36.04</v>
      </c>
      <c r="BH39" s="96">
        <f t="shared" si="20"/>
        <v>34.49</v>
      </c>
      <c r="BI39" s="44"/>
      <c r="BJ39" s="96">
        <f t="shared" si="15"/>
        <v>58.998000000000005</v>
      </c>
      <c r="BK39" s="44"/>
      <c r="BP39" s="14"/>
      <c r="BQ39" s="13"/>
      <c r="BR39" s="15"/>
      <c r="BU39" s="13"/>
      <c r="BV39" s="15"/>
      <c r="BY39" s="13"/>
      <c r="BZ39" s="15"/>
      <c r="CC39" s="13"/>
      <c r="CD39" s="15"/>
      <c r="CG39" s="13"/>
      <c r="CH39" s="15"/>
      <c r="CK39" s="15"/>
      <c r="CL39" s="15"/>
      <c r="CM39" s="15"/>
    </row>
    <row r="40" spans="1:91" ht="16" thickBot="1" x14ac:dyDescent="0.4">
      <c r="A40" s="13">
        <v>43501</v>
      </c>
      <c r="B40" s="81" t="s">
        <v>86</v>
      </c>
      <c r="C40" s="80">
        <f t="shared" si="0"/>
        <v>2019</v>
      </c>
      <c r="D40" s="80">
        <f t="shared" si="1"/>
        <v>2</v>
      </c>
      <c r="E40" s="80">
        <f t="shared" si="2"/>
        <v>5</v>
      </c>
      <c r="F40" s="80">
        <v>553.91819999999996</v>
      </c>
      <c r="G40" s="80">
        <v>49.86</v>
      </c>
      <c r="H40" s="80">
        <v>-0.59</v>
      </c>
      <c r="I40" s="80">
        <v>221.3</v>
      </c>
      <c r="J40" s="80">
        <v>6742.9</v>
      </c>
      <c r="K40" s="80">
        <v>1110.8724999999999</v>
      </c>
      <c r="L40" s="80">
        <v>11810.48</v>
      </c>
      <c r="M40" s="80">
        <v>20324.5</v>
      </c>
      <c r="O40" s="66">
        <f t="shared" si="3"/>
        <v>2</v>
      </c>
      <c r="P40" s="44">
        <f t="shared" si="4"/>
        <v>5</v>
      </c>
      <c r="Q40" s="94">
        <v>45327</v>
      </c>
      <c r="R40" s="95">
        <f>SUMIFS(F:F,C:C,$R$4,D:D,O40,E:E,P40)</f>
        <v>553.91819999999996</v>
      </c>
      <c r="S40" s="96">
        <f>SUMIFS($F:$F,$C:$C,$S$4,$D:$D,O40,$E:$E,P40)</f>
        <v>785.5059</v>
      </c>
      <c r="T40" s="96">
        <f>SUMIFS($F:$F,$C:$C,$T$4,$D:$D,O40,$E:$E,P40)</f>
        <v>545.46900000000005</v>
      </c>
      <c r="U40" s="96">
        <f>SUMIFS($F:$F,$C:$C,$U$4,$D:$D,O40,$E:$E,P40)</f>
        <v>398.88729999999998</v>
      </c>
      <c r="V40" s="96">
        <f>SUMIFS($F:$F,$C:$C,$V$4,$D:$D,O40,$E:$E,P40)</f>
        <v>787.12779999999998</v>
      </c>
      <c r="W40" s="96">
        <f>SUMIFS($F:$F,$C:$C,$W$4,$D:$D,O40,$E:$E,P40)</f>
        <v>781.71360000000004</v>
      </c>
      <c r="X40" s="97">
        <f>SUMIFS($F:$F,$C:$C,$X$4,$D:$D,O40,$E:$E,P40)</f>
        <v>580.99059999999997</v>
      </c>
      <c r="Y40" s="44"/>
      <c r="Z40" s="66">
        <f t="shared" si="5"/>
        <v>2</v>
      </c>
      <c r="AA40" s="44">
        <f t="shared" si="6"/>
        <v>5</v>
      </c>
      <c r="AB40" s="94">
        <v>45327</v>
      </c>
      <c r="AC40" s="95">
        <f t="shared" si="21"/>
        <v>50.356199999999994</v>
      </c>
      <c r="AD40" s="96">
        <f t="shared" si="21"/>
        <v>71.409627272727278</v>
      </c>
      <c r="AE40" s="96">
        <f t="shared" si="21"/>
        <v>49.588090909090916</v>
      </c>
      <c r="AF40" s="96">
        <f t="shared" si="21"/>
        <v>36.262481818181818</v>
      </c>
      <c r="AG40" s="96">
        <f t="shared" si="21"/>
        <v>71.557072727272725</v>
      </c>
      <c r="AH40" s="96">
        <f t="shared" si="21"/>
        <v>71.064872727272729</v>
      </c>
      <c r="AI40" s="97">
        <f t="shared" si="21"/>
        <v>52.817327272727269</v>
      </c>
      <c r="AJ40" s="44"/>
      <c r="AK40" s="66">
        <f t="shared" si="8"/>
        <v>2</v>
      </c>
      <c r="AL40" s="44">
        <f t="shared" si="9"/>
        <v>5</v>
      </c>
      <c r="AM40" s="94">
        <v>45327</v>
      </c>
      <c r="AN40" s="95">
        <f>SUMIFS(G:G,C:C,$AN$4,D:D,AK40,E:E,AL40)</f>
        <v>49.86</v>
      </c>
      <c r="AO40" s="96">
        <f>SUMIFS(G:G,C:C,$AO$4,D:D,AK40,E:E,AL40)</f>
        <v>69.66</v>
      </c>
      <c r="AP40" s="96">
        <f>SUMIFS(G:G,C:C,$AP$4,D:D,AK40,E:E,AL40)</f>
        <v>48.81</v>
      </c>
      <c r="AQ40" s="96">
        <f>SUMIFS(G:G,C:C,$AQ$4,D:D,AK40,E:E,AL40)</f>
        <v>35.79</v>
      </c>
      <c r="AR40" s="96">
        <f>SUMIFS(G:G,C:C,$AR$4,D:D,AK40,E:E,AL40)</f>
        <v>70.22</v>
      </c>
      <c r="AS40" s="96">
        <f>SUMIFS(G:G,C:C,$AS$4,D:D,AK40,E:E,AL40)</f>
        <v>68.599999999999994</v>
      </c>
      <c r="AT40" s="97">
        <f>SUMIFS(G:G,C:C,$AT$4,D:D,AK40,E:E,AL40)</f>
        <v>50.62</v>
      </c>
      <c r="AU40" s="44"/>
      <c r="AV40" s="101">
        <v>45327</v>
      </c>
      <c r="AW40" s="96">
        <f t="shared" si="10"/>
        <v>659.74072000000001</v>
      </c>
      <c r="AX40" s="96">
        <f t="shared" si="16"/>
        <v>59.976429090909093</v>
      </c>
      <c r="AY40" s="97">
        <f t="shared" si="17"/>
        <v>58.616</v>
      </c>
      <c r="AZ40" s="96">
        <f t="shared" si="11"/>
        <v>71.557072727272725</v>
      </c>
      <c r="BA40" s="96">
        <f t="shared" si="12"/>
        <v>36.262481818181818</v>
      </c>
      <c r="BB40" s="97">
        <f t="shared" si="13"/>
        <v>35.294590909090907</v>
      </c>
      <c r="BC40" s="102">
        <f t="shared" si="14"/>
        <v>59.976429090909093</v>
      </c>
      <c r="BD40" s="44"/>
      <c r="BE40" s="44"/>
      <c r="BF40" s="96">
        <f t="shared" si="18"/>
        <v>70.22</v>
      </c>
      <c r="BG40" s="96">
        <f t="shared" si="19"/>
        <v>35.79</v>
      </c>
      <c r="BH40" s="96">
        <f t="shared" si="20"/>
        <v>34.43</v>
      </c>
      <c r="BI40" s="44"/>
      <c r="BJ40" s="96">
        <f t="shared" si="15"/>
        <v>58.616</v>
      </c>
      <c r="BK40" s="44"/>
      <c r="BP40" s="14"/>
      <c r="BQ40" s="13"/>
      <c r="BR40" s="15"/>
      <c r="BU40" s="13"/>
      <c r="BV40" s="15"/>
      <c r="BY40" s="13"/>
      <c r="BZ40" s="15"/>
      <c r="CC40" s="13"/>
      <c r="CD40" s="15"/>
      <c r="CG40" s="13"/>
      <c r="CH40" s="15"/>
      <c r="CK40" s="15"/>
      <c r="CL40" s="15"/>
      <c r="CM40" s="15"/>
    </row>
    <row r="41" spans="1:91" ht="16" thickBot="1" x14ac:dyDescent="0.4">
      <c r="A41" s="13">
        <v>43502</v>
      </c>
      <c r="B41" s="81" t="s">
        <v>87</v>
      </c>
      <c r="C41" s="80">
        <f t="shared" si="0"/>
        <v>2019</v>
      </c>
      <c r="D41" s="80">
        <f t="shared" si="1"/>
        <v>2</v>
      </c>
      <c r="E41" s="80">
        <f t="shared" si="2"/>
        <v>6</v>
      </c>
      <c r="F41" s="80">
        <v>543.96420000000001</v>
      </c>
      <c r="G41" s="80">
        <v>49.19</v>
      </c>
      <c r="H41" s="80">
        <v>-0.9</v>
      </c>
      <c r="I41" s="80">
        <v>268.27</v>
      </c>
      <c r="J41" s="80">
        <v>6174</v>
      </c>
      <c r="K41" s="80">
        <v>1105.8724999999999</v>
      </c>
      <c r="L41" s="80">
        <v>11811.19</v>
      </c>
      <c r="M41" s="80">
        <v>19963.05</v>
      </c>
      <c r="O41" s="66">
        <f t="shared" si="3"/>
        <v>2</v>
      </c>
      <c r="P41" s="44">
        <f t="shared" si="4"/>
        <v>6</v>
      </c>
      <c r="Q41" s="94">
        <v>45328</v>
      </c>
      <c r="R41" s="95">
        <f>SUMIFS(F:F,C:C,$R$4,D:D,O41,E:E,P41)</f>
        <v>543.96420000000001</v>
      </c>
      <c r="S41" s="96">
        <f>SUMIFS($F:$F,$C:$C,$S$4,$D:$D,O41,$E:$E,P41)</f>
        <v>778.36500000000001</v>
      </c>
      <c r="T41" s="96">
        <f>SUMIFS($F:$F,$C:$C,$T$4,$D:$D,O41,$E:$E,P41)</f>
        <v>541.01009999999997</v>
      </c>
      <c r="U41" s="96">
        <f>SUMIFS($F:$F,$C:$C,$U$4,$D:$D,O41,$E:$E,P41)</f>
        <v>396.3852</v>
      </c>
      <c r="V41" s="96">
        <f>SUMIFS($F:$F,$C:$C,$V$4,$D:$D,O41,$E:$E,P41)</f>
        <v>781.12929999999994</v>
      </c>
      <c r="W41" s="96">
        <f>SUMIFS($F:$F,$C:$C,$W$4,$D:$D,O41,$E:$E,P41)</f>
        <v>778.06730000000005</v>
      </c>
      <c r="X41" s="97">
        <f>SUMIFS($F:$F,$C:$C,$X$4,$D:$D,O41,$E:$E,P41)</f>
        <v>573.56410000000005</v>
      </c>
      <c r="Y41" s="44"/>
      <c r="Z41" s="66">
        <f t="shared" si="5"/>
        <v>2</v>
      </c>
      <c r="AA41" s="44">
        <f t="shared" si="6"/>
        <v>6</v>
      </c>
      <c r="AB41" s="94">
        <v>45328</v>
      </c>
      <c r="AC41" s="95">
        <f t="shared" si="21"/>
        <v>49.451290909090908</v>
      </c>
      <c r="AD41" s="96">
        <f t="shared" si="21"/>
        <v>70.76045454545455</v>
      </c>
      <c r="AE41" s="96">
        <f t="shared" si="21"/>
        <v>49.182736363636359</v>
      </c>
      <c r="AF41" s="96">
        <f t="shared" si="21"/>
        <v>36.035018181818181</v>
      </c>
      <c r="AG41" s="96">
        <f t="shared" si="21"/>
        <v>71.011754545454536</v>
      </c>
      <c r="AH41" s="96">
        <f t="shared" si="21"/>
        <v>70.733390909090915</v>
      </c>
      <c r="AI41" s="97">
        <f t="shared" si="21"/>
        <v>52.142190909090914</v>
      </c>
      <c r="AJ41" s="44"/>
      <c r="AK41" s="66">
        <f t="shared" si="8"/>
        <v>2</v>
      </c>
      <c r="AL41" s="44">
        <f t="shared" si="9"/>
        <v>6</v>
      </c>
      <c r="AM41" s="94">
        <v>45328</v>
      </c>
      <c r="AN41" s="95">
        <f>SUMIFS(G:G,C:C,$AN$4,D:D,AK41,E:E,AL41)</f>
        <v>49.19</v>
      </c>
      <c r="AO41" s="96">
        <f>SUMIFS(G:G,C:C,$AO$4,D:D,AK41,E:E,AL41)</f>
        <v>69.02</v>
      </c>
      <c r="AP41" s="96">
        <f>SUMIFS(G:G,C:C,$AP$4,D:D,AK41,E:E,AL41)</f>
        <v>48.41</v>
      </c>
      <c r="AQ41" s="96">
        <f>SUMIFS(G:G,C:C,$AQ$4,D:D,AK41,E:E,AL41)</f>
        <v>35.57</v>
      </c>
      <c r="AR41" s="96">
        <f>SUMIFS(G:G,C:C,$AR$4,D:D,AK41,E:E,AL41)</f>
        <v>69.56</v>
      </c>
      <c r="AS41" s="96">
        <f>SUMIFS(G:G,C:C,$AS$4,D:D,AK41,E:E,AL41)</f>
        <v>68.28</v>
      </c>
      <c r="AT41" s="97">
        <f>SUMIFS(G:G,C:C,$AT$4,D:D,AK41,E:E,AL41)</f>
        <v>49.97</v>
      </c>
      <c r="AU41" s="44"/>
      <c r="AV41" s="101">
        <v>45328</v>
      </c>
      <c r="AW41" s="96">
        <f t="shared" si="10"/>
        <v>654.99138000000005</v>
      </c>
      <c r="AX41" s="96">
        <f t="shared" si="16"/>
        <v>59.544670909090911</v>
      </c>
      <c r="AY41" s="97">
        <f t="shared" si="17"/>
        <v>58.168000000000006</v>
      </c>
      <c r="AZ41" s="96">
        <f t="shared" si="11"/>
        <v>71.011754545454536</v>
      </c>
      <c r="BA41" s="96">
        <f t="shared" si="12"/>
        <v>36.035018181818181</v>
      </c>
      <c r="BB41" s="97">
        <f t="shared" si="13"/>
        <v>34.976736363636356</v>
      </c>
      <c r="BC41" s="102">
        <f t="shared" si="14"/>
        <v>59.544670909090904</v>
      </c>
      <c r="BD41" s="44"/>
      <c r="BE41" s="44"/>
      <c r="BF41" s="96">
        <f t="shared" si="18"/>
        <v>69.56</v>
      </c>
      <c r="BG41" s="96">
        <f t="shared" si="19"/>
        <v>35.57</v>
      </c>
      <c r="BH41" s="96">
        <f t="shared" si="20"/>
        <v>33.99</v>
      </c>
      <c r="BI41" s="44"/>
      <c r="BJ41" s="96">
        <f t="shared" si="15"/>
        <v>58.168000000000006</v>
      </c>
      <c r="BK41" s="44"/>
      <c r="BP41" s="14"/>
      <c r="BQ41" s="13"/>
      <c r="BR41" s="15"/>
      <c r="BU41" s="13"/>
      <c r="BV41" s="15"/>
      <c r="BY41" s="13"/>
      <c r="BZ41" s="15"/>
      <c r="CC41" s="13"/>
      <c r="CD41" s="15"/>
      <c r="CG41" s="13"/>
      <c r="CH41" s="15"/>
      <c r="CK41" s="15"/>
      <c r="CL41" s="15"/>
      <c r="CM41" s="15"/>
    </row>
    <row r="42" spans="1:91" ht="16" thickBot="1" x14ac:dyDescent="0.4">
      <c r="A42" s="13">
        <v>43503</v>
      </c>
      <c r="B42" s="81" t="s">
        <v>88</v>
      </c>
      <c r="C42" s="80">
        <f t="shared" si="0"/>
        <v>2019</v>
      </c>
      <c r="D42" s="80">
        <f t="shared" si="1"/>
        <v>2</v>
      </c>
      <c r="E42" s="80">
        <f t="shared" si="2"/>
        <v>7</v>
      </c>
      <c r="F42" s="80">
        <v>543.1404</v>
      </c>
      <c r="G42" s="80">
        <v>48.89</v>
      </c>
      <c r="H42" s="80">
        <v>-7.0000000000000007E-2</v>
      </c>
      <c r="I42" s="80">
        <v>308.13</v>
      </c>
      <c r="J42" s="80">
        <v>5194.2</v>
      </c>
      <c r="K42" s="80">
        <v>1110.8724999999999</v>
      </c>
      <c r="L42" s="80">
        <v>11811.55</v>
      </c>
      <c r="M42" s="80">
        <v>20321.919999999998</v>
      </c>
      <c r="O42" s="66">
        <f t="shared" si="3"/>
        <v>2</v>
      </c>
      <c r="P42" s="44">
        <f t="shared" si="4"/>
        <v>7</v>
      </c>
      <c r="Q42" s="94">
        <v>45329</v>
      </c>
      <c r="R42" s="95">
        <f>SUMIFS(F:F,C:C,$R$4,D:D,O42,E:E,P42)</f>
        <v>543.1404</v>
      </c>
      <c r="S42" s="96">
        <f>SUMIFS($F:$F,$C:$C,$S$4,$D:$D,O42,$E:$E,P42)</f>
        <v>772.56679999999994</v>
      </c>
      <c r="T42" s="96">
        <f>SUMIFS($F:$F,$C:$C,$T$4,$D:$D,O42,$E:$E,P42)</f>
        <v>535.04790000000003</v>
      </c>
      <c r="U42" s="96">
        <f>SUMIFS($F:$F,$C:$C,$U$4,$D:$D,O42,$E:$E,P42)</f>
        <v>391.98930000000001</v>
      </c>
      <c r="V42" s="96">
        <f>SUMIFS($F:$F,$C:$C,$V$4,$D:$D,O42,$E:$E,P42)</f>
        <v>773.83169999999996</v>
      </c>
      <c r="W42" s="96">
        <f>SUMIFS($F:$F,$C:$C,$W$4,$D:$D,O42,$E:$E,P42)</f>
        <v>773.3854</v>
      </c>
      <c r="X42" s="97">
        <f>SUMIFS($F:$F,$C:$C,$X$4,$D:$D,O42,$E:$E,P42)</f>
        <v>567.11270000000002</v>
      </c>
      <c r="Y42" s="44"/>
      <c r="Z42" s="66">
        <f t="shared" si="5"/>
        <v>2</v>
      </c>
      <c r="AA42" s="44">
        <f t="shared" si="6"/>
        <v>7</v>
      </c>
      <c r="AB42" s="94">
        <v>45329</v>
      </c>
      <c r="AC42" s="95">
        <f t="shared" si="21"/>
        <v>49.376399999999997</v>
      </c>
      <c r="AD42" s="96">
        <f t="shared" si="21"/>
        <v>70.233345454545443</v>
      </c>
      <c r="AE42" s="96">
        <f t="shared" si="21"/>
        <v>48.640718181818187</v>
      </c>
      <c r="AF42" s="96">
        <f t="shared" si="21"/>
        <v>35.635390909090908</v>
      </c>
      <c r="AG42" s="96">
        <f t="shared" si="21"/>
        <v>70.348336363636363</v>
      </c>
      <c r="AH42" s="96">
        <f t="shared" si="21"/>
        <v>70.307763636363632</v>
      </c>
      <c r="AI42" s="97">
        <f t="shared" si="21"/>
        <v>51.555700000000002</v>
      </c>
      <c r="AJ42" s="44"/>
      <c r="AK42" s="66">
        <f t="shared" si="8"/>
        <v>2</v>
      </c>
      <c r="AL42" s="44">
        <f t="shared" si="9"/>
        <v>7</v>
      </c>
      <c r="AM42" s="94">
        <v>45329</v>
      </c>
      <c r="AN42" s="95">
        <f>SUMIFS(G:G,C:C,$AN$4,D:D,AK42,E:E,AL42)</f>
        <v>48.89</v>
      </c>
      <c r="AO42" s="96">
        <f>SUMIFS(G:G,C:C,$AO$4,D:D,AK42,E:E,AL42)</f>
        <v>68.510000000000005</v>
      </c>
      <c r="AP42" s="96">
        <f>SUMIFS(G:G,C:C,$AP$4,D:D,AK42,E:E,AL42)</f>
        <v>47.87</v>
      </c>
      <c r="AQ42" s="96">
        <f>SUMIFS(G:G,C:C,$AQ$4,D:D,AK42,E:E,AL42)</f>
        <v>35.18</v>
      </c>
      <c r="AR42" s="96">
        <f>SUMIFS(G:G,C:C,$AR$4,D:D,AK42,E:E,AL42)</f>
        <v>68.91</v>
      </c>
      <c r="AS42" s="96">
        <f>SUMIFS(G:G,C:C,$AS$4,D:D,AK42,E:E,AL42)</f>
        <v>67.87</v>
      </c>
      <c r="AT42" s="97">
        <f>SUMIFS(G:G,C:C,$AT$4,D:D,AK42,E:E,AL42)</f>
        <v>49.41</v>
      </c>
      <c r="AU42" s="44"/>
      <c r="AV42" s="101">
        <v>45329</v>
      </c>
      <c r="AW42" s="96">
        <f t="shared" si="10"/>
        <v>649.36422000000005</v>
      </c>
      <c r="AX42" s="96">
        <f t="shared" si="16"/>
        <v>59.033110909090915</v>
      </c>
      <c r="AY42" s="97">
        <f t="shared" si="17"/>
        <v>57.668000000000006</v>
      </c>
      <c r="AZ42" s="96">
        <f t="shared" si="11"/>
        <v>70.348336363636363</v>
      </c>
      <c r="BA42" s="96">
        <f t="shared" si="12"/>
        <v>35.635390909090908</v>
      </c>
      <c r="BB42" s="97">
        <f t="shared" si="13"/>
        <v>34.712945454545455</v>
      </c>
      <c r="BC42" s="102">
        <f t="shared" si="14"/>
        <v>59.033110909090908</v>
      </c>
      <c r="BD42" s="44"/>
      <c r="BE42" s="44"/>
      <c r="BF42" s="96">
        <f t="shared" si="18"/>
        <v>68.91</v>
      </c>
      <c r="BG42" s="96">
        <f t="shared" si="19"/>
        <v>35.18</v>
      </c>
      <c r="BH42" s="96">
        <f t="shared" si="20"/>
        <v>33.729999999999997</v>
      </c>
      <c r="BI42" s="44"/>
      <c r="BJ42" s="96">
        <f t="shared" si="15"/>
        <v>57.668000000000006</v>
      </c>
      <c r="BK42" s="44"/>
      <c r="BO42" s="14"/>
      <c r="BQ42" s="13"/>
      <c r="BR42" s="15"/>
      <c r="BU42" s="13"/>
      <c r="BV42" s="15"/>
      <c r="BY42" s="13"/>
      <c r="BZ42" s="15"/>
      <c r="CC42" s="13"/>
      <c r="CD42" s="15"/>
      <c r="CG42" s="13"/>
      <c r="CH42" s="15"/>
      <c r="CK42" s="15"/>
      <c r="CL42" s="15"/>
      <c r="CM42" s="15"/>
    </row>
    <row r="43" spans="1:91" ht="16" thickBot="1" x14ac:dyDescent="0.4">
      <c r="A43" s="13">
        <v>43504</v>
      </c>
      <c r="B43" s="81" t="s">
        <v>89</v>
      </c>
      <c r="C43" s="80">
        <f t="shared" si="0"/>
        <v>2019</v>
      </c>
      <c r="D43" s="80">
        <f t="shared" si="1"/>
        <v>2</v>
      </c>
      <c r="E43" s="80">
        <f t="shared" si="2"/>
        <v>8</v>
      </c>
      <c r="F43" s="80">
        <v>538.6721</v>
      </c>
      <c r="G43" s="80">
        <v>48.49</v>
      </c>
      <c r="H43" s="80">
        <v>-0.4</v>
      </c>
      <c r="I43" s="80">
        <v>460.76</v>
      </c>
      <c r="J43" s="80">
        <v>4818.8</v>
      </c>
      <c r="K43" s="80">
        <v>1110.8724999999999</v>
      </c>
      <c r="L43" s="80">
        <v>11826.33</v>
      </c>
      <c r="M43" s="80">
        <v>20320.2</v>
      </c>
      <c r="O43" s="66">
        <f t="shared" si="3"/>
        <v>2</v>
      </c>
      <c r="P43" s="44">
        <f t="shared" si="4"/>
        <v>8</v>
      </c>
      <c r="Q43" s="94">
        <v>45330</v>
      </c>
      <c r="R43" s="95">
        <f>SUMIFS(F:F,C:C,$R$4,D:D,O43,E:E,P43)</f>
        <v>538.6721</v>
      </c>
      <c r="S43" s="96">
        <f>SUMIFS($F:$F,$C:$C,$S$4,$D:$D,O43,$E:$E,P43)</f>
        <v>768.05050000000006</v>
      </c>
      <c r="T43" s="96">
        <f>SUMIFS($F:$F,$C:$C,$T$4,$D:$D,O43,$E:$E,P43)</f>
        <v>525.76260000000002</v>
      </c>
      <c r="U43" s="96">
        <f>SUMIFS($F:$F,$C:$C,$U$4,$D:$D,O43,$E:$E,P43)</f>
        <v>387.89929999999998</v>
      </c>
      <c r="V43" s="96">
        <f>SUMIFS($F:$F,$C:$C,$V$4,$D:$D,O43,$E:$E,P43)</f>
        <v>766.46069999999997</v>
      </c>
      <c r="W43" s="96">
        <f>SUMIFS($F:$F,$C:$C,$W$4,$D:$D,O43,$E:$E,P43)</f>
        <v>768.88390000000004</v>
      </c>
      <c r="X43" s="97">
        <f>SUMIFS($F:$F,$C:$C,$X$4,$D:$D,O43,$E:$E,P43)</f>
        <v>561.5172</v>
      </c>
      <c r="Y43" s="44"/>
      <c r="Z43" s="66">
        <f t="shared" si="5"/>
        <v>2</v>
      </c>
      <c r="AA43" s="44">
        <f t="shared" si="6"/>
        <v>8</v>
      </c>
      <c r="AB43" s="94">
        <v>45330</v>
      </c>
      <c r="AC43" s="95">
        <f t="shared" si="21"/>
        <v>48.97019090909091</v>
      </c>
      <c r="AD43" s="96">
        <f t="shared" si="21"/>
        <v>69.822772727272735</v>
      </c>
      <c r="AE43" s="96">
        <f t="shared" si="21"/>
        <v>47.796600000000005</v>
      </c>
      <c r="AF43" s="96">
        <f t="shared" si="21"/>
        <v>35.263572727272724</v>
      </c>
      <c r="AG43" s="96">
        <f t="shared" si="21"/>
        <v>69.678245454545447</v>
      </c>
      <c r="AH43" s="96">
        <f t="shared" si="21"/>
        <v>69.898536363636367</v>
      </c>
      <c r="AI43" s="97">
        <f t="shared" si="21"/>
        <v>51.047018181818181</v>
      </c>
      <c r="AJ43" s="44"/>
      <c r="AK43" s="66">
        <f t="shared" si="8"/>
        <v>2</v>
      </c>
      <c r="AL43" s="44">
        <f t="shared" si="9"/>
        <v>8</v>
      </c>
      <c r="AM43" s="94">
        <v>45330</v>
      </c>
      <c r="AN43" s="95">
        <f>SUMIFS(G:G,C:C,$AN$4,D:D,AK43,E:E,AL43)</f>
        <v>48.49</v>
      </c>
      <c r="AO43" s="96">
        <f>SUMIFS(G:G,C:C,$AO$4,D:D,AK43,E:E,AL43)</f>
        <v>68.11</v>
      </c>
      <c r="AP43" s="96">
        <f>SUMIFS(G:G,C:C,$AP$4,D:D,AK43,E:E,AL43)</f>
        <v>47.04</v>
      </c>
      <c r="AQ43" s="96">
        <f>SUMIFS(G:G,C:C,$AQ$4,D:D,AK43,E:E,AL43)</f>
        <v>34.81</v>
      </c>
      <c r="AR43" s="96">
        <f>SUMIFS(G:G,C:C,$AR$4,D:D,AK43,E:E,AL43)</f>
        <v>68.25</v>
      </c>
      <c r="AS43" s="96">
        <f>SUMIFS(G:G,C:C,$AS$4,D:D,AK43,E:E,AL43)</f>
        <v>67.48</v>
      </c>
      <c r="AT43" s="97">
        <f>SUMIFS(G:G,C:C,$AT$4,D:D,AK43,E:E,AL43)</f>
        <v>48.92</v>
      </c>
      <c r="AU43" s="44"/>
      <c r="AV43" s="101">
        <v>45330</v>
      </c>
      <c r="AW43" s="96">
        <f t="shared" si="10"/>
        <v>643.41139999999996</v>
      </c>
      <c r="AX43" s="96">
        <f t="shared" si="16"/>
        <v>58.491945454545451</v>
      </c>
      <c r="AY43" s="97">
        <f t="shared" si="17"/>
        <v>57.137999999999998</v>
      </c>
      <c r="AZ43" s="96">
        <f t="shared" si="11"/>
        <v>69.898536363636367</v>
      </c>
      <c r="BA43" s="96">
        <f t="shared" si="12"/>
        <v>35.263572727272724</v>
      </c>
      <c r="BB43" s="97">
        <f t="shared" si="13"/>
        <v>34.634963636363644</v>
      </c>
      <c r="BC43" s="102">
        <f t="shared" si="14"/>
        <v>58.491945454545451</v>
      </c>
      <c r="BD43" s="44"/>
      <c r="BE43" s="44"/>
      <c r="BF43" s="96">
        <f t="shared" si="18"/>
        <v>68.25</v>
      </c>
      <c r="BG43" s="96">
        <f t="shared" si="19"/>
        <v>34.81</v>
      </c>
      <c r="BH43" s="96">
        <f t="shared" si="20"/>
        <v>33.44</v>
      </c>
      <c r="BI43" s="44"/>
      <c r="BJ43" s="96">
        <f t="shared" si="15"/>
        <v>57.137999999999998</v>
      </c>
      <c r="BK43" s="44"/>
      <c r="BP43" s="14"/>
      <c r="BQ43" s="13"/>
      <c r="BR43" s="15"/>
      <c r="BU43" s="13"/>
      <c r="BV43" s="15"/>
      <c r="BY43" s="13"/>
      <c r="BZ43" s="15"/>
      <c r="CC43" s="13"/>
      <c r="CD43" s="15"/>
      <c r="CG43" s="13"/>
      <c r="CH43" s="15"/>
      <c r="CK43" s="15"/>
      <c r="CL43" s="15"/>
      <c r="CM43" s="15"/>
    </row>
    <row r="44" spans="1:91" ht="16" thickBot="1" x14ac:dyDescent="0.4">
      <c r="A44" s="13">
        <v>43505</v>
      </c>
      <c r="B44" s="81" t="s">
        <v>90</v>
      </c>
      <c r="C44" s="80">
        <f t="shared" si="0"/>
        <v>2019</v>
      </c>
      <c r="D44" s="80">
        <f t="shared" si="1"/>
        <v>2</v>
      </c>
      <c r="E44" s="80">
        <f t="shared" si="2"/>
        <v>9</v>
      </c>
      <c r="F44" s="80">
        <v>535.61450000000002</v>
      </c>
      <c r="G44" s="80">
        <v>48.22</v>
      </c>
      <c r="H44" s="80">
        <v>-0.28000000000000003</v>
      </c>
      <c r="I44" s="80">
        <v>723.18</v>
      </c>
      <c r="J44" s="80">
        <v>3762.2</v>
      </c>
      <c r="K44" s="80">
        <v>1110.8724999999999</v>
      </c>
      <c r="L44" s="80">
        <v>11826.93</v>
      </c>
      <c r="M44" s="80">
        <v>20318.509999999998</v>
      </c>
      <c r="O44" s="66">
        <f t="shared" si="3"/>
        <v>2</v>
      </c>
      <c r="P44" s="44">
        <f t="shared" si="4"/>
        <v>9</v>
      </c>
      <c r="Q44" s="94">
        <v>45331</v>
      </c>
      <c r="R44" s="95">
        <f>SUMIFS(F:F,C:C,$R$4,D:D,O44,E:E,P44)</f>
        <v>535.61450000000002</v>
      </c>
      <c r="S44" s="96">
        <f>SUMIFS($F:$F,$C:$C,$S$4,$D:$D,O44,$E:$E,P44)</f>
        <v>764.82150000000001</v>
      </c>
      <c r="T44" s="96">
        <f>SUMIFS($F:$F,$C:$C,$T$4,$D:$D,O44,$E:$E,P44)</f>
        <v>515.79600000000005</v>
      </c>
      <c r="U44" s="96">
        <f>SUMIFS($F:$F,$C:$C,$U$4,$D:$D,O44,$E:$E,P44)</f>
        <v>384.00389999999999</v>
      </c>
      <c r="V44" s="96">
        <f>SUMIFS($F:$F,$C:$C,$V$4,$D:$D,O44,$E:$E,P44)</f>
        <v>758.88229999999999</v>
      </c>
      <c r="W44" s="96">
        <f>SUMIFS($F:$F,$C:$C,$W$4,$D:$D,O44,$E:$E,P44)</f>
        <v>765.93169999999998</v>
      </c>
      <c r="X44" s="97">
        <f>SUMIFS($F:$F,$C:$C,$X$4,$D:$D,O44,$E:$E,P44)</f>
        <v>556.33370000000002</v>
      </c>
      <c r="Y44" s="44"/>
      <c r="Z44" s="66">
        <f t="shared" si="5"/>
        <v>2</v>
      </c>
      <c r="AA44" s="44">
        <f t="shared" si="6"/>
        <v>9</v>
      </c>
      <c r="AB44" s="94">
        <v>45331</v>
      </c>
      <c r="AC44" s="95">
        <f t="shared" si="21"/>
        <v>48.692227272727273</v>
      </c>
      <c r="AD44" s="96">
        <f t="shared" si="21"/>
        <v>69.529227272727269</v>
      </c>
      <c r="AE44" s="96">
        <f t="shared" si="21"/>
        <v>46.89054545454546</v>
      </c>
      <c r="AF44" s="96">
        <f t="shared" si="21"/>
        <v>34.909445454545455</v>
      </c>
      <c r="AG44" s="96">
        <f t="shared" si="21"/>
        <v>68.9893</v>
      </c>
      <c r="AH44" s="96">
        <f t="shared" si="21"/>
        <v>69.630154545454545</v>
      </c>
      <c r="AI44" s="97">
        <f t="shared" si="21"/>
        <v>50.575790909090912</v>
      </c>
      <c r="AJ44" s="44"/>
      <c r="AK44" s="66">
        <f t="shared" si="8"/>
        <v>2</v>
      </c>
      <c r="AL44" s="44">
        <f t="shared" si="9"/>
        <v>9</v>
      </c>
      <c r="AM44" s="94">
        <v>45331</v>
      </c>
      <c r="AN44" s="95">
        <f>SUMIFS(G:G,C:C,$AN$4,D:D,AK44,E:E,AL44)</f>
        <v>48.22</v>
      </c>
      <c r="AO44" s="96">
        <f>SUMIFS(G:G,C:C,$AO$4,D:D,AK44,E:E,AL44)</f>
        <v>67.819999999999993</v>
      </c>
      <c r="AP44" s="96">
        <f>SUMIFS(G:G,C:C,$AP$4,D:D,AK44,E:E,AL44)</f>
        <v>46.15</v>
      </c>
      <c r="AQ44" s="96">
        <f>SUMIFS(G:G,C:C,$AQ$4,D:D,AK44,E:E,AL44)</f>
        <v>34.46</v>
      </c>
      <c r="AR44" s="96">
        <f>SUMIFS(G:G,C:C,$AR$4,D:D,AK44,E:E,AL44)</f>
        <v>67.58</v>
      </c>
      <c r="AS44" s="96">
        <f>SUMIFS(G:G,C:C,$AS$4,D:D,AK44,E:E,AL44)</f>
        <v>67.22</v>
      </c>
      <c r="AT44" s="97">
        <f>SUMIFS(G:G,C:C,$AT$4,D:D,AK44,E:E,AL44)</f>
        <v>48.47</v>
      </c>
      <c r="AU44" s="44"/>
      <c r="AV44" s="101">
        <v>45331</v>
      </c>
      <c r="AW44" s="96">
        <f t="shared" si="10"/>
        <v>637.88708000000008</v>
      </c>
      <c r="AX44" s="96">
        <f t="shared" si="16"/>
        <v>57.989734545454553</v>
      </c>
      <c r="AY44" s="97">
        <f t="shared" si="17"/>
        <v>56.646000000000001</v>
      </c>
      <c r="AZ44" s="96">
        <f t="shared" si="11"/>
        <v>69.630154545454545</v>
      </c>
      <c r="BA44" s="96">
        <f t="shared" si="12"/>
        <v>34.909445454545455</v>
      </c>
      <c r="BB44" s="97">
        <f t="shared" si="13"/>
        <v>34.720709090909089</v>
      </c>
      <c r="BC44" s="102">
        <f t="shared" si="14"/>
        <v>57.989734545454553</v>
      </c>
      <c r="BD44" s="44"/>
      <c r="BE44" s="44"/>
      <c r="BF44" s="96">
        <f t="shared" si="18"/>
        <v>67.819999999999993</v>
      </c>
      <c r="BG44" s="96">
        <f t="shared" si="19"/>
        <v>34.46</v>
      </c>
      <c r="BH44" s="96">
        <f t="shared" si="20"/>
        <v>33.359999999999992</v>
      </c>
      <c r="BI44" s="44"/>
      <c r="BJ44" s="96">
        <f t="shared" si="15"/>
        <v>56.646000000000001</v>
      </c>
      <c r="BK44" s="44"/>
      <c r="BP44" s="14"/>
      <c r="BQ44" s="13"/>
      <c r="BR44" s="15"/>
      <c r="BU44" s="13"/>
      <c r="BV44" s="15"/>
      <c r="BY44" s="13"/>
      <c r="BZ44" s="15"/>
      <c r="CC44" s="13"/>
      <c r="CD44" s="15"/>
      <c r="CG44" s="13"/>
      <c r="CH44" s="15"/>
      <c r="CK44" s="15"/>
      <c r="CL44" s="15"/>
      <c r="CM44" s="15"/>
    </row>
    <row r="45" spans="1:91" ht="16" thickBot="1" x14ac:dyDescent="0.4">
      <c r="A45" s="13">
        <v>43506</v>
      </c>
      <c r="B45" s="81" t="s">
        <v>91</v>
      </c>
      <c r="C45" s="80">
        <f t="shared" si="0"/>
        <v>2019</v>
      </c>
      <c r="D45" s="80">
        <f t="shared" si="1"/>
        <v>2</v>
      </c>
      <c r="E45" s="80">
        <f t="shared" si="2"/>
        <v>10</v>
      </c>
      <c r="F45" s="80">
        <v>532.70420000000001</v>
      </c>
      <c r="G45" s="80">
        <v>47.95</v>
      </c>
      <c r="H45" s="80">
        <v>-0.26</v>
      </c>
      <c r="I45" s="80">
        <v>660.51</v>
      </c>
      <c r="J45" s="80">
        <v>3538.4</v>
      </c>
      <c r="K45" s="80">
        <v>1110.8724999999999</v>
      </c>
      <c r="L45" s="80">
        <v>11827.32</v>
      </c>
      <c r="M45" s="80">
        <v>20317.189999999999</v>
      </c>
      <c r="O45" s="66">
        <f t="shared" si="3"/>
        <v>2</v>
      </c>
      <c r="P45" s="44">
        <f t="shared" si="4"/>
        <v>10</v>
      </c>
      <c r="Q45" s="94">
        <v>45332</v>
      </c>
      <c r="R45" s="95">
        <f>SUMIFS(F:F,C:C,$R$4,D:D,O45,E:E,P45)</f>
        <v>532.70420000000001</v>
      </c>
      <c r="S45" s="96">
        <f>SUMIFS($F:$F,$C:$C,$S$4,$D:$D,O45,$E:$E,P45)</f>
        <v>760.97950000000003</v>
      </c>
      <c r="T45" s="96">
        <f>SUMIFS($F:$F,$C:$C,$T$4,$D:$D,O45,$E:$E,P45)</f>
        <v>505.64690000000002</v>
      </c>
      <c r="U45" s="96">
        <f>SUMIFS($F:$F,$C:$C,$U$4,$D:$D,O45,$E:$E,P45)</f>
        <v>379.39100000000002</v>
      </c>
      <c r="V45" s="96">
        <f>SUMIFS($F:$F,$C:$C,$V$4,$D:$D,O45,$E:$E,P45)</f>
        <v>752.30280000000005</v>
      </c>
      <c r="W45" s="96">
        <f>SUMIFS($F:$F,$C:$C,$W$4,$D:$D,O45,$E:$E,P45)</f>
        <v>763.96400000000006</v>
      </c>
      <c r="X45" s="97">
        <f>SUMIFS($F:$F,$C:$C,$X$4,$D:$D,O45,$E:$E,P45)</f>
        <v>549.59569999999997</v>
      </c>
      <c r="Y45" s="44"/>
      <c r="Z45" s="66">
        <f t="shared" si="5"/>
        <v>2</v>
      </c>
      <c r="AA45" s="44">
        <f t="shared" si="6"/>
        <v>10</v>
      </c>
      <c r="AB45" s="94">
        <v>45332</v>
      </c>
      <c r="AC45" s="95">
        <f t="shared" si="21"/>
        <v>48.427654545454544</v>
      </c>
      <c r="AD45" s="96">
        <f t="shared" si="21"/>
        <v>69.179954545454549</v>
      </c>
      <c r="AE45" s="96">
        <f t="shared" si="21"/>
        <v>45.9679</v>
      </c>
      <c r="AF45" s="96">
        <f t="shared" si="21"/>
        <v>34.49009090909091</v>
      </c>
      <c r="AG45" s="96">
        <f t="shared" si="21"/>
        <v>68.391163636363643</v>
      </c>
      <c r="AH45" s="96">
        <f t="shared" si="21"/>
        <v>69.451272727272737</v>
      </c>
      <c r="AI45" s="97">
        <f t="shared" si="21"/>
        <v>49.963245454545451</v>
      </c>
      <c r="AJ45" s="44"/>
      <c r="AK45" s="66">
        <f t="shared" si="8"/>
        <v>2</v>
      </c>
      <c r="AL45" s="44">
        <f t="shared" si="9"/>
        <v>10</v>
      </c>
      <c r="AM45" s="94">
        <v>45332</v>
      </c>
      <c r="AN45" s="95">
        <f>SUMIFS(G:G,C:C,$AN$4,D:D,AK45,E:E,AL45)</f>
        <v>47.95</v>
      </c>
      <c r="AO45" s="96">
        <f>SUMIFS(G:G,C:C,$AO$4,D:D,AK45,E:E,AL45)</f>
        <v>67.48</v>
      </c>
      <c r="AP45" s="96">
        <f>SUMIFS(G:G,C:C,$AP$4,D:D,AK45,E:E,AL45)</f>
        <v>45.24</v>
      </c>
      <c r="AQ45" s="96">
        <f>SUMIFS(G:G,C:C,$AQ$4,D:D,AK45,E:E,AL45)</f>
        <v>34.049999999999997</v>
      </c>
      <c r="AR45" s="96">
        <f>SUMIFS(G:G,C:C,$AR$4,D:D,AK45,E:E,AL45)</f>
        <v>66.989999999999995</v>
      </c>
      <c r="AS45" s="96">
        <f>SUMIFS(G:G,C:C,$AS$4,D:D,AK45,E:E,AL45)</f>
        <v>67.040000000000006</v>
      </c>
      <c r="AT45" s="97">
        <f>SUMIFS(G:G,C:C,$AT$4,D:D,AK45,E:E,AL45)</f>
        <v>47.88</v>
      </c>
      <c r="AU45" s="44"/>
      <c r="AV45" s="101">
        <v>45332</v>
      </c>
      <c r="AW45" s="96">
        <f t="shared" si="10"/>
        <v>632.45684000000006</v>
      </c>
      <c r="AX45" s="96">
        <f t="shared" si="16"/>
        <v>57.496076363636369</v>
      </c>
      <c r="AY45" s="97">
        <f t="shared" si="17"/>
        <v>56.160000000000004</v>
      </c>
      <c r="AZ45" s="96">
        <f t="shared" si="11"/>
        <v>69.451272727272737</v>
      </c>
      <c r="BA45" s="96">
        <f t="shared" si="12"/>
        <v>34.49009090909091</v>
      </c>
      <c r="BB45" s="97">
        <f t="shared" si="13"/>
        <v>34.961181818181828</v>
      </c>
      <c r="BC45" s="102">
        <f t="shared" si="14"/>
        <v>57.496076363636369</v>
      </c>
      <c r="BD45" s="44"/>
      <c r="BE45" s="44"/>
      <c r="BF45" s="96">
        <f t="shared" si="18"/>
        <v>67.48</v>
      </c>
      <c r="BG45" s="96">
        <f t="shared" si="19"/>
        <v>34.049999999999997</v>
      </c>
      <c r="BH45" s="96">
        <f t="shared" si="20"/>
        <v>33.430000000000007</v>
      </c>
      <c r="BI45" s="44"/>
      <c r="BJ45" s="96">
        <f t="shared" si="15"/>
        <v>56.160000000000004</v>
      </c>
      <c r="BK45" s="44"/>
      <c r="BP45" s="14"/>
      <c r="BQ45" s="13"/>
      <c r="BR45" s="15"/>
      <c r="BU45" s="13"/>
      <c r="BV45" s="15"/>
      <c r="BY45" s="13"/>
      <c r="BZ45" s="15"/>
      <c r="CC45" s="13"/>
      <c r="CD45" s="15"/>
      <c r="CG45" s="13"/>
      <c r="CH45" s="15"/>
      <c r="CK45" s="15"/>
      <c r="CL45" s="15"/>
      <c r="CM45" s="15"/>
    </row>
    <row r="46" spans="1:91" ht="16" thickBot="1" x14ac:dyDescent="0.4">
      <c r="A46" s="13">
        <v>43507</v>
      </c>
      <c r="B46" s="81" t="s">
        <v>92</v>
      </c>
      <c r="C46" s="80">
        <f t="shared" si="0"/>
        <v>2019</v>
      </c>
      <c r="D46" s="80">
        <f t="shared" si="1"/>
        <v>2</v>
      </c>
      <c r="E46" s="80">
        <f t="shared" si="2"/>
        <v>11</v>
      </c>
      <c r="F46" s="80">
        <v>526.98699999999997</v>
      </c>
      <c r="G46" s="80">
        <v>47.44</v>
      </c>
      <c r="H46" s="80">
        <v>-0.51</v>
      </c>
      <c r="I46" s="80">
        <v>310.85000000000002</v>
      </c>
      <c r="J46" s="80">
        <v>5838</v>
      </c>
      <c r="K46" s="80">
        <v>1110.8662999999999</v>
      </c>
      <c r="L46" s="80">
        <v>11827.7</v>
      </c>
      <c r="M46" s="80">
        <v>20315.64</v>
      </c>
      <c r="O46" s="66">
        <f t="shared" si="3"/>
        <v>2</v>
      </c>
      <c r="P46" s="44">
        <f t="shared" si="4"/>
        <v>11</v>
      </c>
      <c r="Q46" s="94">
        <v>45333</v>
      </c>
      <c r="R46" s="95">
        <f>SUMIFS(F:F,C:C,$R$4,D:D,O46,E:E,P46)</f>
        <v>526.98699999999997</v>
      </c>
      <c r="S46" s="96">
        <f>SUMIFS($F:$F,$C:$C,$S$4,$D:$D,O46,$E:$E,P46)</f>
        <v>755.71849999999995</v>
      </c>
      <c r="T46" s="96">
        <f>SUMIFS($F:$F,$C:$C,$T$4,$D:$D,O46,$E:$E,P46)</f>
        <v>495.61520000000002</v>
      </c>
      <c r="U46" s="96">
        <f>SUMIFS($F:$F,$C:$C,$U$4,$D:$D,O46,$E:$E,P46)</f>
        <v>374.6909</v>
      </c>
      <c r="V46" s="96">
        <f>SUMIFS($F:$F,$C:$C,$V$4,$D:$D,O46,$E:$E,P46)</f>
        <v>747.49159999999995</v>
      </c>
      <c r="W46" s="96">
        <f>SUMIFS($F:$F,$C:$C,$W$4,$D:$D,O46,$E:$E,P46)</f>
        <v>761.8673</v>
      </c>
      <c r="X46" s="97">
        <f>SUMIFS($F:$F,$C:$C,$X$4,$D:$D,O46,$E:$E,P46)</f>
        <v>542.19449999999995</v>
      </c>
      <c r="Y46" s="44"/>
      <c r="Z46" s="66">
        <f t="shared" si="5"/>
        <v>2</v>
      </c>
      <c r="AA46" s="44">
        <f t="shared" si="6"/>
        <v>11</v>
      </c>
      <c r="AB46" s="94">
        <v>45333</v>
      </c>
      <c r="AC46" s="95">
        <f t="shared" si="21"/>
        <v>47.907909090909087</v>
      </c>
      <c r="AD46" s="96">
        <f t="shared" si="21"/>
        <v>68.701681818181811</v>
      </c>
      <c r="AE46" s="96">
        <f t="shared" si="21"/>
        <v>45.055927272727274</v>
      </c>
      <c r="AF46" s="96">
        <f t="shared" si="21"/>
        <v>34.062809090909091</v>
      </c>
      <c r="AG46" s="96">
        <f t="shared" si="21"/>
        <v>67.95378181818181</v>
      </c>
      <c r="AH46" s="96">
        <f t="shared" si="21"/>
        <v>69.260663636363631</v>
      </c>
      <c r="AI46" s="97">
        <f t="shared" si="21"/>
        <v>49.290409090909087</v>
      </c>
      <c r="AJ46" s="44"/>
      <c r="AK46" s="66">
        <f t="shared" si="8"/>
        <v>2</v>
      </c>
      <c r="AL46" s="44">
        <f t="shared" si="9"/>
        <v>11</v>
      </c>
      <c r="AM46" s="94">
        <v>45333</v>
      </c>
      <c r="AN46" s="95">
        <f>SUMIFS(G:G,C:C,$AN$4,D:D,AK46,E:E,AL46)</f>
        <v>47.44</v>
      </c>
      <c r="AO46" s="96">
        <f>SUMIFS(G:G,C:C,$AO$4,D:D,AK46,E:E,AL46)</f>
        <v>67.11</v>
      </c>
      <c r="AP46" s="96">
        <f>SUMIFS(G:G,C:C,$AP$4,D:D,AK46,E:E,AL46)</f>
        <v>44.35</v>
      </c>
      <c r="AQ46" s="96">
        <f>SUMIFS(G:G,C:C,$AQ$4,D:D,AK46,E:E,AL46)</f>
        <v>33.619999999999997</v>
      </c>
      <c r="AR46" s="96">
        <f>SUMIFS(G:G,C:C,$AR$4,D:D,AK46,E:E,AL46)</f>
        <v>66.56</v>
      </c>
      <c r="AS46" s="96">
        <f>SUMIFS(G:G,C:C,$AS$4,D:D,AK46,E:E,AL46)</f>
        <v>67.06</v>
      </c>
      <c r="AT46" s="97">
        <f>SUMIFS(G:G,C:C,$AT$4,D:D,AK46,E:E,AL46)</f>
        <v>47.24</v>
      </c>
      <c r="AU46" s="44"/>
      <c r="AV46" s="101">
        <v>45333</v>
      </c>
      <c r="AW46" s="96">
        <f t="shared" si="10"/>
        <v>627.07669999999996</v>
      </c>
      <c r="AX46" s="96">
        <f t="shared" si="16"/>
        <v>57.006972727272725</v>
      </c>
      <c r="AY46" s="97">
        <f t="shared" si="17"/>
        <v>55.740000000000009</v>
      </c>
      <c r="AZ46" s="96">
        <f t="shared" si="11"/>
        <v>69.260663636363631</v>
      </c>
      <c r="BA46" s="96">
        <f t="shared" si="12"/>
        <v>34.062809090909091</v>
      </c>
      <c r="BB46" s="97">
        <f t="shared" si="13"/>
        <v>35.19785454545454</v>
      </c>
      <c r="BC46" s="102">
        <f t="shared" si="14"/>
        <v>57.006972727272725</v>
      </c>
      <c r="BD46" s="44"/>
      <c r="BE46" s="44"/>
      <c r="BF46" s="96">
        <f t="shared" si="18"/>
        <v>67.11</v>
      </c>
      <c r="BG46" s="96">
        <f t="shared" si="19"/>
        <v>33.619999999999997</v>
      </c>
      <c r="BH46" s="96">
        <f t="shared" si="20"/>
        <v>33.49</v>
      </c>
      <c r="BI46" s="44"/>
      <c r="BJ46" s="96">
        <f t="shared" si="15"/>
        <v>55.740000000000009</v>
      </c>
      <c r="BK46" s="44"/>
      <c r="BP46" s="14"/>
      <c r="BQ46" s="13"/>
      <c r="BR46" s="15"/>
      <c r="BU46" s="13"/>
      <c r="BV46" s="15"/>
      <c r="BY46" s="13"/>
      <c r="BZ46" s="15"/>
      <c r="CC46" s="13"/>
      <c r="CD46" s="15"/>
      <c r="CG46" s="13"/>
      <c r="CH46" s="15"/>
      <c r="CK46" s="15"/>
      <c r="CL46" s="15"/>
      <c r="CM46" s="15"/>
    </row>
    <row r="47" spans="1:91" ht="16" thickBot="1" x14ac:dyDescent="0.4">
      <c r="A47" s="13">
        <v>43508</v>
      </c>
      <c r="B47" s="81" t="s">
        <v>93</v>
      </c>
      <c r="C47" s="80">
        <f t="shared" si="0"/>
        <v>2019</v>
      </c>
      <c r="D47" s="80">
        <f t="shared" si="1"/>
        <v>2</v>
      </c>
      <c r="E47" s="80">
        <f t="shared" si="2"/>
        <v>12</v>
      </c>
      <c r="F47" s="80">
        <v>521.98800000000006</v>
      </c>
      <c r="G47" s="80">
        <v>46.99</v>
      </c>
      <c r="H47" s="80">
        <v>-0.45</v>
      </c>
      <c r="I47" s="80">
        <v>346.18</v>
      </c>
      <c r="J47" s="80">
        <v>5297.4</v>
      </c>
      <c r="K47" s="80">
        <v>1110.8662999999999</v>
      </c>
      <c r="L47" s="80">
        <v>11828.18</v>
      </c>
      <c r="M47" s="80">
        <v>20314.150000000001</v>
      </c>
      <c r="O47" s="66">
        <f t="shared" si="3"/>
        <v>2</v>
      </c>
      <c r="P47" s="44">
        <f t="shared" si="4"/>
        <v>12</v>
      </c>
      <c r="Q47" s="94">
        <v>45334</v>
      </c>
      <c r="R47" s="95">
        <f>SUMIFS(F:F,C:C,$R$4,D:D,O47,E:E,P47)</f>
        <v>521.98800000000006</v>
      </c>
      <c r="S47" s="96">
        <f>SUMIFS($F:$F,$C:$C,$S$4,$D:$D,O47,$E:$E,P47)</f>
        <v>750.09749999999997</v>
      </c>
      <c r="T47" s="96">
        <f>SUMIFS($F:$F,$C:$C,$T$4,$D:$D,O47,$E:$E,P47)</f>
        <v>485.35300000000001</v>
      </c>
      <c r="U47" s="96">
        <f>SUMIFS($F:$F,$C:$C,$U$4,$D:$D,O47,$E:$E,P47)</f>
        <v>370.85910000000001</v>
      </c>
      <c r="V47" s="96">
        <f>SUMIFS($F:$F,$C:$C,$V$4,$D:$D,O47,$E:$E,P47)</f>
        <v>743.45309999999995</v>
      </c>
      <c r="W47" s="96">
        <f>SUMIFS($F:$F,$C:$C,$W$4,$D:$D,O47,$E:$E,P47)</f>
        <v>757.93539999999996</v>
      </c>
      <c r="X47" s="97">
        <f>SUMIFS($F:$F,$C:$C,$X$4,$D:$D,O47,$E:$E,P47)</f>
        <v>534.55079999999998</v>
      </c>
      <c r="Y47" s="44"/>
      <c r="Z47" s="66">
        <f t="shared" si="5"/>
        <v>2</v>
      </c>
      <c r="AA47" s="44">
        <f t="shared" si="6"/>
        <v>12</v>
      </c>
      <c r="AB47" s="94">
        <v>45334</v>
      </c>
      <c r="AC47" s="95">
        <f t="shared" si="21"/>
        <v>47.453454545454548</v>
      </c>
      <c r="AD47" s="96">
        <f t="shared" si="21"/>
        <v>68.190681818181815</v>
      </c>
      <c r="AE47" s="96">
        <f t="shared" si="21"/>
        <v>44.122999999999998</v>
      </c>
      <c r="AF47" s="96">
        <f t="shared" si="21"/>
        <v>33.714463636363639</v>
      </c>
      <c r="AG47" s="96">
        <f t="shared" si="21"/>
        <v>67.586645454545447</v>
      </c>
      <c r="AH47" s="96">
        <f t="shared" si="21"/>
        <v>68.903218181818175</v>
      </c>
      <c r="AI47" s="97">
        <f t="shared" si="21"/>
        <v>48.595527272727274</v>
      </c>
      <c r="AJ47" s="44"/>
      <c r="AK47" s="66">
        <f t="shared" si="8"/>
        <v>2</v>
      </c>
      <c r="AL47" s="44">
        <f t="shared" si="9"/>
        <v>12</v>
      </c>
      <c r="AM47" s="94">
        <v>45334</v>
      </c>
      <c r="AN47" s="95">
        <f>SUMIFS(G:G,C:C,$AN$4,D:D,AK47,E:E,AL47)</f>
        <v>46.99</v>
      </c>
      <c r="AO47" s="96">
        <f>SUMIFS(G:G,C:C,$AO$4,D:D,AK47,E:E,AL47)</f>
        <v>66.52</v>
      </c>
      <c r="AP47" s="96">
        <f>SUMIFS(G:G,C:C,$AP$4,D:D,AK47,E:E,AL47)</f>
        <v>43.43</v>
      </c>
      <c r="AQ47" s="96">
        <f>SUMIFS(G:G,C:C,$AQ$4,D:D,AK47,E:E,AL47)</f>
        <v>33.28</v>
      </c>
      <c r="AR47" s="96">
        <f>SUMIFS(G:G,C:C,$AR$4,D:D,AK47,E:E,AL47)</f>
        <v>66.2</v>
      </c>
      <c r="AS47" s="96">
        <f>SUMIFS(G:G,C:C,$AS$4,D:D,AK47,E:E,AL47)</f>
        <v>66.52</v>
      </c>
      <c r="AT47" s="97">
        <f>SUMIFS(G:G,C:C,$AT$4,D:D,AK47,E:E,AL47)</f>
        <v>46.57</v>
      </c>
      <c r="AU47" s="44"/>
      <c r="AV47" s="101">
        <v>45334</v>
      </c>
      <c r="AW47" s="96">
        <f t="shared" si="10"/>
        <v>621.53962000000001</v>
      </c>
      <c r="AX47" s="96">
        <f t="shared" si="16"/>
        <v>56.503601818181821</v>
      </c>
      <c r="AY47" s="97">
        <f t="shared" si="17"/>
        <v>55.19</v>
      </c>
      <c r="AZ47" s="96">
        <f t="shared" si="11"/>
        <v>68.903218181818175</v>
      </c>
      <c r="BA47" s="96">
        <f t="shared" si="12"/>
        <v>33.714463636363639</v>
      </c>
      <c r="BB47" s="97">
        <f t="shared" si="13"/>
        <v>35.188754545454536</v>
      </c>
      <c r="BC47" s="102">
        <f t="shared" si="14"/>
        <v>56.503601818181814</v>
      </c>
      <c r="BD47" s="44"/>
      <c r="BE47" s="44"/>
      <c r="BF47" s="96">
        <f t="shared" si="18"/>
        <v>66.52</v>
      </c>
      <c r="BG47" s="96">
        <f t="shared" si="19"/>
        <v>33.28</v>
      </c>
      <c r="BH47" s="96">
        <f t="shared" si="20"/>
        <v>33.239999999999995</v>
      </c>
      <c r="BI47" s="44"/>
      <c r="BJ47" s="96">
        <f t="shared" si="15"/>
        <v>55.19</v>
      </c>
      <c r="BK47" s="44"/>
      <c r="BP47" s="14"/>
      <c r="BQ47" s="13"/>
      <c r="BR47" s="15"/>
      <c r="BU47" s="13"/>
      <c r="BV47" s="15"/>
      <c r="BY47" s="13"/>
      <c r="BZ47" s="15"/>
      <c r="CC47" s="13"/>
      <c r="CD47" s="15"/>
      <c r="CG47" s="13"/>
      <c r="CH47" s="15"/>
      <c r="CK47" s="15"/>
      <c r="CL47" s="15"/>
      <c r="CM47" s="15"/>
    </row>
    <row r="48" spans="1:91" ht="16" thickBot="1" x14ac:dyDescent="0.4">
      <c r="A48" s="13">
        <v>43509</v>
      </c>
      <c r="B48" s="81" t="s">
        <v>94</v>
      </c>
      <c r="C48" s="80">
        <f t="shared" si="0"/>
        <v>2019</v>
      </c>
      <c r="D48" s="80">
        <f t="shared" si="1"/>
        <v>2</v>
      </c>
      <c r="E48" s="80">
        <f t="shared" si="2"/>
        <v>13</v>
      </c>
      <c r="F48" s="80">
        <v>516.85709999999995</v>
      </c>
      <c r="G48" s="80">
        <v>46.53</v>
      </c>
      <c r="H48" s="80">
        <v>-0.46</v>
      </c>
      <c r="I48" s="80">
        <v>300.85000000000002</v>
      </c>
      <c r="J48" s="80">
        <v>5264.4</v>
      </c>
      <c r="K48" s="80">
        <v>1110.8662999999999</v>
      </c>
      <c r="L48" s="80">
        <v>11828.93</v>
      </c>
      <c r="M48" s="80">
        <v>20308.830000000002</v>
      </c>
      <c r="O48" s="66">
        <f t="shared" si="3"/>
        <v>2</v>
      </c>
      <c r="P48" s="44">
        <f t="shared" si="4"/>
        <v>13</v>
      </c>
      <c r="Q48" s="94">
        <v>45335</v>
      </c>
      <c r="R48" s="95">
        <f>SUMIFS(F:F,C:C,$R$4,D:D,O48,E:E,P48)</f>
        <v>516.85709999999995</v>
      </c>
      <c r="S48" s="96">
        <f>SUMIFS($F:$F,$C:$C,$S$4,$D:$D,O48,$E:$E,P48)</f>
        <v>744.13229999999999</v>
      </c>
      <c r="T48" s="96">
        <f>SUMIFS($F:$F,$C:$C,$T$4,$D:$D,O48,$E:$E,P48)</f>
        <v>475.72449999999998</v>
      </c>
      <c r="U48" s="96">
        <f>SUMIFS($F:$F,$C:$C,$U$4,$D:$D,O48,$E:$E,P48)</f>
        <v>367.91980000000001</v>
      </c>
      <c r="V48" s="96">
        <f>SUMIFS($F:$F,$C:$C,$V$4,$D:$D,O48,$E:$E,P48)</f>
        <v>738.34720000000004</v>
      </c>
      <c r="W48" s="96">
        <f>SUMIFS($F:$F,$C:$C,$W$4,$D:$D,O48,$E:$E,P48)</f>
        <v>753.98220000000003</v>
      </c>
      <c r="X48" s="97">
        <f>SUMIFS($F:$F,$C:$C,$X$4,$D:$D,O48,$E:$E,P48)</f>
        <v>526.79849999999999</v>
      </c>
      <c r="Y48" s="44"/>
      <c r="Z48" s="66">
        <f t="shared" si="5"/>
        <v>2</v>
      </c>
      <c r="AA48" s="44">
        <f t="shared" si="6"/>
        <v>13</v>
      </c>
      <c r="AB48" s="94">
        <v>45335</v>
      </c>
      <c r="AC48" s="95">
        <f t="shared" si="21"/>
        <v>46.987009090909083</v>
      </c>
      <c r="AD48" s="96">
        <f t="shared" si="21"/>
        <v>67.648390909090907</v>
      </c>
      <c r="AE48" s="96">
        <f t="shared" si="21"/>
        <v>43.247681818181817</v>
      </c>
      <c r="AF48" s="96">
        <f t="shared" si="21"/>
        <v>33.447254545454548</v>
      </c>
      <c r="AG48" s="96">
        <f t="shared" si="21"/>
        <v>67.122472727272736</v>
      </c>
      <c r="AH48" s="96">
        <f t="shared" si="21"/>
        <v>68.543836363636373</v>
      </c>
      <c r="AI48" s="97">
        <f t="shared" si="21"/>
        <v>47.890772727272726</v>
      </c>
      <c r="AJ48" s="44"/>
      <c r="AK48" s="66">
        <f t="shared" si="8"/>
        <v>2</v>
      </c>
      <c r="AL48" s="44">
        <f t="shared" si="9"/>
        <v>13</v>
      </c>
      <c r="AM48" s="94">
        <v>45335</v>
      </c>
      <c r="AN48" s="95">
        <f>SUMIFS(G:G,C:C,$AN$4,D:D,AK48,E:E,AL48)</f>
        <v>46.53</v>
      </c>
      <c r="AO48" s="96">
        <f>SUMIFS(G:G,C:C,$AO$4,D:D,AK48,E:E,AL48)</f>
        <v>65.989999999999995</v>
      </c>
      <c r="AP48" s="96">
        <f>SUMIFS(G:G,C:C,$AP$4,D:D,AK48,E:E,AL48)</f>
        <v>42.57</v>
      </c>
      <c r="AQ48" s="96">
        <f>SUMIFS(G:G,C:C,$AQ$4,D:D,AK48,E:E,AL48)</f>
        <v>33.020000000000003</v>
      </c>
      <c r="AR48" s="96">
        <f>SUMIFS(G:G,C:C,$AR$4,D:D,AK48,E:E,AL48)</f>
        <v>65.75</v>
      </c>
      <c r="AS48" s="96">
        <f>SUMIFS(G:G,C:C,$AS$4,D:D,AK48,E:E,AL48)</f>
        <v>66.17</v>
      </c>
      <c r="AT48" s="97">
        <f>SUMIFS(G:G,C:C,$AT$4,D:D,AK48,E:E,AL48)</f>
        <v>45.9</v>
      </c>
      <c r="AU48" s="44"/>
      <c r="AV48" s="101">
        <v>45335</v>
      </c>
      <c r="AW48" s="96">
        <f t="shared" si="10"/>
        <v>616.02120000000002</v>
      </c>
      <c r="AX48" s="96">
        <f t="shared" si="16"/>
        <v>56.001927272727272</v>
      </c>
      <c r="AY48" s="97">
        <f t="shared" si="17"/>
        <v>54.7</v>
      </c>
      <c r="AZ48" s="96">
        <f t="shared" si="11"/>
        <v>68.543836363636373</v>
      </c>
      <c r="BA48" s="96">
        <f t="shared" si="12"/>
        <v>33.447254545454548</v>
      </c>
      <c r="BB48" s="97">
        <f t="shared" si="13"/>
        <v>35.096581818181825</v>
      </c>
      <c r="BC48" s="102">
        <f t="shared" si="14"/>
        <v>56.001927272727279</v>
      </c>
      <c r="BD48" s="44"/>
      <c r="BE48" s="44"/>
      <c r="BF48" s="96">
        <f t="shared" si="18"/>
        <v>66.17</v>
      </c>
      <c r="BG48" s="96">
        <f t="shared" si="19"/>
        <v>33.020000000000003</v>
      </c>
      <c r="BH48" s="96">
        <f t="shared" si="20"/>
        <v>33.15</v>
      </c>
      <c r="BI48" s="44"/>
      <c r="BJ48" s="96">
        <f t="shared" si="15"/>
        <v>54.7</v>
      </c>
      <c r="BK48" s="44"/>
      <c r="BP48" s="14"/>
      <c r="BQ48" s="13"/>
      <c r="BR48" s="15"/>
      <c r="BU48" s="13"/>
      <c r="BV48" s="15"/>
      <c r="BY48" s="13"/>
      <c r="BZ48" s="15"/>
      <c r="CC48" s="13"/>
      <c r="CD48" s="15"/>
      <c r="CG48" s="13"/>
      <c r="CH48" s="15"/>
      <c r="CK48" s="15"/>
      <c r="CL48" s="15"/>
      <c r="CM48" s="15"/>
    </row>
    <row r="49" spans="1:91" ht="16" thickBot="1" x14ac:dyDescent="0.4">
      <c r="A49" s="13">
        <v>43510</v>
      </c>
      <c r="B49" s="81" t="s">
        <v>95</v>
      </c>
      <c r="C49" s="80">
        <f t="shared" si="0"/>
        <v>2019</v>
      </c>
      <c r="D49" s="80">
        <f t="shared" si="1"/>
        <v>2</v>
      </c>
      <c r="E49" s="80">
        <f t="shared" si="2"/>
        <v>14</v>
      </c>
      <c r="F49" s="80">
        <v>512.53729999999996</v>
      </c>
      <c r="G49" s="80">
        <v>46.14</v>
      </c>
      <c r="H49" s="80">
        <v>-0.39</v>
      </c>
      <c r="I49" s="80">
        <v>329.92</v>
      </c>
      <c r="J49" s="80">
        <v>4579.8999999999996</v>
      </c>
      <c r="K49" s="80">
        <v>1110.8662999999999</v>
      </c>
      <c r="L49" s="80">
        <v>11829.27</v>
      </c>
      <c r="M49" s="80">
        <v>20307.59</v>
      </c>
      <c r="O49" s="66">
        <f t="shared" si="3"/>
        <v>2</v>
      </c>
      <c r="P49" s="44">
        <f t="shared" si="4"/>
        <v>14</v>
      </c>
      <c r="Q49" s="94">
        <v>45336</v>
      </c>
      <c r="R49" s="95">
        <f>SUMIFS(F:F,C:C,$R$4,D:D,O49,E:E,P49)</f>
        <v>512.53729999999996</v>
      </c>
      <c r="S49" s="96">
        <f>SUMIFS($F:$F,$C:$C,$S$4,$D:$D,O49,$E:$E,P49)</f>
        <v>739.24440000000004</v>
      </c>
      <c r="T49" s="96">
        <f>SUMIFS($F:$F,$C:$C,$T$4,$D:$D,O49,$E:$E,P49)</f>
        <v>467.08420000000001</v>
      </c>
      <c r="U49" s="96">
        <f>SUMIFS($F:$F,$C:$C,$U$4,$D:$D,O49,$E:$E,P49)</f>
        <v>363.96280000000002</v>
      </c>
      <c r="V49" s="96">
        <f>SUMIFS($F:$F,$C:$C,$V$4,$D:$D,O49,$E:$E,P49)</f>
        <v>733.37969999999996</v>
      </c>
      <c r="W49" s="96">
        <f>SUMIFS($F:$F,$C:$C,$W$4,$D:$D,O49,$E:$E,P49)</f>
        <v>750.80799999999999</v>
      </c>
      <c r="X49" s="97">
        <f>SUMIFS($F:$F,$C:$C,$X$4,$D:$D,O49,$E:$E,P49)</f>
        <v>518.79300000000001</v>
      </c>
      <c r="Y49" s="44"/>
      <c r="Z49" s="66">
        <f t="shared" si="5"/>
        <v>2</v>
      </c>
      <c r="AA49" s="44">
        <f t="shared" si="6"/>
        <v>14</v>
      </c>
      <c r="AB49" s="94">
        <v>45336</v>
      </c>
      <c r="AC49" s="95">
        <f t="shared" si="21"/>
        <v>46.594299999999997</v>
      </c>
      <c r="AD49" s="96">
        <f t="shared" si="21"/>
        <v>67.204036363636362</v>
      </c>
      <c r="AE49" s="96">
        <f t="shared" si="21"/>
        <v>42.462200000000003</v>
      </c>
      <c r="AF49" s="96">
        <f t="shared" si="21"/>
        <v>33.087527272727272</v>
      </c>
      <c r="AG49" s="96">
        <f t="shared" si="21"/>
        <v>66.670881818181812</v>
      </c>
      <c r="AH49" s="96">
        <f t="shared" si="21"/>
        <v>68.255272727272725</v>
      </c>
      <c r="AI49" s="97">
        <f t="shared" si="21"/>
        <v>47.163000000000004</v>
      </c>
      <c r="AJ49" s="44"/>
      <c r="AK49" s="66">
        <f t="shared" si="8"/>
        <v>2</v>
      </c>
      <c r="AL49" s="44">
        <f t="shared" si="9"/>
        <v>14</v>
      </c>
      <c r="AM49" s="94">
        <v>45336</v>
      </c>
      <c r="AN49" s="95">
        <f>SUMIFS(G:G,C:C,$AN$4,D:D,AK49,E:E,AL49)</f>
        <v>46.14</v>
      </c>
      <c r="AO49" s="96">
        <f>SUMIFS(G:G,C:C,$AO$4,D:D,AK49,E:E,AL49)</f>
        <v>65.55</v>
      </c>
      <c r="AP49" s="96">
        <f>SUMIFS(G:G,C:C,$AP$4,D:D,AK49,E:E,AL49)</f>
        <v>41.8</v>
      </c>
      <c r="AQ49" s="96">
        <f>SUMIFS(G:G,C:C,$AQ$4,D:D,AK49,E:E,AL49)</f>
        <v>32.659999999999997</v>
      </c>
      <c r="AR49" s="96">
        <f>SUMIFS(G:G,C:C,$AR$4,D:D,AK49,E:E,AL49)</f>
        <v>65.31</v>
      </c>
      <c r="AS49" s="96">
        <f>SUMIFS(G:G,C:C,$AS$4,D:D,AK49,E:E,AL49)</f>
        <v>65.89</v>
      </c>
      <c r="AT49" s="97">
        <f>SUMIFS(G:G,C:C,$AT$4,D:D,AK49,E:E,AL49)</f>
        <v>45.2</v>
      </c>
      <c r="AU49" s="44"/>
      <c r="AV49" s="101">
        <v>45336</v>
      </c>
      <c r="AW49" s="96">
        <f t="shared" si="10"/>
        <v>610.89581999999996</v>
      </c>
      <c r="AX49" s="96">
        <f t="shared" si="16"/>
        <v>55.535983636363632</v>
      </c>
      <c r="AY49" s="97">
        <f t="shared" si="17"/>
        <v>54.241999999999997</v>
      </c>
      <c r="AZ49" s="96">
        <f t="shared" si="11"/>
        <v>68.255272727272725</v>
      </c>
      <c r="BA49" s="96">
        <f t="shared" si="12"/>
        <v>33.087527272727272</v>
      </c>
      <c r="BB49" s="97">
        <f t="shared" si="13"/>
        <v>35.167745454545454</v>
      </c>
      <c r="BC49" s="102">
        <f t="shared" si="14"/>
        <v>55.535983636363632</v>
      </c>
      <c r="BD49" s="44"/>
      <c r="BE49" s="44"/>
      <c r="BF49" s="96">
        <f t="shared" si="18"/>
        <v>65.89</v>
      </c>
      <c r="BG49" s="96">
        <f t="shared" si="19"/>
        <v>32.659999999999997</v>
      </c>
      <c r="BH49" s="96">
        <f t="shared" si="20"/>
        <v>33.230000000000004</v>
      </c>
      <c r="BI49" s="44"/>
      <c r="BJ49" s="96">
        <f t="shared" si="15"/>
        <v>54.241999999999997</v>
      </c>
      <c r="BK49" s="44"/>
      <c r="BP49" s="14"/>
      <c r="BQ49" s="13"/>
      <c r="BR49" s="15"/>
      <c r="BU49" s="13"/>
      <c r="BV49" s="15"/>
      <c r="BY49" s="13"/>
      <c r="BZ49" s="15"/>
      <c r="CC49" s="13"/>
      <c r="CD49" s="15"/>
      <c r="CG49" s="13"/>
      <c r="CH49" s="15"/>
      <c r="CK49" s="15"/>
      <c r="CL49" s="15"/>
      <c r="CM49" s="15"/>
    </row>
    <row r="50" spans="1:91" ht="16" thickBot="1" x14ac:dyDescent="0.4">
      <c r="A50" s="13">
        <v>43511</v>
      </c>
      <c r="B50" s="81" t="s">
        <v>96</v>
      </c>
      <c r="C50" s="80">
        <f t="shared" si="0"/>
        <v>2019</v>
      </c>
      <c r="D50" s="80">
        <f t="shared" si="1"/>
        <v>2</v>
      </c>
      <c r="E50" s="80">
        <f t="shared" si="2"/>
        <v>15</v>
      </c>
      <c r="F50" s="80">
        <v>509.02300000000002</v>
      </c>
      <c r="G50" s="80">
        <v>45.82</v>
      </c>
      <c r="H50" s="80">
        <v>-0.32</v>
      </c>
      <c r="I50" s="80">
        <v>584.70000000000005</v>
      </c>
      <c r="J50" s="80">
        <v>3923.3</v>
      </c>
      <c r="K50" s="80">
        <v>1110.8662999999999</v>
      </c>
      <c r="L50" s="80">
        <v>11830.26</v>
      </c>
      <c r="M50" s="80">
        <v>20304.7</v>
      </c>
      <c r="O50" s="66">
        <f t="shared" si="3"/>
        <v>2</v>
      </c>
      <c r="P50" s="44">
        <f t="shared" si="4"/>
        <v>15</v>
      </c>
      <c r="Q50" s="94">
        <v>45337</v>
      </c>
      <c r="R50" s="95">
        <f>SUMIFS(F:F,C:C,$R$4,D:D,O50,E:E,P50)</f>
        <v>509.02300000000002</v>
      </c>
      <c r="S50" s="96">
        <f>SUMIFS($F:$F,$C:$C,$S$4,$D:$D,O50,$E:$E,P50)</f>
        <v>736.99530000000004</v>
      </c>
      <c r="T50" s="96">
        <f>SUMIFS($F:$F,$C:$C,$T$4,$D:$D,O50,$E:$E,P50)</f>
        <v>458.21929999999998</v>
      </c>
      <c r="U50" s="96">
        <f>SUMIFS($F:$F,$C:$C,$U$4,$D:$D,O50,$E:$E,P50)</f>
        <v>359.85090000000002</v>
      </c>
      <c r="V50" s="96">
        <f>SUMIFS($F:$F,$C:$C,$V$4,$D:$D,O50,$E:$E,P50)</f>
        <v>728.69690000000003</v>
      </c>
      <c r="W50" s="96">
        <f>SUMIFS($F:$F,$C:$C,$W$4,$D:$D,O50,$E:$E,P50)</f>
        <v>748.3039</v>
      </c>
      <c r="X50" s="97">
        <f>SUMIFS($F:$F,$C:$C,$X$4,$D:$D,O50,$E:$E,P50)</f>
        <v>512.11239999999998</v>
      </c>
      <c r="Y50" s="44"/>
      <c r="Z50" s="66">
        <f t="shared" si="5"/>
        <v>2</v>
      </c>
      <c r="AA50" s="44">
        <f t="shared" si="6"/>
        <v>15</v>
      </c>
      <c r="AB50" s="94">
        <v>45337</v>
      </c>
      <c r="AC50" s="95">
        <f t="shared" si="21"/>
        <v>46.274818181818183</v>
      </c>
      <c r="AD50" s="96">
        <f t="shared" si="21"/>
        <v>66.999572727272735</v>
      </c>
      <c r="AE50" s="96">
        <f t="shared" si="21"/>
        <v>41.656299999999995</v>
      </c>
      <c r="AF50" s="96">
        <f t="shared" si="21"/>
        <v>32.713718181818187</v>
      </c>
      <c r="AG50" s="96">
        <f t="shared" si="21"/>
        <v>66.245172727272731</v>
      </c>
      <c r="AH50" s="96">
        <f t="shared" si="21"/>
        <v>68.027627272727273</v>
      </c>
      <c r="AI50" s="97">
        <f t="shared" si="21"/>
        <v>46.555672727272729</v>
      </c>
      <c r="AJ50" s="44"/>
      <c r="AK50" s="66">
        <f t="shared" si="8"/>
        <v>2</v>
      </c>
      <c r="AL50" s="44">
        <f t="shared" si="9"/>
        <v>15</v>
      </c>
      <c r="AM50" s="94">
        <v>45337</v>
      </c>
      <c r="AN50" s="95">
        <f>SUMIFS(G:G,C:C,$AN$4,D:D,AK50,E:E,AL50)</f>
        <v>45.82</v>
      </c>
      <c r="AO50" s="96">
        <f>SUMIFS(G:G,C:C,$AO$4,D:D,AK50,E:E,AL50)</f>
        <v>65.36</v>
      </c>
      <c r="AP50" s="96">
        <f>SUMIFS(G:G,C:C,$AP$4,D:D,AK50,E:E,AL50)</f>
        <v>41</v>
      </c>
      <c r="AQ50" s="96">
        <f>SUMIFS(G:G,C:C,$AQ$4,D:D,AK50,E:E,AL50)</f>
        <v>32.29</v>
      </c>
      <c r="AR50" s="96">
        <f>SUMIFS(G:G,C:C,$AR$4,D:D,AK50,E:E,AL50)</f>
        <v>64.89</v>
      </c>
      <c r="AS50" s="96">
        <f>SUMIFS(G:G,C:C,$AS$4,D:D,AK50,E:E,AL50)</f>
        <v>65.67</v>
      </c>
      <c r="AT50" s="97">
        <f>SUMIFS(G:G,C:C,$AT$4,D:D,AK50,E:E,AL50)</f>
        <v>44.62</v>
      </c>
      <c r="AU50" s="44"/>
      <c r="AV50" s="101">
        <v>45337</v>
      </c>
      <c r="AW50" s="96">
        <f t="shared" si="10"/>
        <v>606.41326000000004</v>
      </c>
      <c r="AX50" s="96">
        <f t="shared" si="16"/>
        <v>55.128478181818188</v>
      </c>
      <c r="AY50" s="97">
        <f t="shared" si="17"/>
        <v>53.842000000000006</v>
      </c>
      <c r="AZ50" s="96">
        <f t="shared" si="11"/>
        <v>68.027627272727273</v>
      </c>
      <c r="BA50" s="96">
        <f t="shared" si="12"/>
        <v>32.713718181818187</v>
      </c>
      <c r="BB50" s="97">
        <f t="shared" si="13"/>
        <v>35.313909090909085</v>
      </c>
      <c r="BC50" s="102">
        <f t="shared" si="14"/>
        <v>55.128478181818181</v>
      </c>
      <c r="BD50" s="44"/>
      <c r="BE50" s="44"/>
      <c r="BF50" s="96">
        <f t="shared" si="18"/>
        <v>65.67</v>
      </c>
      <c r="BG50" s="96">
        <f t="shared" si="19"/>
        <v>32.29</v>
      </c>
      <c r="BH50" s="96">
        <f t="shared" si="20"/>
        <v>33.380000000000003</v>
      </c>
      <c r="BI50" s="44"/>
      <c r="BJ50" s="96">
        <f t="shared" si="15"/>
        <v>53.842000000000006</v>
      </c>
      <c r="BK50" s="44"/>
      <c r="BP50" s="14"/>
      <c r="BQ50" s="13"/>
      <c r="BR50" s="15"/>
      <c r="BU50" s="13"/>
      <c r="BV50" s="15"/>
      <c r="BY50" s="13"/>
      <c r="BZ50" s="15"/>
      <c r="CC50" s="13"/>
      <c r="CD50" s="15"/>
      <c r="CG50" s="13"/>
      <c r="CH50" s="15"/>
      <c r="CK50" s="15"/>
      <c r="CL50" s="15"/>
      <c r="CM50" s="15"/>
    </row>
    <row r="51" spans="1:91" ht="16" thickBot="1" x14ac:dyDescent="0.4">
      <c r="A51" s="13">
        <v>43512</v>
      </c>
      <c r="B51" s="81" t="s">
        <v>97</v>
      </c>
      <c r="C51" s="80">
        <f t="shared" si="0"/>
        <v>2019</v>
      </c>
      <c r="D51" s="80">
        <f t="shared" si="1"/>
        <v>2</v>
      </c>
      <c r="E51" s="80">
        <f t="shared" si="2"/>
        <v>16</v>
      </c>
      <c r="F51" s="80">
        <v>507.19139999999999</v>
      </c>
      <c r="G51" s="80">
        <v>45.66</v>
      </c>
      <c r="H51" s="80">
        <v>-0.16</v>
      </c>
      <c r="I51" s="80">
        <v>1065.69</v>
      </c>
      <c r="J51" s="80">
        <v>2843.7</v>
      </c>
      <c r="K51" s="80">
        <v>1110.8662999999999</v>
      </c>
      <c r="L51" s="80">
        <v>11830.77</v>
      </c>
      <c r="M51" s="80">
        <v>20303.5</v>
      </c>
      <c r="O51" s="66">
        <f t="shared" si="3"/>
        <v>2</v>
      </c>
      <c r="P51" s="44">
        <f t="shared" si="4"/>
        <v>16</v>
      </c>
      <c r="Q51" s="94">
        <v>45338</v>
      </c>
      <c r="R51" s="95">
        <f>SUMIFS(F:F,C:C,$R$4,D:D,O51,E:E,P51)</f>
        <v>507.19139999999999</v>
      </c>
      <c r="S51" s="96">
        <f>SUMIFS($F:$F,$C:$C,$S$4,$D:$D,O51,$E:$E,P51)</f>
        <v>735.32889999999998</v>
      </c>
      <c r="T51" s="96">
        <f>SUMIFS($F:$F,$C:$C,$T$4,$D:$D,O51,$E:$E,P51)</f>
        <v>451.50630000000001</v>
      </c>
      <c r="U51" s="96">
        <f>SUMIFS($F:$F,$C:$C,$U$4,$D:$D,O51,$E:$E,P51)</f>
        <v>356.51119999999997</v>
      </c>
      <c r="V51" s="96">
        <f>SUMIFS($F:$F,$C:$C,$V$4,$D:$D,O51,$E:$E,P51)</f>
        <v>724.83910000000003</v>
      </c>
      <c r="W51" s="96">
        <f>SUMIFS($F:$F,$C:$C,$W$4,$D:$D,O51,$E:$E,P51)</f>
        <v>746.28179999999998</v>
      </c>
      <c r="X51" s="97">
        <f>SUMIFS($F:$F,$C:$C,$X$4,$D:$D,O51,$E:$E,P51)</f>
        <v>505.7747</v>
      </c>
      <c r="Y51" s="44"/>
      <c r="Z51" s="66">
        <f t="shared" si="5"/>
        <v>2</v>
      </c>
      <c r="AA51" s="44">
        <f t="shared" si="6"/>
        <v>16</v>
      </c>
      <c r="AB51" s="94">
        <v>45338</v>
      </c>
      <c r="AC51" s="95">
        <f t="shared" si="21"/>
        <v>46.108309090909088</v>
      </c>
      <c r="AD51" s="96">
        <f t="shared" si="21"/>
        <v>66.848081818181811</v>
      </c>
      <c r="AE51" s="96">
        <f t="shared" si="21"/>
        <v>41.046027272727272</v>
      </c>
      <c r="AF51" s="96">
        <f t="shared" si="21"/>
        <v>32.410109090909089</v>
      </c>
      <c r="AG51" s="96">
        <f t="shared" si="21"/>
        <v>65.894463636363639</v>
      </c>
      <c r="AH51" s="96">
        <f t="shared" si="21"/>
        <v>67.843800000000002</v>
      </c>
      <c r="AI51" s="97">
        <f t="shared" si="21"/>
        <v>45.979518181818179</v>
      </c>
      <c r="AJ51" s="44"/>
      <c r="AK51" s="66">
        <f t="shared" si="8"/>
        <v>2</v>
      </c>
      <c r="AL51" s="44">
        <f t="shared" si="9"/>
        <v>16</v>
      </c>
      <c r="AM51" s="94">
        <v>45338</v>
      </c>
      <c r="AN51" s="95">
        <f>SUMIFS(G:G,C:C,$AN$4,D:D,AK51,E:E,AL51)</f>
        <v>45.66</v>
      </c>
      <c r="AO51" s="96">
        <f>SUMIFS(G:G,C:C,$AO$4,D:D,AK51,E:E,AL51)</f>
        <v>65.209999999999994</v>
      </c>
      <c r="AP51" s="96">
        <f>SUMIFS(G:G,C:C,$AP$4,D:D,AK51,E:E,AL51)</f>
        <v>40.4</v>
      </c>
      <c r="AQ51" s="96">
        <f>SUMIFS(G:G,C:C,$AQ$4,D:D,AK51,E:E,AL51)</f>
        <v>31.99</v>
      </c>
      <c r="AR51" s="96">
        <f>SUMIFS(G:G,C:C,$AR$4,D:D,AK51,E:E,AL51)</f>
        <v>64.55</v>
      </c>
      <c r="AS51" s="96">
        <f>SUMIFS(G:G,C:C,$AS$4,D:D,AK51,E:E,AL51)</f>
        <v>65.489999999999995</v>
      </c>
      <c r="AT51" s="97">
        <f>SUMIFS(G:G,C:C,$AT$4,D:D,AK51,E:E,AL51)</f>
        <v>44.07</v>
      </c>
      <c r="AU51" s="44"/>
      <c r="AV51" s="101">
        <v>45338</v>
      </c>
      <c r="AW51" s="96">
        <f t="shared" si="10"/>
        <v>602.89346</v>
      </c>
      <c r="AX51" s="96">
        <f t="shared" si="16"/>
        <v>54.808496363636365</v>
      </c>
      <c r="AY51" s="97">
        <f t="shared" si="17"/>
        <v>53.527999999999999</v>
      </c>
      <c r="AZ51" s="96">
        <f t="shared" si="11"/>
        <v>67.843800000000002</v>
      </c>
      <c r="BA51" s="96">
        <f t="shared" si="12"/>
        <v>32.410109090909089</v>
      </c>
      <c r="BB51" s="97">
        <f t="shared" si="13"/>
        <v>35.433690909090913</v>
      </c>
      <c r="BC51" s="102">
        <f t="shared" si="14"/>
        <v>54.808496363636358</v>
      </c>
      <c r="BD51" s="44"/>
      <c r="BE51" s="44"/>
      <c r="BF51" s="96">
        <f t="shared" si="18"/>
        <v>65.489999999999995</v>
      </c>
      <c r="BG51" s="96">
        <f t="shared" si="19"/>
        <v>31.99</v>
      </c>
      <c r="BH51" s="96">
        <f t="shared" si="20"/>
        <v>33.5</v>
      </c>
      <c r="BI51" s="44"/>
      <c r="BJ51" s="96">
        <f t="shared" si="15"/>
        <v>53.527999999999999</v>
      </c>
      <c r="BK51" s="44"/>
      <c r="BP51" s="14"/>
      <c r="BQ51" s="13"/>
      <c r="BR51" s="15"/>
      <c r="BU51" s="13"/>
      <c r="BV51" s="15"/>
      <c r="BY51" s="13"/>
      <c r="BZ51" s="15"/>
      <c r="CC51" s="13"/>
      <c r="CD51" s="15"/>
      <c r="CG51" s="13"/>
      <c r="CH51" s="15"/>
      <c r="CK51" s="15"/>
      <c r="CL51" s="15"/>
      <c r="CM51" s="15"/>
    </row>
    <row r="52" spans="1:91" ht="16" thickBot="1" x14ac:dyDescent="0.4">
      <c r="A52" s="13">
        <v>43513</v>
      </c>
      <c r="B52" s="81" t="s">
        <v>98</v>
      </c>
      <c r="C52" s="80">
        <f t="shared" si="0"/>
        <v>2019</v>
      </c>
      <c r="D52" s="80">
        <f t="shared" si="1"/>
        <v>2</v>
      </c>
      <c r="E52" s="80">
        <f t="shared" si="2"/>
        <v>17</v>
      </c>
      <c r="F52" s="80">
        <v>501.83049999999997</v>
      </c>
      <c r="G52" s="80">
        <v>45.17</v>
      </c>
      <c r="H52" s="80">
        <v>-0.48</v>
      </c>
      <c r="I52" s="80">
        <v>1225.06</v>
      </c>
      <c r="J52" s="80">
        <v>2507</v>
      </c>
      <c r="K52" s="80">
        <v>1110.8662999999999</v>
      </c>
      <c r="L52" s="80">
        <v>11830.97</v>
      </c>
      <c r="M52" s="80">
        <v>20302.849999999999</v>
      </c>
      <c r="O52" s="66">
        <f t="shared" si="3"/>
        <v>2</v>
      </c>
      <c r="P52" s="44">
        <f t="shared" si="4"/>
        <v>17</v>
      </c>
      <c r="Q52" s="94">
        <v>45339</v>
      </c>
      <c r="R52" s="95">
        <f>SUMIFS(F:F,C:C,$R$4,D:D,O52,E:E,P52)</f>
        <v>501.83049999999997</v>
      </c>
      <c r="S52" s="96">
        <f>SUMIFS($F:$F,$C:$C,$S$4,$D:$D,O52,$E:$E,P52)</f>
        <v>731.76419999999996</v>
      </c>
      <c r="T52" s="96">
        <f>SUMIFS($F:$F,$C:$C,$T$4,$D:$D,O52,$E:$E,P52)</f>
        <v>446.24130000000002</v>
      </c>
      <c r="U52" s="96">
        <f>SUMIFS($F:$F,$C:$C,$U$4,$D:$D,O52,$E:$E,P52)</f>
        <v>353.92989999999998</v>
      </c>
      <c r="V52" s="96">
        <f>SUMIFS($F:$F,$C:$C,$V$4,$D:$D,O52,$E:$E,P52)</f>
        <v>722.03340000000003</v>
      </c>
      <c r="W52" s="96">
        <f>SUMIFS($F:$F,$C:$C,$W$4,$D:$D,O52,$E:$E,P52)</f>
        <v>745.04150000000004</v>
      </c>
      <c r="X52" s="97">
        <f>SUMIFS($F:$F,$C:$C,$X$4,$D:$D,O52,$E:$E,P52)</f>
        <v>497.4076</v>
      </c>
      <c r="Y52" s="44"/>
      <c r="Z52" s="66">
        <f t="shared" si="5"/>
        <v>2</v>
      </c>
      <c r="AA52" s="44">
        <f t="shared" si="6"/>
        <v>17</v>
      </c>
      <c r="AB52" s="94">
        <v>45339</v>
      </c>
      <c r="AC52" s="95">
        <f t="shared" si="21"/>
        <v>45.620954545454545</v>
      </c>
      <c r="AD52" s="96">
        <f t="shared" si="21"/>
        <v>66.524018181818178</v>
      </c>
      <c r="AE52" s="96">
        <f t="shared" si="21"/>
        <v>40.567390909090911</v>
      </c>
      <c r="AF52" s="96">
        <f t="shared" si="21"/>
        <v>32.175445454545454</v>
      </c>
      <c r="AG52" s="96">
        <f t="shared" si="21"/>
        <v>65.639400000000009</v>
      </c>
      <c r="AH52" s="96">
        <f t="shared" si="21"/>
        <v>67.731045454545452</v>
      </c>
      <c r="AI52" s="97">
        <f t="shared" si="21"/>
        <v>45.218872727272725</v>
      </c>
      <c r="AJ52" s="44"/>
      <c r="AK52" s="66">
        <f t="shared" si="8"/>
        <v>2</v>
      </c>
      <c r="AL52" s="44">
        <f t="shared" si="9"/>
        <v>17</v>
      </c>
      <c r="AM52" s="94">
        <v>45339</v>
      </c>
      <c r="AN52" s="95">
        <f>SUMIFS(G:G,C:C,$AN$4,D:D,AK52,E:E,AL52)</f>
        <v>45.17</v>
      </c>
      <c r="AO52" s="96">
        <f>SUMIFS(G:G,C:C,$AO$4,D:D,AK52,E:E,AL52)</f>
        <v>64.89</v>
      </c>
      <c r="AP52" s="96">
        <f>SUMIFS(G:G,C:C,$AP$4,D:D,AK52,E:E,AL52)</f>
        <v>39.93</v>
      </c>
      <c r="AQ52" s="96">
        <f>SUMIFS(G:G,C:C,$AQ$4,D:D,AK52,E:E,AL52)</f>
        <v>31.76</v>
      </c>
      <c r="AR52" s="96">
        <f>SUMIFS(G:G,C:C,$AR$4,D:D,AK52,E:E,AL52)</f>
        <v>64.3</v>
      </c>
      <c r="AS52" s="96">
        <f>SUMIFS(G:G,C:C,$AS$4,D:D,AK52,E:E,AL52)</f>
        <v>65.38</v>
      </c>
      <c r="AT52" s="97">
        <f>SUMIFS(G:G,C:C,$AT$4,D:D,AK52,E:E,AL52)</f>
        <v>43.34</v>
      </c>
      <c r="AU52" s="44"/>
      <c r="AV52" s="101">
        <v>45339</v>
      </c>
      <c r="AW52" s="96">
        <f t="shared" si="10"/>
        <v>599.80205999999998</v>
      </c>
      <c r="AX52" s="96">
        <f t="shared" si="16"/>
        <v>54.527459999999998</v>
      </c>
      <c r="AY52" s="97">
        <f t="shared" si="17"/>
        <v>53.251999999999995</v>
      </c>
      <c r="AZ52" s="96">
        <f t="shared" si="11"/>
        <v>67.731045454545452</v>
      </c>
      <c r="BA52" s="96">
        <f t="shared" si="12"/>
        <v>32.175445454545454</v>
      </c>
      <c r="BB52" s="97">
        <f t="shared" si="13"/>
        <v>35.555599999999998</v>
      </c>
      <c r="BC52" s="102">
        <f t="shared" si="14"/>
        <v>54.527459999999998</v>
      </c>
      <c r="BD52" s="44"/>
      <c r="BE52" s="44"/>
      <c r="BF52" s="96">
        <f t="shared" si="18"/>
        <v>65.38</v>
      </c>
      <c r="BG52" s="96">
        <f t="shared" si="19"/>
        <v>31.76</v>
      </c>
      <c r="BH52" s="96">
        <f t="shared" si="20"/>
        <v>33.61999999999999</v>
      </c>
      <c r="BI52" s="44"/>
      <c r="BJ52" s="96">
        <f t="shared" si="15"/>
        <v>53.251999999999995</v>
      </c>
      <c r="BK52" s="44"/>
      <c r="BP52" s="14"/>
      <c r="BQ52" s="13"/>
      <c r="BR52" s="15"/>
      <c r="BU52" s="13"/>
      <c r="BV52" s="15"/>
      <c r="BY52" s="13"/>
      <c r="BZ52" s="15"/>
      <c r="CC52" s="13"/>
      <c r="CD52" s="15"/>
      <c r="CG52" s="13"/>
      <c r="CH52" s="15"/>
      <c r="CK52" s="15"/>
      <c r="CL52" s="15"/>
      <c r="CM52" s="15"/>
    </row>
    <row r="53" spans="1:91" ht="16" thickBot="1" x14ac:dyDescent="0.4">
      <c r="A53" s="13">
        <v>43514</v>
      </c>
      <c r="B53" s="81" t="s">
        <v>99</v>
      </c>
      <c r="C53" s="80">
        <f t="shared" si="0"/>
        <v>2019</v>
      </c>
      <c r="D53" s="80">
        <f t="shared" si="1"/>
        <v>2</v>
      </c>
      <c r="E53" s="80">
        <f t="shared" si="2"/>
        <v>18</v>
      </c>
      <c r="F53" s="80">
        <v>503.02940000000001</v>
      </c>
      <c r="G53" s="80">
        <v>45.28</v>
      </c>
      <c r="H53" s="80">
        <v>0.11</v>
      </c>
      <c r="I53" s="80">
        <v>534.59</v>
      </c>
      <c r="J53" s="80">
        <v>3300.5</v>
      </c>
      <c r="K53" s="80">
        <v>1110.9096</v>
      </c>
      <c r="L53" s="80">
        <v>11831.73</v>
      </c>
      <c r="M53" s="80">
        <v>20303.18</v>
      </c>
      <c r="O53" s="66">
        <f t="shared" si="3"/>
        <v>2</v>
      </c>
      <c r="P53" s="44">
        <f t="shared" si="4"/>
        <v>18</v>
      </c>
      <c r="Q53" s="94">
        <v>45340</v>
      </c>
      <c r="R53" s="95">
        <f>SUMIFS(F:F,C:C,$R$4,D:D,O53,E:E,P53)</f>
        <v>503.02940000000001</v>
      </c>
      <c r="S53" s="96">
        <f>SUMIFS($F:$F,$C:$C,$S$4,$D:$D,O53,$E:$E,P53)</f>
        <v>727.49850000000004</v>
      </c>
      <c r="T53" s="96">
        <f>SUMIFS($F:$F,$C:$C,$T$4,$D:$D,O53,$E:$E,P53)</f>
        <v>441.2638</v>
      </c>
      <c r="U53" s="96">
        <f>SUMIFS($F:$F,$C:$C,$U$4,$D:$D,O53,$E:$E,P53)</f>
        <v>351.23899999999998</v>
      </c>
      <c r="V53" s="96">
        <f>SUMIFS($F:$F,$C:$C,$V$4,$D:$D,O53,$E:$E,P53)</f>
        <v>720.827</v>
      </c>
      <c r="W53" s="96">
        <f>SUMIFS($F:$F,$C:$C,$W$4,$D:$D,O53,$E:$E,P53)</f>
        <v>743.80439999999999</v>
      </c>
      <c r="X53" s="97">
        <f>SUMIFS($F:$F,$C:$C,$X$4,$D:$D,O53,$E:$E,P53)</f>
        <v>488.83819999999997</v>
      </c>
      <c r="Y53" s="44"/>
      <c r="Z53" s="66">
        <f t="shared" si="5"/>
        <v>2</v>
      </c>
      <c r="AA53" s="44">
        <f t="shared" si="6"/>
        <v>18</v>
      </c>
      <c r="AB53" s="94">
        <v>45340</v>
      </c>
      <c r="AC53" s="95">
        <f t="shared" si="21"/>
        <v>45.729945454545458</v>
      </c>
      <c r="AD53" s="96">
        <f t="shared" si="21"/>
        <v>66.136227272727282</v>
      </c>
      <c r="AE53" s="96">
        <f t="shared" si="21"/>
        <v>40.11489090909091</v>
      </c>
      <c r="AF53" s="96">
        <f t="shared" si="21"/>
        <v>31.930818181818179</v>
      </c>
      <c r="AG53" s="96">
        <f t="shared" si="21"/>
        <v>65.529727272727271</v>
      </c>
      <c r="AH53" s="96">
        <f t="shared" si="21"/>
        <v>67.618581818181823</v>
      </c>
      <c r="AI53" s="97">
        <f t="shared" si="21"/>
        <v>44.43983636363636</v>
      </c>
      <c r="AJ53" s="44"/>
      <c r="AK53" s="66">
        <f t="shared" si="8"/>
        <v>2</v>
      </c>
      <c r="AL53" s="44">
        <f t="shared" si="9"/>
        <v>18</v>
      </c>
      <c r="AM53" s="94">
        <v>45340</v>
      </c>
      <c r="AN53" s="95">
        <f>SUMIFS(G:G,C:C,$AN$4,D:D,AK53,E:E,AL53)</f>
        <v>45.28</v>
      </c>
      <c r="AO53" s="96">
        <f>SUMIFS(G:G,C:C,$AO$4,D:D,AK53,E:E,AL53)</f>
        <v>64.510000000000005</v>
      </c>
      <c r="AP53" s="96">
        <f>SUMIFS(G:G,C:C,$AP$4,D:D,AK53,E:E,AL53)</f>
        <v>39.49</v>
      </c>
      <c r="AQ53" s="96">
        <f>SUMIFS(G:G,C:C,$AQ$4,D:D,AK53,E:E,AL53)</f>
        <v>31.52</v>
      </c>
      <c r="AR53" s="96">
        <f>SUMIFS(G:G,C:C,$AR$4,D:D,AK53,E:E,AL53)</f>
        <v>64.19</v>
      </c>
      <c r="AS53" s="96">
        <f>SUMIFS(G:G,C:C,$AS$4,D:D,AK53,E:E,AL53)</f>
        <v>65.28</v>
      </c>
      <c r="AT53" s="97">
        <f>SUMIFS(G:G,C:C,$AT$4,D:D,AK53,E:E,AL53)</f>
        <v>42.59</v>
      </c>
      <c r="AU53" s="44"/>
      <c r="AV53" s="101">
        <v>45340</v>
      </c>
      <c r="AW53" s="96">
        <f t="shared" si="10"/>
        <v>596.92654000000005</v>
      </c>
      <c r="AX53" s="96">
        <f t="shared" si="16"/>
        <v>54.266049090909092</v>
      </c>
      <c r="AY53" s="97">
        <f t="shared" si="17"/>
        <v>52.998000000000005</v>
      </c>
      <c r="AZ53" s="96">
        <f t="shared" si="11"/>
        <v>67.618581818181823</v>
      </c>
      <c r="BA53" s="96">
        <f t="shared" si="12"/>
        <v>31.930818181818179</v>
      </c>
      <c r="BB53" s="97">
        <f t="shared" si="13"/>
        <v>35.687763636363641</v>
      </c>
      <c r="BC53" s="102">
        <f t="shared" si="14"/>
        <v>54.2660490909091</v>
      </c>
      <c r="BD53" s="44"/>
      <c r="BE53" s="44"/>
      <c r="BF53" s="96">
        <f t="shared" si="18"/>
        <v>65.28</v>
      </c>
      <c r="BG53" s="96">
        <f t="shared" si="19"/>
        <v>31.52</v>
      </c>
      <c r="BH53" s="96">
        <f t="shared" si="20"/>
        <v>33.760000000000005</v>
      </c>
      <c r="BI53" s="44"/>
      <c r="BJ53" s="96">
        <f t="shared" si="15"/>
        <v>52.998000000000005</v>
      </c>
      <c r="BK53" s="44"/>
      <c r="BP53" s="14"/>
      <c r="BQ53" s="13"/>
      <c r="BR53" s="15"/>
      <c r="BU53" s="13"/>
      <c r="BV53" s="15"/>
      <c r="BY53" s="13"/>
      <c r="BZ53" s="15"/>
      <c r="CC53" s="13"/>
      <c r="CD53" s="15"/>
      <c r="CG53" s="13"/>
      <c r="CH53" s="15"/>
      <c r="CK53" s="15"/>
      <c r="CL53" s="15"/>
      <c r="CM53" s="15"/>
    </row>
    <row r="54" spans="1:91" ht="16" thickBot="1" x14ac:dyDescent="0.4">
      <c r="A54" s="13">
        <v>43515</v>
      </c>
      <c r="B54" s="81" t="s">
        <v>100</v>
      </c>
      <c r="C54" s="80">
        <f t="shared" si="0"/>
        <v>2019</v>
      </c>
      <c r="D54" s="80">
        <f t="shared" si="1"/>
        <v>2</v>
      </c>
      <c r="E54" s="80">
        <f t="shared" si="2"/>
        <v>19</v>
      </c>
      <c r="F54" s="80">
        <v>500.1121</v>
      </c>
      <c r="G54" s="80">
        <v>45.02</v>
      </c>
      <c r="H54" s="80">
        <v>-0.26</v>
      </c>
      <c r="I54" s="80">
        <v>522.19000000000005</v>
      </c>
      <c r="J54" s="80">
        <v>3418.8</v>
      </c>
      <c r="K54" s="80">
        <v>1110.9096</v>
      </c>
      <c r="L54" s="80">
        <v>11830.27</v>
      </c>
      <c r="M54" s="80">
        <v>20302.240000000002</v>
      </c>
      <c r="O54" s="66">
        <f t="shared" si="3"/>
        <v>2</v>
      </c>
      <c r="P54" s="44">
        <f t="shared" si="4"/>
        <v>19</v>
      </c>
      <c r="Q54" s="94">
        <v>45341</v>
      </c>
      <c r="R54" s="95">
        <f>SUMIFS(F:F,C:C,$R$4,D:D,O54,E:E,P54)</f>
        <v>500.1121</v>
      </c>
      <c r="S54" s="96">
        <f>SUMIFS($F:$F,$C:$C,$S$4,$D:$D,O54,$E:$E,P54)</f>
        <v>722.76049999999998</v>
      </c>
      <c r="T54" s="96">
        <f>SUMIFS($F:$F,$C:$C,$T$4,$D:$D,O54,$E:$E,P54)</f>
        <v>436.5025</v>
      </c>
      <c r="U54" s="96">
        <f>SUMIFS($F:$F,$C:$C,$U$4,$D:$D,O54,$E:$E,P54)</f>
        <v>348.7611</v>
      </c>
      <c r="V54" s="96">
        <f>SUMIFS($F:$F,$C:$C,$V$4,$D:$D,O54,$E:$E,P54)</f>
        <v>719.40459999999996</v>
      </c>
      <c r="W54" s="96">
        <f>SUMIFS($F:$F,$C:$C,$W$4,$D:$D,O54,$E:$E,P54)</f>
        <v>741.53160000000003</v>
      </c>
      <c r="X54" s="97">
        <f>SUMIFS($F:$F,$C:$C,$X$4,$D:$D,O54,$E:$E,P54)</f>
        <v>481.36239999999998</v>
      </c>
      <c r="Y54" s="44"/>
      <c r="Z54" s="66">
        <f t="shared" si="5"/>
        <v>2</v>
      </c>
      <c r="AA54" s="44">
        <f t="shared" si="6"/>
        <v>19</v>
      </c>
      <c r="AB54" s="94">
        <v>45341</v>
      </c>
      <c r="AC54" s="95">
        <f t="shared" si="21"/>
        <v>45.464736363636362</v>
      </c>
      <c r="AD54" s="96">
        <f t="shared" si="21"/>
        <v>65.705500000000001</v>
      </c>
      <c r="AE54" s="96">
        <f t="shared" si="21"/>
        <v>39.682045454545452</v>
      </c>
      <c r="AF54" s="96">
        <f t="shared" si="21"/>
        <v>31.705554545454547</v>
      </c>
      <c r="AG54" s="96">
        <f t="shared" si="21"/>
        <v>65.400418181818182</v>
      </c>
      <c r="AH54" s="96">
        <f t="shared" si="21"/>
        <v>67.411963636363637</v>
      </c>
      <c r="AI54" s="97">
        <f t="shared" si="21"/>
        <v>43.760218181818182</v>
      </c>
      <c r="AJ54" s="44"/>
      <c r="AK54" s="66">
        <f t="shared" si="8"/>
        <v>2</v>
      </c>
      <c r="AL54" s="44">
        <f t="shared" si="9"/>
        <v>19</v>
      </c>
      <c r="AM54" s="94">
        <v>45341</v>
      </c>
      <c r="AN54" s="95">
        <f>SUMIFS(G:G,C:C,$AN$4,D:D,AK54,E:E,AL54)</f>
        <v>45.02</v>
      </c>
      <c r="AO54" s="96">
        <f>SUMIFS(G:G,C:C,$AO$4,D:D,AK54,E:E,AL54)</f>
        <v>64.09</v>
      </c>
      <c r="AP54" s="96">
        <f>SUMIFS(G:G,C:C,$AP$4,D:D,AK54,E:E,AL54)</f>
        <v>39.06</v>
      </c>
      <c r="AQ54" s="96">
        <f>SUMIFS(G:G,C:C,$AQ$4,D:D,AK54,E:E,AL54)</f>
        <v>31.3</v>
      </c>
      <c r="AR54" s="96">
        <f>SUMIFS(G:G,C:C,$AR$4,D:D,AK54,E:E,AL54)</f>
        <v>64.06</v>
      </c>
      <c r="AS54" s="96">
        <f>SUMIFS(G:G,C:C,$AS$4,D:D,AK54,E:E,AL54)</f>
        <v>65.08</v>
      </c>
      <c r="AT54" s="97">
        <f>SUMIFS(G:G,C:C,$AT$4,D:D,AK54,E:E,AL54)</f>
        <v>41.93</v>
      </c>
      <c r="AU54" s="44"/>
      <c r="AV54" s="101">
        <v>45341</v>
      </c>
      <c r="AW54" s="96">
        <f t="shared" si="10"/>
        <v>593.79205999999999</v>
      </c>
      <c r="AX54" s="96">
        <f t="shared" si="16"/>
        <v>53.981096363636361</v>
      </c>
      <c r="AY54" s="97">
        <f t="shared" si="17"/>
        <v>52.718000000000004</v>
      </c>
      <c r="AZ54" s="96">
        <f t="shared" si="11"/>
        <v>67.411963636363637</v>
      </c>
      <c r="BA54" s="96">
        <f t="shared" si="12"/>
        <v>31.705554545454547</v>
      </c>
      <c r="BB54" s="97">
        <f t="shared" si="13"/>
        <v>35.706409090909091</v>
      </c>
      <c r="BC54" s="102">
        <f t="shared" si="14"/>
        <v>53.981096363636354</v>
      </c>
      <c r="BD54" s="44"/>
      <c r="BE54" s="44"/>
      <c r="BF54" s="96">
        <f t="shared" si="18"/>
        <v>65.08</v>
      </c>
      <c r="BG54" s="96">
        <f t="shared" si="19"/>
        <v>31.3</v>
      </c>
      <c r="BH54" s="96">
        <f t="shared" si="20"/>
        <v>33.78</v>
      </c>
      <c r="BI54" s="44"/>
      <c r="BJ54" s="96">
        <f t="shared" si="15"/>
        <v>52.718000000000004</v>
      </c>
      <c r="BK54" s="44"/>
      <c r="BP54" s="14"/>
      <c r="BQ54" s="13"/>
      <c r="BR54" s="15"/>
      <c r="BU54" s="13"/>
      <c r="BV54" s="15"/>
      <c r="BY54" s="13"/>
      <c r="BZ54" s="15"/>
      <c r="CC54" s="13"/>
      <c r="CD54" s="15"/>
      <c r="CG54" s="13"/>
      <c r="CH54" s="15"/>
      <c r="CK54" s="15"/>
      <c r="CL54" s="15"/>
      <c r="CM54" s="15"/>
    </row>
    <row r="55" spans="1:91" ht="16" thickBot="1" x14ac:dyDescent="0.4">
      <c r="A55" s="13">
        <v>43516</v>
      </c>
      <c r="B55" s="81" t="s">
        <v>101</v>
      </c>
      <c r="C55" s="80">
        <f t="shared" si="0"/>
        <v>2019</v>
      </c>
      <c r="D55" s="80">
        <f t="shared" si="1"/>
        <v>2</v>
      </c>
      <c r="E55" s="80">
        <f t="shared" si="2"/>
        <v>20</v>
      </c>
      <c r="F55" s="80">
        <v>496.91750000000002</v>
      </c>
      <c r="G55" s="80">
        <v>44.73</v>
      </c>
      <c r="H55" s="80">
        <v>-0.28999999999999998</v>
      </c>
      <c r="I55" s="80">
        <v>431.67</v>
      </c>
      <c r="J55" s="80">
        <v>3530.6</v>
      </c>
      <c r="K55" s="80">
        <v>1110.9096</v>
      </c>
      <c r="L55" s="80">
        <v>11830.54</v>
      </c>
      <c r="M55" s="80">
        <v>20301.52</v>
      </c>
      <c r="O55" s="66">
        <f t="shared" si="3"/>
        <v>2</v>
      </c>
      <c r="P55" s="44">
        <f t="shared" si="4"/>
        <v>20</v>
      </c>
      <c r="Q55" s="94">
        <v>45342</v>
      </c>
      <c r="R55" s="95">
        <f>SUMIFS(F:F,C:C,$R$4,D:D,O55,E:E,P55)</f>
        <v>496.91750000000002</v>
      </c>
      <c r="S55" s="96">
        <f>SUMIFS($F:$F,$C:$C,$S$4,$D:$D,O55,$E:$E,P55)</f>
        <v>718.82150000000001</v>
      </c>
      <c r="T55" s="96">
        <f>SUMIFS($F:$F,$C:$C,$T$4,$D:$D,O55,$E:$E,P55)</f>
        <v>433.601</v>
      </c>
      <c r="U55" s="96">
        <f>SUMIFS($F:$F,$C:$C,$U$4,$D:$D,O55,$E:$E,P55)</f>
        <v>346.85399999999998</v>
      </c>
      <c r="V55" s="96">
        <f>SUMIFS($F:$F,$C:$C,$V$4,$D:$D,O55,$E:$E,P55)</f>
        <v>716.71979999999996</v>
      </c>
      <c r="W55" s="96">
        <f>SUMIFS($F:$F,$C:$C,$W$4,$D:$D,O55,$E:$E,P55)</f>
        <v>739.14200000000005</v>
      </c>
      <c r="X55" s="97">
        <f>SUMIFS($F:$F,$C:$C,$X$4,$D:$D,O55,$E:$E,P55)</f>
        <v>475.2321</v>
      </c>
      <c r="Y55" s="44"/>
      <c r="Z55" s="66">
        <f t="shared" si="5"/>
        <v>2</v>
      </c>
      <c r="AA55" s="44">
        <f t="shared" si="6"/>
        <v>20</v>
      </c>
      <c r="AB55" s="94">
        <v>45342</v>
      </c>
      <c r="AC55" s="95">
        <f t="shared" si="21"/>
        <v>45.174318181818187</v>
      </c>
      <c r="AD55" s="96">
        <f t="shared" si="21"/>
        <v>65.347409090909096</v>
      </c>
      <c r="AE55" s="96">
        <f t="shared" si="21"/>
        <v>39.418272727272729</v>
      </c>
      <c r="AF55" s="96">
        <f t="shared" si="21"/>
        <v>31.532181818181815</v>
      </c>
      <c r="AG55" s="96">
        <f t="shared" si="21"/>
        <v>65.156345454545445</v>
      </c>
      <c r="AH55" s="96">
        <f t="shared" si="21"/>
        <v>67.194727272727278</v>
      </c>
      <c r="AI55" s="97">
        <f t="shared" si="21"/>
        <v>43.202918181818184</v>
      </c>
      <c r="AJ55" s="44"/>
      <c r="AK55" s="66">
        <f t="shared" si="8"/>
        <v>2</v>
      </c>
      <c r="AL55" s="44">
        <f t="shared" si="9"/>
        <v>20</v>
      </c>
      <c r="AM55" s="94">
        <v>45342</v>
      </c>
      <c r="AN55" s="95">
        <f>SUMIFS(G:G,C:C,$AN$4,D:D,AK55,E:E,AL55)</f>
        <v>44.73</v>
      </c>
      <c r="AO55" s="96">
        <f>SUMIFS(G:G,C:C,$AO$4,D:D,AK55,E:E,AL55)</f>
        <v>63.74</v>
      </c>
      <c r="AP55" s="96">
        <f>SUMIFS(G:G,C:C,$AP$4,D:D,AK55,E:E,AL55)</f>
        <v>38.799999999999997</v>
      </c>
      <c r="AQ55" s="96">
        <f>SUMIFS(G:G,C:C,$AQ$4,D:D,AK55,E:E,AL55)</f>
        <v>31.13</v>
      </c>
      <c r="AR55" s="96">
        <f>SUMIFS(G:G,C:C,$AR$4,D:D,AK55,E:E,AL55)</f>
        <v>63.82</v>
      </c>
      <c r="AS55" s="96">
        <f>SUMIFS(G:G,C:C,$AS$4,D:D,AK55,E:E,AL55)</f>
        <v>64.87</v>
      </c>
      <c r="AT55" s="97">
        <f>SUMIFS(G:G,C:C,$AT$4,D:D,AK55,E:E,AL55)</f>
        <v>41.4</v>
      </c>
      <c r="AU55" s="44"/>
      <c r="AV55" s="101">
        <v>45342</v>
      </c>
      <c r="AW55" s="96">
        <f t="shared" si="10"/>
        <v>591.02766000000008</v>
      </c>
      <c r="AX55" s="96">
        <f t="shared" si="16"/>
        <v>53.729787272727279</v>
      </c>
      <c r="AY55" s="97">
        <f t="shared" si="17"/>
        <v>52.472000000000001</v>
      </c>
      <c r="AZ55" s="96">
        <f t="shared" si="11"/>
        <v>67.194727272727278</v>
      </c>
      <c r="BA55" s="96">
        <f t="shared" si="12"/>
        <v>31.532181818181815</v>
      </c>
      <c r="BB55" s="97">
        <f t="shared" si="13"/>
        <v>35.662545454545466</v>
      </c>
      <c r="BC55" s="102">
        <f t="shared" si="14"/>
        <v>53.729787272727279</v>
      </c>
      <c r="BD55" s="44"/>
      <c r="BE55" s="44"/>
      <c r="BF55" s="96">
        <f t="shared" si="18"/>
        <v>64.87</v>
      </c>
      <c r="BG55" s="96">
        <f t="shared" si="19"/>
        <v>31.13</v>
      </c>
      <c r="BH55" s="96">
        <f t="shared" si="20"/>
        <v>33.740000000000009</v>
      </c>
      <c r="BI55" s="44"/>
      <c r="BJ55" s="96">
        <f t="shared" si="15"/>
        <v>52.472000000000001</v>
      </c>
      <c r="BK55" s="44"/>
      <c r="BP55" s="14"/>
      <c r="BQ55" s="13"/>
      <c r="BR55" s="15"/>
      <c r="BU55" s="13"/>
      <c r="BV55" s="15"/>
      <c r="BY55" s="13"/>
      <c r="BZ55" s="15"/>
      <c r="CC55" s="13"/>
      <c r="CD55" s="15"/>
      <c r="CG55" s="13"/>
      <c r="CH55" s="15"/>
      <c r="CK55" s="15"/>
      <c r="CL55" s="15"/>
      <c r="CM55" s="15"/>
    </row>
    <row r="56" spans="1:91" ht="16" thickBot="1" x14ac:dyDescent="0.4">
      <c r="A56" s="13">
        <v>43517</v>
      </c>
      <c r="B56" s="81" t="s">
        <v>102</v>
      </c>
      <c r="C56" s="80">
        <f t="shared" si="0"/>
        <v>2019</v>
      </c>
      <c r="D56" s="80">
        <f t="shared" si="1"/>
        <v>2</v>
      </c>
      <c r="E56" s="80">
        <f t="shared" si="2"/>
        <v>21</v>
      </c>
      <c r="F56" s="80">
        <v>482.2824</v>
      </c>
      <c r="G56" s="80">
        <v>43.61</v>
      </c>
      <c r="H56" s="80">
        <v>-1.32</v>
      </c>
      <c r="I56" s="80">
        <v>720.07</v>
      </c>
      <c r="J56" s="80">
        <v>3358.6</v>
      </c>
      <c r="K56" s="80">
        <v>1105.9096</v>
      </c>
      <c r="L56" s="80">
        <v>11830.92</v>
      </c>
      <c r="M56" s="80">
        <v>19933.04</v>
      </c>
      <c r="O56" s="66">
        <f t="shared" si="3"/>
        <v>2</v>
      </c>
      <c r="P56" s="44">
        <f t="shared" si="4"/>
        <v>21</v>
      </c>
      <c r="Q56" s="94">
        <v>45343</v>
      </c>
      <c r="R56" s="95">
        <f>SUMIFS(F:F,C:C,$R$4,D:D,O56,E:E,P56)</f>
        <v>482.2824</v>
      </c>
      <c r="S56" s="96">
        <f>SUMIFS($F:$F,$C:$C,$S$4,$D:$D,O56,$E:$E,P56)</f>
        <v>714.70579999999995</v>
      </c>
      <c r="T56" s="96">
        <f>SUMIFS($F:$F,$C:$C,$T$4,$D:$D,O56,$E:$E,P56)</f>
        <v>431.40710000000001</v>
      </c>
      <c r="U56" s="96">
        <f>SUMIFS($F:$F,$C:$C,$U$4,$D:$D,O56,$E:$E,P56)</f>
        <v>343.21800000000002</v>
      </c>
      <c r="V56" s="96">
        <f>SUMIFS($F:$F,$C:$C,$V$4,$D:$D,O56,$E:$E,P56)</f>
        <v>713.34580000000005</v>
      </c>
      <c r="W56" s="96">
        <f>SUMIFS($F:$F,$C:$C,$W$4,$D:$D,O56,$E:$E,P56)</f>
        <v>736.67460000000005</v>
      </c>
      <c r="X56" s="97">
        <f>SUMIFS($F:$F,$C:$C,$X$4,$D:$D,O56,$E:$E,P56)</f>
        <v>471.00540000000001</v>
      </c>
      <c r="Y56" s="44"/>
      <c r="Z56" s="66">
        <f t="shared" si="5"/>
        <v>2</v>
      </c>
      <c r="AA56" s="44">
        <f t="shared" si="6"/>
        <v>21</v>
      </c>
      <c r="AB56" s="94">
        <v>45343</v>
      </c>
      <c r="AC56" s="95">
        <f t="shared" si="21"/>
        <v>43.843854545454548</v>
      </c>
      <c r="AD56" s="96">
        <f t="shared" si="21"/>
        <v>64.973254545454537</v>
      </c>
      <c r="AE56" s="96">
        <f t="shared" si="21"/>
        <v>39.218827272727275</v>
      </c>
      <c r="AF56" s="96">
        <f t="shared" si="21"/>
        <v>31.201636363636364</v>
      </c>
      <c r="AG56" s="96">
        <f t="shared" si="21"/>
        <v>64.849618181818187</v>
      </c>
      <c r="AH56" s="96">
        <f t="shared" si="21"/>
        <v>66.970418181818189</v>
      </c>
      <c r="AI56" s="97">
        <f t="shared" si="21"/>
        <v>42.818672727272727</v>
      </c>
      <c r="AJ56" s="44"/>
      <c r="AK56" s="66">
        <f t="shared" si="8"/>
        <v>2</v>
      </c>
      <c r="AL56" s="44">
        <f t="shared" si="9"/>
        <v>21</v>
      </c>
      <c r="AM56" s="94">
        <v>45343</v>
      </c>
      <c r="AN56" s="95">
        <f>SUMIFS(G:G,C:C,$AN$4,D:D,AK56,E:E,AL56)</f>
        <v>43.61</v>
      </c>
      <c r="AO56" s="96">
        <f>SUMIFS(G:G,C:C,$AO$4,D:D,AK56,E:E,AL56)</f>
        <v>63.38</v>
      </c>
      <c r="AP56" s="96">
        <f>SUMIFS(G:G,C:C,$AP$4,D:D,AK56,E:E,AL56)</f>
        <v>38.61</v>
      </c>
      <c r="AQ56" s="96">
        <f>SUMIFS(G:G,C:C,$AQ$4,D:D,AK56,E:E,AL56)</f>
        <v>30.8</v>
      </c>
      <c r="AR56" s="96">
        <f>SUMIFS(G:G,C:C,$AR$4,D:D,AK56,E:E,AL56)</f>
        <v>63.52</v>
      </c>
      <c r="AS56" s="96">
        <f>SUMIFS(G:G,C:C,$AS$4,D:D,AK56,E:E,AL56)</f>
        <v>64.64</v>
      </c>
      <c r="AT56" s="97">
        <f>SUMIFS(G:G,C:C,$AT$4,D:D,AK56,E:E,AL56)</f>
        <v>41.03</v>
      </c>
      <c r="AU56" s="44"/>
      <c r="AV56" s="101">
        <v>45343</v>
      </c>
      <c r="AW56" s="96">
        <f t="shared" si="10"/>
        <v>587.87026000000003</v>
      </c>
      <c r="AX56" s="96">
        <f t="shared" si="16"/>
        <v>53.442750909090911</v>
      </c>
      <c r="AY56" s="97">
        <f t="shared" si="17"/>
        <v>52.190000000000012</v>
      </c>
      <c r="AZ56" s="96">
        <f t="shared" si="11"/>
        <v>66.970418181818189</v>
      </c>
      <c r="BA56" s="96">
        <f t="shared" si="12"/>
        <v>31.201636363636364</v>
      </c>
      <c r="BB56" s="97">
        <f t="shared" si="13"/>
        <v>35.768781818181822</v>
      </c>
      <c r="BC56" s="102">
        <f t="shared" si="14"/>
        <v>53.442750909090911</v>
      </c>
      <c r="BD56" s="44"/>
      <c r="BE56" s="44"/>
      <c r="BF56" s="96">
        <f t="shared" si="18"/>
        <v>64.64</v>
      </c>
      <c r="BG56" s="96">
        <f t="shared" si="19"/>
        <v>30.8</v>
      </c>
      <c r="BH56" s="96">
        <f t="shared" si="20"/>
        <v>33.840000000000003</v>
      </c>
      <c r="BI56" s="44"/>
      <c r="BJ56" s="96">
        <f t="shared" si="15"/>
        <v>52.190000000000012</v>
      </c>
      <c r="BK56" s="44"/>
      <c r="BP56" s="14"/>
      <c r="BQ56" s="13"/>
      <c r="BR56" s="15"/>
      <c r="BU56" s="13"/>
      <c r="BV56" s="15"/>
      <c r="BY56" s="13"/>
      <c r="BZ56" s="15"/>
      <c r="CC56" s="13"/>
      <c r="CD56" s="15"/>
      <c r="CG56" s="13"/>
      <c r="CH56" s="15"/>
      <c r="CK56" s="15"/>
      <c r="CL56" s="15"/>
      <c r="CM56" s="15"/>
    </row>
    <row r="57" spans="1:91" ht="16" thickBot="1" x14ac:dyDescent="0.4">
      <c r="A57" s="13">
        <v>43518</v>
      </c>
      <c r="B57" s="81" t="s">
        <v>103</v>
      </c>
      <c r="C57" s="80">
        <f t="shared" si="0"/>
        <v>2019</v>
      </c>
      <c r="D57" s="80">
        <f t="shared" si="1"/>
        <v>2</v>
      </c>
      <c r="E57" s="80">
        <f t="shared" si="2"/>
        <v>22</v>
      </c>
      <c r="F57" s="80">
        <v>483.654</v>
      </c>
      <c r="G57" s="80">
        <v>43.54</v>
      </c>
      <c r="H57" s="80">
        <v>0.12</v>
      </c>
      <c r="I57" s="80">
        <v>663.54</v>
      </c>
      <c r="J57" s="80">
        <v>3428.7</v>
      </c>
      <c r="K57" s="80">
        <v>1110.9096</v>
      </c>
      <c r="L57" s="80">
        <v>11831.32</v>
      </c>
      <c r="M57" s="80">
        <v>20292</v>
      </c>
      <c r="O57" s="66">
        <f t="shared" si="3"/>
        <v>2</v>
      </c>
      <c r="P57" s="44">
        <f t="shared" si="4"/>
        <v>22</v>
      </c>
      <c r="Q57" s="94">
        <v>45344</v>
      </c>
      <c r="R57" s="95">
        <f>SUMIFS(F:F,C:C,$R$4,D:D,O57,E:E,P57)</f>
        <v>483.654</v>
      </c>
      <c r="S57" s="96">
        <f>SUMIFS($F:$F,$C:$C,$S$4,$D:$D,O57,$E:$E,P57)</f>
        <v>712.27970000000005</v>
      </c>
      <c r="T57" s="96">
        <f>SUMIFS($F:$F,$C:$C,$T$4,$D:$D,O57,$E:$E,P57)</f>
        <v>427.38220000000001</v>
      </c>
      <c r="U57" s="96">
        <f>SUMIFS($F:$F,$C:$C,$U$4,$D:$D,O57,$E:$E,P57)</f>
        <v>339.52589999999998</v>
      </c>
      <c r="V57" s="96">
        <f>SUMIFS($F:$F,$C:$C,$V$4,$D:$D,O57,$E:$E,P57)</f>
        <v>710.08219999999994</v>
      </c>
      <c r="W57" s="96">
        <f>SUMIFS($F:$F,$C:$C,$W$4,$D:$D,O57,$E:$E,P57)</f>
        <v>734.20979999999997</v>
      </c>
      <c r="X57" s="97">
        <f>SUMIFS($F:$F,$C:$C,$X$4,$D:$D,O57,$E:$E,P57)</f>
        <v>468.0641</v>
      </c>
      <c r="Y57" s="44"/>
      <c r="Z57" s="66">
        <f t="shared" si="5"/>
        <v>2</v>
      </c>
      <c r="AA57" s="44">
        <f t="shared" si="6"/>
        <v>22</v>
      </c>
      <c r="AB57" s="94">
        <v>45344</v>
      </c>
      <c r="AC57" s="95">
        <f t="shared" si="21"/>
        <v>43.968545454545456</v>
      </c>
      <c r="AD57" s="96">
        <f t="shared" si="21"/>
        <v>64.752700000000004</v>
      </c>
      <c r="AE57" s="96">
        <f t="shared" si="21"/>
        <v>38.852927272727271</v>
      </c>
      <c r="AF57" s="96">
        <f t="shared" si="21"/>
        <v>30.865990909090907</v>
      </c>
      <c r="AG57" s="96">
        <f t="shared" si="21"/>
        <v>64.552927272727274</v>
      </c>
      <c r="AH57" s="96">
        <f t="shared" si="21"/>
        <v>66.746345454545448</v>
      </c>
      <c r="AI57" s="97">
        <f t="shared" si="21"/>
        <v>42.55128181818182</v>
      </c>
      <c r="AJ57" s="44"/>
      <c r="AK57" s="66">
        <f t="shared" si="8"/>
        <v>2</v>
      </c>
      <c r="AL57" s="44">
        <f t="shared" si="9"/>
        <v>22</v>
      </c>
      <c r="AM57" s="94">
        <v>45344</v>
      </c>
      <c r="AN57" s="95">
        <f>SUMIFS(G:G,C:C,$AN$4,D:D,AK57,E:E,AL57)</f>
        <v>43.54</v>
      </c>
      <c r="AO57" s="96">
        <f>SUMIFS(G:G,C:C,$AO$4,D:D,AK57,E:E,AL57)</f>
        <v>63.16</v>
      </c>
      <c r="AP57" s="96">
        <f>SUMIFS(G:G,C:C,$AP$4,D:D,AK57,E:E,AL57)</f>
        <v>38.25</v>
      </c>
      <c r="AQ57" s="96">
        <f>SUMIFS(G:G,C:C,$AQ$4,D:D,AK57,E:E,AL57)</f>
        <v>30.47</v>
      </c>
      <c r="AR57" s="96">
        <f>SUMIFS(G:G,C:C,$AR$4,D:D,AK57,E:E,AL57)</f>
        <v>63.23</v>
      </c>
      <c r="AS57" s="96">
        <f>SUMIFS(G:G,C:C,$AS$4,D:D,AK57,E:E,AL57)</f>
        <v>64.430000000000007</v>
      </c>
      <c r="AT57" s="97">
        <f>SUMIFS(G:G,C:C,$AT$4,D:D,AK57,E:E,AL57)</f>
        <v>40.770000000000003</v>
      </c>
      <c r="AU57" s="44"/>
      <c r="AV57" s="101">
        <v>45344</v>
      </c>
      <c r="AW57" s="96">
        <f t="shared" si="10"/>
        <v>584.69596000000001</v>
      </c>
      <c r="AX57" s="96">
        <f t="shared" si="16"/>
        <v>53.154178181818182</v>
      </c>
      <c r="AY57" s="97">
        <f t="shared" si="17"/>
        <v>51.907999999999994</v>
      </c>
      <c r="AZ57" s="96">
        <f t="shared" si="11"/>
        <v>66.746345454545448</v>
      </c>
      <c r="BA57" s="96">
        <f t="shared" si="12"/>
        <v>30.865990909090907</v>
      </c>
      <c r="BB57" s="97">
        <f t="shared" si="13"/>
        <v>35.880354545454537</v>
      </c>
      <c r="BC57" s="102">
        <f t="shared" si="14"/>
        <v>53.154178181818182</v>
      </c>
      <c r="BD57" s="44"/>
      <c r="BE57" s="44"/>
      <c r="BF57" s="96">
        <f t="shared" si="18"/>
        <v>64.430000000000007</v>
      </c>
      <c r="BG57" s="96">
        <f t="shared" si="19"/>
        <v>30.47</v>
      </c>
      <c r="BH57" s="96">
        <f t="shared" si="20"/>
        <v>33.960000000000008</v>
      </c>
      <c r="BI57" s="44"/>
      <c r="BJ57" s="96">
        <f t="shared" si="15"/>
        <v>51.907999999999994</v>
      </c>
      <c r="BK57" s="44"/>
      <c r="BP57" s="14"/>
      <c r="BQ57" s="13"/>
      <c r="BR57" s="15"/>
      <c r="BU57" s="13"/>
      <c r="BV57" s="15"/>
      <c r="BY57" s="13"/>
      <c r="BZ57" s="15"/>
      <c r="CC57" s="13"/>
      <c r="CD57" s="15"/>
      <c r="CG57" s="13"/>
      <c r="CH57" s="15"/>
      <c r="CK57" s="15"/>
      <c r="CL57" s="15"/>
      <c r="CM57" s="15"/>
    </row>
    <row r="58" spans="1:91" ht="16" thickBot="1" x14ac:dyDescent="0.4">
      <c r="A58" s="13">
        <v>43519</v>
      </c>
      <c r="B58" s="81" t="s">
        <v>104</v>
      </c>
      <c r="C58" s="80">
        <f t="shared" si="0"/>
        <v>2019</v>
      </c>
      <c r="D58" s="80">
        <f t="shared" si="1"/>
        <v>2</v>
      </c>
      <c r="E58" s="80">
        <f t="shared" si="2"/>
        <v>23</v>
      </c>
      <c r="F58" s="80">
        <v>481.6748</v>
      </c>
      <c r="G58" s="80">
        <v>43.36</v>
      </c>
      <c r="H58" s="80">
        <v>-0.18</v>
      </c>
      <c r="I58" s="80">
        <v>1017.74</v>
      </c>
      <c r="J58" s="80">
        <v>2951.8</v>
      </c>
      <c r="K58" s="80">
        <v>1110.9096</v>
      </c>
      <c r="L58" s="80">
        <v>11831.34</v>
      </c>
      <c r="M58" s="80">
        <v>20291.93</v>
      </c>
      <c r="O58" s="66">
        <f t="shared" si="3"/>
        <v>2</v>
      </c>
      <c r="P58" s="44">
        <f t="shared" si="4"/>
        <v>23</v>
      </c>
      <c r="Q58" s="94">
        <v>45345</v>
      </c>
      <c r="R58" s="95">
        <f>SUMIFS(F:F,C:C,$R$4,D:D,O58,E:E,P58)</f>
        <v>481.6748</v>
      </c>
      <c r="S58" s="96">
        <f>SUMIFS($F:$F,$C:$C,$S$4,$D:$D,O58,$E:$E,P58)</f>
        <v>710.39430000000004</v>
      </c>
      <c r="T58" s="96">
        <f>SUMIFS($F:$F,$C:$C,$T$4,$D:$D,O58,$E:$E,P58)</f>
        <v>424.18389999999999</v>
      </c>
      <c r="U58" s="96">
        <f>SUMIFS($F:$F,$C:$C,$U$4,$D:$D,O58,$E:$E,P58)</f>
        <v>336.43509999999998</v>
      </c>
      <c r="V58" s="96">
        <f>SUMIFS($F:$F,$C:$C,$V$4,$D:$D,O58,$E:$E,P58)</f>
        <v>707.00450000000001</v>
      </c>
      <c r="W58" s="96">
        <f>SUMIFS($F:$F,$C:$C,$W$4,$D:$D,O58,$E:$E,P58)</f>
        <v>731.18889999999999</v>
      </c>
      <c r="X58" s="97">
        <f>SUMIFS($F:$F,$C:$C,$X$4,$D:$D,O58,$E:$E,P58)</f>
        <v>465.8109</v>
      </c>
      <c r="Y58" s="44"/>
      <c r="Z58" s="66">
        <f t="shared" si="5"/>
        <v>2</v>
      </c>
      <c r="AA58" s="44">
        <f t="shared" si="6"/>
        <v>23</v>
      </c>
      <c r="AB58" s="94">
        <v>45345</v>
      </c>
      <c r="AC58" s="95">
        <f t="shared" si="21"/>
        <v>43.78861818181818</v>
      </c>
      <c r="AD58" s="96">
        <f t="shared" si="21"/>
        <v>64.581299999999999</v>
      </c>
      <c r="AE58" s="96">
        <f t="shared" si="21"/>
        <v>38.562172727272724</v>
      </c>
      <c r="AF58" s="96">
        <f t="shared" si="21"/>
        <v>30.585009090909089</v>
      </c>
      <c r="AG58" s="96">
        <f t="shared" si="21"/>
        <v>64.273136363636368</v>
      </c>
      <c r="AH58" s="96">
        <f t="shared" si="21"/>
        <v>66.471718181818176</v>
      </c>
      <c r="AI58" s="97">
        <f t="shared" si="21"/>
        <v>42.346445454545453</v>
      </c>
      <c r="AJ58" s="44"/>
      <c r="AK58" s="66">
        <f t="shared" si="8"/>
        <v>2</v>
      </c>
      <c r="AL58" s="44">
        <f t="shared" si="9"/>
        <v>23</v>
      </c>
      <c r="AM58" s="94">
        <v>45345</v>
      </c>
      <c r="AN58" s="95">
        <f>SUMIFS(G:G,C:C,$AN$4,D:D,AK58,E:E,AL58)</f>
        <v>43.36</v>
      </c>
      <c r="AO58" s="96">
        <f>SUMIFS(G:G,C:C,$AO$4,D:D,AK58,E:E,AL58)</f>
        <v>63</v>
      </c>
      <c r="AP58" s="96">
        <f>SUMIFS(G:G,C:C,$AP$4,D:D,AK58,E:E,AL58)</f>
        <v>37.96</v>
      </c>
      <c r="AQ58" s="96">
        <f>SUMIFS(G:G,C:C,$AQ$4,D:D,AK58,E:E,AL58)</f>
        <v>30.19</v>
      </c>
      <c r="AR58" s="96">
        <f>SUMIFS(G:G,C:C,$AR$4,D:D,AK58,E:E,AL58)</f>
        <v>62.96</v>
      </c>
      <c r="AS58" s="96">
        <f>SUMIFS(G:G,C:C,$AS$4,D:D,AK58,E:E,AL58)</f>
        <v>64.16</v>
      </c>
      <c r="AT58" s="97">
        <f>SUMIFS(G:G,C:C,$AT$4,D:D,AK58,E:E,AL58)</f>
        <v>40.58</v>
      </c>
      <c r="AU58" s="44"/>
      <c r="AV58" s="101">
        <v>45345</v>
      </c>
      <c r="AW58" s="96">
        <f t="shared" si="10"/>
        <v>581.84133999999995</v>
      </c>
      <c r="AX58" s="96">
        <f t="shared" si="16"/>
        <v>52.894667272727268</v>
      </c>
      <c r="AY58" s="97">
        <f t="shared" si="17"/>
        <v>51.653999999999996</v>
      </c>
      <c r="AZ58" s="96">
        <f t="shared" si="11"/>
        <v>66.471718181818176</v>
      </c>
      <c r="BA58" s="96">
        <f t="shared" si="12"/>
        <v>30.585009090909089</v>
      </c>
      <c r="BB58" s="97">
        <f t="shared" si="13"/>
        <v>35.886709090909086</v>
      </c>
      <c r="BC58" s="102">
        <f t="shared" si="14"/>
        <v>52.894667272727268</v>
      </c>
      <c r="BD58" s="44"/>
      <c r="BE58" s="44"/>
      <c r="BF58" s="96">
        <f t="shared" si="18"/>
        <v>64.16</v>
      </c>
      <c r="BG58" s="96">
        <f t="shared" si="19"/>
        <v>30.19</v>
      </c>
      <c r="BH58" s="96">
        <f t="shared" si="20"/>
        <v>33.97</v>
      </c>
      <c r="BI58" s="44"/>
      <c r="BJ58" s="96">
        <f t="shared" si="15"/>
        <v>51.653999999999996</v>
      </c>
      <c r="BK58" s="44"/>
      <c r="BP58" s="14"/>
      <c r="BQ58" s="13"/>
      <c r="BR58" s="15"/>
      <c r="BU58" s="13"/>
      <c r="BV58" s="15"/>
      <c r="BY58" s="13"/>
      <c r="BZ58" s="15"/>
      <c r="CC58" s="13"/>
      <c r="CD58" s="15"/>
      <c r="CG58" s="13"/>
      <c r="CH58" s="15"/>
      <c r="CK58" s="15"/>
      <c r="CL58" s="15"/>
      <c r="CM58" s="15"/>
    </row>
    <row r="59" spans="1:91" ht="16" thickBot="1" x14ac:dyDescent="0.4">
      <c r="A59" s="13">
        <v>43520</v>
      </c>
      <c r="B59" s="81" t="s">
        <v>105</v>
      </c>
      <c r="C59" s="80">
        <f t="shared" si="0"/>
        <v>2019</v>
      </c>
      <c r="D59" s="80">
        <f t="shared" si="1"/>
        <v>2</v>
      </c>
      <c r="E59" s="80">
        <f t="shared" si="2"/>
        <v>24</v>
      </c>
      <c r="F59" s="80">
        <v>479.69040000000001</v>
      </c>
      <c r="G59" s="80">
        <v>43.18</v>
      </c>
      <c r="H59" s="80">
        <v>-0.18</v>
      </c>
      <c r="I59" s="80">
        <v>1089.78</v>
      </c>
      <c r="J59" s="80">
        <v>3041.5</v>
      </c>
      <c r="K59" s="80">
        <v>1110.9096</v>
      </c>
      <c r="L59" s="80">
        <v>11831.45</v>
      </c>
      <c r="M59" s="80">
        <v>20291.650000000001</v>
      </c>
      <c r="O59" s="66">
        <f t="shared" si="3"/>
        <v>2</v>
      </c>
      <c r="P59" s="44">
        <f t="shared" si="4"/>
        <v>24</v>
      </c>
      <c r="Q59" s="94">
        <v>45346</v>
      </c>
      <c r="R59" s="95">
        <f>SUMIFS(F:F,C:C,$R$4,D:D,O59,E:E,P59)</f>
        <v>479.69040000000001</v>
      </c>
      <c r="S59" s="96">
        <f>SUMIFS($F:$F,$C:$C,$S$4,$D:$D,O59,$E:$E,P59)</f>
        <v>706.99639999999999</v>
      </c>
      <c r="T59" s="96">
        <f>SUMIFS($F:$F,$C:$C,$T$4,$D:$D,O59,$E:$E,P59)</f>
        <v>422.07920000000001</v>
      </c>
      <c r="U59" s="96">
        <f>SUMIFS($F:$F,$C:$C,$U$4,$D:$D,O59,$E:$E,P59)</f>
        <v>333.63490000000002</v>
      </c>
      <c r="V59" s="96">
        <f>SUMIFS($F:$F,$C:$C,$V$4,$D:$D,O59,$E:$E,P59)</f>
        <v>703.92589999999996</v>
      </c>
      <c r="W59" s="96">
        <f>SUMIFS($F:$F,$C:$C,$W$4,$D:$D,O59,$E:$E,P59)</f>
        <v>728.94579999999996</v>
      </c>
      <c r="X59" s="97">
        <f>SUMIFS($F:$F,$C:$C,$X$4,$D:$D,O59,$E:$E,P59)</f>
        <v>462.45600000000002</v>
      </c>
      <c r="Y59" s="44"/>
      <c r="Z59" s="66">
        <f t="shared" si="5"/>
        <v>2</v>
      </c>
      <c r="AA59" s="44">
        <f t="shared" si="6"/>
        <v>24</v>
      </c>
      <c r="AB59" s="94">
        <v>45346</v>
      </c>
      <c r="AC59" s="95">
        <f t="shared" si="21"/>
        <v>43.608218181818181</v>
      </c>
      <c r="AD59" s="96">
        <f t="shared" si="21"/>
        <v>64.272400000000005</v>
      </c>
      <c r="AE59" s="96">
        <f t="shared" si="21"/>
        <v>38.370836363636364</v>
      </c>
      <c r="AF59" s="96">
        <f t="shared" si="21"/>
        <v>30.330445454545455</v>
      </c>
      <c r="AG59" s="96">
        <f t="shared" si="21"/>
        <v>63.993263636363629</v>
      </c>
      <c r="AH59" s="96">
        <f t="shared" si="21"/>
        <v>66.267799999999994</v>
      </c>
      <c r="AI59" s="97">
        <f t="shared" si="21"/>
        <v>42.041454545454549</v>
      </c>
      <c r="AJ59" s="44"/>
      <c r="AK59" s="66">
        <f t="shared" si="8"/>
        <v>2</v>
      </c>
      <c r="AL59" s="44">
        <f t="shared" si="9"/>
        <v>24</v>
      </c>
      <c r="AM59" s="94">
        <v>45346</v>
      </c>
      <c r="AN59" s="95">
        <f>SUMIFS(G:G,C:C,$AN$4,D:D,AK59,E:E,AL59)</f>
        <v>43.18</v>
      </c>
      <c r="AO59" s="96">
        <f>SUMIFS(G:G,C:C,$AO$4,D:D,AK59,E:E,AL59)</f>
        <v>62.7</v>
      </c>
      <c r="AP59" s="96">
        <f>SUMIFS(G:G,C:C,$AP$4,D:D,AK59,E:E,AL59)</f>
        <v>37.770000000000003</v>
      </c>
      <c r="AQ59" s="96">
        <f>SUMIFS(G:G,C:C,$AQ$4,D:D,AK59,E:E,AL59)</f>
        <v>29.94</v>
      </c>
      <c r="AR59" s="96">
        <f>SUMIFS(G:G,C:C,$AR$4,D:D,AK59,E:E,AL59)</f>
        <v>62.68</v>
      </c>
      <c r="AS59" s="96">
        <f>SUMIFS(G:G,C:C,$AS$4,D:D,AK59,E:E,AL59)</f>
        <v>63.97</v>
      </c>
      <c r="AT59" s="97">
        <f>SUMIFS(G:G,C:C,$AT$4,D:D,AK59,E:E,AL59)</f>
        <v>40.29</v>
      </c>
      <c r="AU59" s="44"/>
      <c r="AV59" s="101">
        <v>45346</v>
      </c>
      <c r="AW59" s="96">
        <f t="shared" si="10"/>
        <v>579.11644000000001</v>
      </c>
      <c r="AX59" s="96">
        <f t="shared" si="16"/>
        <v>52.646949090909089</v>
      </c>
      <c r="AY59" s="97">
        <f t="shared" si="17"/>
        <v>51.411999999999999</v>
      </c>
      <c r="AZ59" s="96">
        <f t="shared" si="11"/>
        <v>66.267799999999994</v>
      </c>
      <c r="BA59" s="96">
        <f t="shared" si="12"/>
        <v>30.330445454545455</v>
      </c>
      <c r="BB59" s="97">
        <f t="shared" si="13"/>
        <v>35.937354545454539</v>
      </c>
      <c r="BC59" s="102">
        <f t="shared" si="14"/>
        <v>52.646949090909082</v>
      </c>
      <c r="BD59" s="44"/>
      <c r="BE59" s="44"/>
      <c r="BF59" s="96">
        <f t="shared" si="18"/>
        <v>63.97</v>
      </c>
      <c r="BG59" s="96">
        <f t="shared" si="19"/>
        <v>29.94</v>
      </c>
      <c r="BH59" s="96">
        <f t="shared" si="20"/>
        <v>34.03</v>
      </c>
      <c r="BI59" s="44"/>
      <c r="BJ59" s="96">
        <f t="shared" si="15"/>
        <v>51.411999999999999</v>
      </c>
      <c r="BK59" s="44"/>
      <c r="BP59" s="14"/>
      <c r="BQ59" s="13"/>
      <c r="BR59" s="15"/>
      <c r="BU59" s="13"/>
      <c r="BV59" s="15"/>
      <c r="BY59" s="13"/>
      <c r="BZ59" s="15"/>
      <c r="CC59" s="13"/>
      <c r="CD59" s="15"/>
      <c r="CG59" s="13"/>
      <c r="CH59" s="15"/>
      <c r="CK59" s="15"/>
      <c r="CL59" s="15"/>
      <c r="CM59" s="15"/>
    </row>
    <row r="60" spans="1:91" ht="16" thickBot="1" x14ac:dyDescent="0.4">
      <c r="A60" s="13">
        <v>43521</v>
      </c>
      <c r="B60" s="81" t="s">
        <v>106</v>
      </c>
      <c r="C60" s="80">
        <f t="shared" si="0"/>
        <v>2019</v>
      </c>
      <c r="D60" s="80">
        <f t="shared" si="1"/>
        <v>2</v>
      </c>
      <c r="E60" s="80">
        <f t="shared" si="2"/>
        <v>25</v>
      </c>
      <c r="F60" s="80">
        <v>476.69760000000002</v>
      </c>
      <c r="G60" s="80">
        <v>42.91</v>
      </c>
      <c r="H60" s="80">
        <v>-0.27</v>
      </c>
      <c r="I60" s="80">
        <v>736.38</v>
      </c>
      <c r="J60" s="80">
        <v>3574.1</v>
      </c>
      <c r="K60" s="80">
        <v>1110.8828000000001</v>
      </c>
      <c r="L60" s="80">
        <v>11831.28</v>
      </c>
      <c r="M60" s="80">
        <v>20290.61</v>
      </c>
      <c r="O60" s="66">
        <f t="shared" si="3"/>
        <v>2</v>
      </c>
      <c r="P60" s="44">
        <f t="shared" si="4"/>
        <v>25</v>
      </c>
      <c r="Q60" s="94">
        <v>45347</v>
      </c>
      <c r="R60" s="95">
        <f>SUMIFS(F:F,C:C,$R$4,D:D,O60,E:E,P60)</f>
        <v>476.69760000000002</v>
      </c>
      <c r="S60" s="96">
        <f>SUMIFS($F:$F,$C:$C,$S$4,$D:$D,O60,$E:$E,P60)</f>
        <v>703.44240000000002</v>
      </c>
      <c r="T60" s="96">
        <f>SUMIFS($F:$F,$C:$C,$T$4,$D:$D,O60,$E:$E,P60)</f>
        <v>419.29169999999999</v>
      </c>
      <c r="U60" s="96">
        <f>SUMIFS($F:$F,$C:$C,$U$4,$D:$D,O60,$E:$E,P60)</f>
        <v>330.87529999999998</v>
      </c>
      <c r="V60" s="96">
        <f>SUMIFS($F:$F,$C:$C,$V$4,$D:$D,O60,$E:$E,P60)</f>
        <v>701.20159999999998</v>
      </c>
      <c r="W60" s="96">
        <f>SUMIFS($F:$F,$C:$C,$W$4,$D:$D,O60,$E:$E,P60)</f>
        <v>727.10180000000003</v>
      </c>
      <c r="X60" s="97">
        <f>SUMIFS($F:$F,$C:$C,$X$4,$D:$D,O60,$E:$E,P60)</f>
        <v>458.25290000000001</v>
      </c>
      <c r="Y60" s="44"/>
      <c r="Z60" s="66">
        <f t="shared" si="5"/>
        <v>2</v>
      </c>
      <c r="AA60" s="44">
        <f t="shared" si="6"/>
        <v>25</v>
      </c>
      <c r="AB60" s="94">
        <v>45347</v>
      </c>
      <c r="AC60" s="95">
        <f t="shared" si="21"/>
        <v>43.336145454545459</v>
      </c>
      <c r="AD60" s="96">
        <f t="shared" si="21"/>
        <v>63.94930909090909</v>
      </c>
      <c r="AE60" s="96">
        <f t="shared" si="21"/>
        <v>38.117427272727269</v>
      </c>
      <c r="AF60" s="96">
        <f t="shared" si="21"/>
        <v>30.079572727272726</v>
      </c>
      <c r="AG60" s="96">
        <f t="shared" si="21"/>
        <v>63.745599999999996</v>
      </c>
      <c r="AH60" s="96">
        <f t="shared" si="21"/>
        <v>66.100163636363632</v>
      </c>
      <c r="AI60" s="97">
        <f t="shared" si="21"/>
        <v>41.659354545454548</v>
      </c>
      <c r="AJ60" s="44"/>
      <c r="AK60" s="66">
        <f t="shared" si="8"/>
        <v>2</v>
      </c>
      <c r="AL60" s="44">
        <f t="shared" si="9"/>
        <v>25</v>
      </c>
      <c r="AM60" s="94">
        <v>45347</v>
      </c>
      <c r="AN60" s="95">
        <f>SUMIFS(G:G,C:C,$AN$4,D:D,AK60,E:E,AL60)</f>
        <v>42.91</v>
      </c>
      <c r="AO60" s="96">
        <f>SUMIFS(G:G,C:C,$AO$4,D:D,AK60,E:E,AL60)</f>
        <v>62.38</v>
      </c>
      <c r="AP60" s="96">
        <f>SUMIFS(G:G,C:C,$AP$4,D:D,AK60,E:E,AL60)</f>
        <v>37.520000000000003</v>
      </c>
      <c r="AQ60" s="96">
        <f>SUMIFS(G:G,C:C,$AQ$4,D:D,AK60,E:E,AL60)</f>
        <v>29.69</v>
      </c>
      <c r="AR60" s="96">
        <f>SUMIFS(G:G,C:C,$AR$4,D:D,AK60,E:E,AL60)</f>
        <v>62.44</v>
      </c>
      <c r="AS60" s="96">
        <f>SUMIFS(G:G,C:C,$AS$4,D:D,AK60,E:E,AL60)</f>
        <v>63.8</v>
      </c>
      <c r="AT60" s="97">
        <f>SUMIFS(G:G,C:C,$AT$4,D:D,AK60,E:E,AL60)</f>
        <v>39.93</v>
      </c>
      <c r="AU60" s="44"/>
      <c r="AV60" s="101">
        <v>45347</v>
      </c>
      <c r="AW60" s="96">
        <f t="shared" si="10"/>
        <v>576.38256000000001</v>
      </c>
      <c r="AX60" s="96">
        <f t="shared" si="16"/>
        <v>52.39841454545455</v>
      </c>
      <c r="AY60" s="97">
        <f t="shared" si="17"/>
        <v>51.165999999999997</v>
      </c>
      <c r="AZ60" s="96">
        <f t="shared" si="11"/>
        <v>66.100163636363632</v>
      </c>
      <c r="BA60" s="96">
        <f t="shared" si="12"/>
        <v>30.079572727272726</v>
      </c>
      <c r="BB60" s="97">
        <f t="shared" si="13"/>
        <v>36.020590909090906</v>
      </c>
      <c r="BC60" s="102">
        <f t="shared" si="14"/>
        <v>52.398414545454543</v>
      </c>
      <c r="BD60" s="44"/>
      <c r="BE60" s="44"/>
      <c r="BF60" s="96">
        <f t="shared" si="18"/>
        <v>63.8</v>
      </c>
      <c r="BG60" s="96">
        <f t="shared" si="19"/>
        <v>29.69</v>
      </c>
      <c r="BH60" s="96">
        <f t="shared" si="20"/>
        <v>34.11</v>
      </c>
      <c r="BI60" s="44"/>
      <c r="BJ60" s="96">
        <f t="shared" si="15"/>
        <v>51.165999999999997</v>
      </c>
      <c r="BK60" s="44"/>
      <c r="BP60" s="14"/>
      <c r="BQ60" s="13"/>
      <c r="BR60" s="15"/>
      <c r="BU60" s="13"/>
      <c r="BV60" s="15"/>
      <c r="BY60" s="13"/>
      <c r="BZ60" s="15"/>
      <c r="CC60" s="13"/>
      <c r="CD60" s="15"/>
      <c r="CG60" s="13"/>
      <c r="CH60" s="15"/>
      <c r="CK60" s="15"/>
      <c r="CL60" s="15"/>
      <c r="CM60" s="15"/>
    </row>
    <row r="61" spans="1:91" ht="16" thickBot="1" x14ac:dyDescent="0.4">
      <c r="A61" s="13">
        <v>43522</v>
      </c>
      <c r="B61" s="81" t="s">
        <v>107</v>
      </c>
      <c r="C61" s="80">
        <f t="shared" si="0"/>
        <v>2019</v>
      </c>
      <c r="D61" s="80">
        <f t="shared" si="1"/>
        <v>2</v>
      </c>
      <c r="E61" s="80">
        <f t="shared" si="2"/>
        <v>26</v>
      </c>
      <c r="F61" s="80">
        <v>474.78489999999999</v>
      </c>
      <c r="G61" s="80">
        <v>42.74</v>
      </c>
      <c r="H61" s="80">
        <v>-0.17</v>
      </c>
      <c r="I61" s="80">
        <v>666.52</v>
      </c>
      <c r="J61" s="80">
        <v>2943.9</v>
      </c>
      <c r="K61" s="80">
        <v>1110.8828000000001</v>
      </c>
      <c r="L61" s="80">
        <v>11831.46</v>
      </c>
      <c r="M61" s="80">
        <v>20290.21</v>
      </c>
      <c r="O61" s="66">
        <f t="shared" si="3"/>
        <v>2</v>
      </c>
      <c r="P61" s="44">
        <f t="shared" si="4"/>
        <v>26</v>
      </c>
      <c r="Q61" s="94">
        <v>45348</v>
      </c>
      <c r="R61" s="95">
        <f>SUMIFS(F:F,C:C,$R$4,D:D,O61,E:E,P61)</f>
        <v>474.78489999999999</v>
      </c>
      <c r="S61" s="96">
        <f>SUMIFS($F:$F,$C:$C,$S$4,$D:$D,O61,$E:$E,P61)</f>
        <v>697.63289999999995</v>
      </c>
      <c r="T61" s="96">
        <f>SUMIFS($F:$F,$C:$C,$T$4,$D:$D,O61,$E:$E,P61)</f>
        <v>416.56509999999997</v>
      </c>
      <c r="U61" s="96">
        <f>SUMIFS($F:$F,$C:$C,$U$4,$D:$D,O61,$E:$E,P61)</f>
        <v>328.96300000000002</v>
      </c>
      <c r="V61" s="96">
        <f>SUMIFS($F:$F,$C:$C,$V$4,$D:$D,O61,$E:$E,P61)</f>
        <v>698.5027</v>
      </c>
      <c r="W61" s="96">
        <f>SUMIFS($F:$F,$C:$C,$W$4,$D:$D,O61,$E:$E,P61)</f>
        <v>723.46119999999996</v>
      </c>
      <c r="X61" s="97">
        <f>SUMIFS($F:$F,$C:$C,$X$4,$D:$D,O61,$E:$E,P61)</f>
        <v>453.83179999999999</v>
      </c>
      <c r="Y61" s="44"/>
      <c r="Z61" s="66">
        <f t="shared" si="5"/>
        <v>2</v>
      </c>
      <c r="AA61" s="44">
        <f t="shared" si="6"/>
        <v>26</v>
      </c>
      <c r="AB61" s="94">
        <v>45348</v>
      </c>
      <c r="AC61" s="95">
        <f t="shared" si="21"/>
        <v>43.162263636363633</v>
      </c>
      <c r="AD61" s="96">
        <f t="shared" si="21"/>
        <v>63.421172727272726</v>
      </c>
      <c r="AE61" s="96">
        <f t="shared" si="21"/>
        <v>37.869554545454541</v>
      </c>
      <c r="AF61" s="96">
        <f t="shared" si="21"/>
        <v>29.905727272727276</v>
      </c>
      <c r="AG61" s="96">
        <f t="shared" si="21"/>
        <v>63.500245454545457</v>
      </c>
      <c r="AH61" s="96">
        <f t="shared" si="21"/>
        <v>65.769199999999998</v>
      </c>
      <c r="AI61" s="97">
        <f t="shared" si="21"/>
        <v>41.257436363636366</v>
      </c>
      <c r="AJ61" s="44"/>
      <c r="AK61" s="66">
        <f t="shared" si="8"/>
        <v>2</v>
      </c>
      <c r="AL61" s="44">
        <f t="shared" si="9"/>
        <v>26</v>
      </c>
      <c r="AM61" s="94">
        <v>45348</v>
      </c>
      <c r="AN61" s="95">
        <f>SUMIFS(G:G,C:C,$AN$4,D:D,AK61,E:E,AL61)</f>
        <v>42.74</v>
      </c>
      <c r="AO61" s="96">
        <f>SUMIFS(G:G,C:C,$AO$4,D:D,AK61,E:E,AL61)</f>
        <v>61.86</v>
      </c>
      <c r="AP61" s="96">
        <f>SUMIFS(G:G,C:C,$AP$4,D:D,AK61,E:E,AL61)</f>
        <v>37.28</v>
      </c>
      <c r="AQ61" s="96">
        <f>SUMIFS(G:G,C:C,$AQ$4,D:D,AK61,E:E,AL61)</f>
        <v>29.52</v>
      </c>
      <c r="AR61" s="96">
        <f>SUMIFS(G:G,C:C,$AR$4,D:D,AK61,E:E,AL61)</f>
        <v>62.2</v>
      </c>
      <c r="AS61" s="96">
        <f>SUMIFS(G:G,C:C,$AS$4,D:D,AK61,E:E,AL61)</f>
        <v>63.48</v>
      </c>
      <c r="AT61" s="97">
        <f>SUMIFS(G:G,C:C,$AT$4,D:D,AK61,E:E,AL61)</f>
        <v>39.54</v>
      </c>
      <c r="AU61" s="44"/>
      <c r="AV61" s="101">
        <v>45348</v>
      </c>
      <c r="AW61" s="96">
        <f t="shared" si="10"/>
        <v>573.02497999999991</v>
      </c>
      <c r="AX61" s="96">
        <f t="shared" si="16"/>
        <v>52.09317999999999</v>
      </c>
      <c r="AY61" s="97">
        <f t="shared" si="17"/>
        <v>50.868000000000002</v>
      </c>
      <c r="AZ61" s="96">
        <f t="shared" si="11"/>
        <v>65.769199999999998</v>
      </c>
      <c r="BA61" s="96">
        <f t="shared" si="12"/>
        <v>29.905727272727276</v>
      </c>
      <c r="BB61" s="97">
        <f t="shared" si="13"/>
        <v>35.863472727272722</v>
      </c>
      <c r="BC61" s="102">
        <f t="shared" si="14"/>
        <v>52.093179999999997</v>
      </c>
      <c r="BD61" s="44"/>
      <c r="BE61" s="44"/>
      <c r="BF61" s="96">
        <f t="shared" si="18"/>
        <v>63.48</v>
      </c>
      <c r="BG61" s="96">
        <f t="shared" si="19"/>
        <v>29.52</v>
      </c>
      <c r="BH61" s="96">
        <f t="shared" si="20"/>
        <v>33.959999999999994</v>
      </c>
      <c r="BI61" s="44"/>
      <c r="BJ61" s="96">
        <f t="shared" si="15"/>
        <v>50.868000000000002</v>
      </c>
      <c r="BK61" s="44"/>
      <c r="BP61" s="14"/>
      <c r="BQ61" s="13"/>
      <c r="BR61" s="15"/>
      <c r="BU61" s="13"/>
      <c r="BV61" s="15"/>
      <c r="BY61" s="13"/>
      <c r="BZ61" s="15"/>
      <c r="CC61" s="13"/>
      <c r="CD61" s="15"/>
      <c r="CG61" s="13"/>
      <c r="CH61" s="15"/>
      <c r="CK61" s="15"/>
      <c r="CL61" s="15"/>
      <c r="CM61" s="15"/>
    </row>
    <row r="62" spans="1:91" ht="16" thickBot="1" x14ac:dyDescent="0.4">
      <c r="A62" s="13">
        <v>43523</v>
      </c>
      <c r="B62" s="81" t="s">
        <v>108</v>
      </c>
      <c r="C62" s="80">
        <f t="shared" si="0"/>
        <v>2019</v>
      </c>
      <c r="D62" s="80">
        <f t="shared" si="1"/>
        <v>2</v>
      </c>
      <c r="E62" s="80">
        <f t="shared" si="2"/>
        <v>27</v>
      </c>
      <c r="F62" s="80">
        <v>472.81189999999998</v>
      </c>
      <c r="G62" s="80">
        <v>42.56</v>
      </c>
      <c r="H62" s="80">
        <v>-0.18</v>
      </c>
      <c r="I62" s="80">
        <v>702.57</v>
      </c>
      <c r="J62" s="80">
        <v>2627.6</v>
      </c>
      <c r="K62" s="80">
        <v>1110.8828000000001</v>
      </c>
      <c r="L62" s="80">
        <v>11831.66</v>
      </c>
      <c r="M62" s="80">
        <v>20289.689999999999</v>
      </c>
      <c r="O62" s="66">
        <f t="shared" si="3"/>
        <v>2</v>
      </c>
      <c r="P62" s="44">
        <f t="shared" si="4"/>
        <v>27</v>
      </c>
      <c r="Q62" s="94">
        <v>45349</v>
      </c>
      <c r="R62" s="95">
        <f>SUMIFS(F:F,C:C,$R$4,D:D,O62,E:E,P62)</f>
        <v>472.81189999999998</v>
      </c>
      <c r="S62" s="96">
        <f>SUMIFS($F:$F,$C:$C,$S$4,$D:$D,O62,$E:$E,P62)</f>
        <v>691.45830000000001</v>
      </c>
      <c r="T62" s="96">
        <f>SUMIFS($F:$F,$C:$C,$T$4,$D:$D,O62,$E:$E,P62)</f>
        <v>414.339</v>
      </c>
      <c r="U62" s="96">
        <f>SUMIFS($F:$F,$C:$C,$U$4,$D:$D,O62,$E:$E,P62)</f>
        <v>327.2174</v>
      </c>
      <c r="V62" s="96">
        <f>SUMIFS($F:$F,$C:$C,$V$4,$D:$D,O62,$E:$E,P62)</f>
        <v>692.21439999999996</v>
      </c>
      <c r="W62" s="96">
        <f>SUMIFS($F:$F,$C:$C,$W$4,$D:$D,O62,$E:$E,P62)</f>
        <v>719.37580000000003</v>
      </c>
      <c r="X62" s="97">
        <f>SUMIFS($F:$F,$C:$C,$X$4,$D:$D,O62,$E:$E,P62)</f>
        <v>449.03309999999999</v>
      </c>
      <c r="Y62" s="44"/>
      <c r="Z62" s="66">
        <f t="shared" si="5"/>
        <v>2</v>
      </c>
      <c r="AA62" s="44">
        <f t="shared" si="6"/>
        <v>27</v>
      </c>
      <c r="AB62" s="94">
        <v>45349</v>
      </c>
      <c r="AC62" s="95">
        <f t="shared" si="21"/>
        <v>42.982900000000001</v>
      </c>
      <c r="AD62" s="96">
        <f t="shared" si="21"/>
        <v>62.859845454545457</v>
      </c>
      <c r="AE62" s="96">
        <f t="shared" si="21"/>
        <v>37.667181818181817</v>
      </c>
      <c r="AF62" s="96">
        <f t="shared" si="21"/>
        <v>29.747036363636365</v>
      </c>
      <c r="AG62" s="96">
        <f t="shared" si="21"/>
        <v>62.928581818181812</v>
      </c>
      <c r="AH62" s="96">
        <f t="shared" si="21"/>
        <v>65.397800000000004</v>
      </c>
      <c r="AI62" s="97">
        <f t="shared" si="21"/>
        <v>40.821190909090909</v>
      </c>
      <c r="AJ62" s="44"/>
      <c r="AK62" s="66">
        <f t="shared" si="8"/>
        <v>2</v>
      </c>
      <c r="AL62" s="44">
        <f t="shared" si="9"/>
        <v>27</v>
      </c>
      <c r="AM62" s="94">
        <v>45349</v>
      </c>
      <c r="AN62" s="95">
        <f>SUMIFS(G:G,C:C,$AN$4,D:D,AK62,E:E,AL62)</f>
        <v>42.56</v>
      </c>
      <c r="AO62" s="96">
        <f>SUMIFS(G:G,C:C,$AO$4,D:D,AK62,E:E,AL62)</f>
        <v>61.32</v>
      </c>
      <c r="AP62" s="96">
        <f>SUMIFS(G:G,C:C,$AP$4,D:D,AK62,E:E,AL62)</f>
        <v>37.08</v>
      </c>
      <c r="AQ62" s="96">
        <f>SUMIFS(G:G,C:C,$AQ$4,D:D,AK62,E:E,AL62)</f>
        <v>29.36</v>
      </c>
      <c r="AR62" s="96">
        <f>SUMIFS(G:G,C:C,$AR$4,D:D,AK62,E:E,AL62)</f>
        <v>61.59</v>
      </c>
      <c r="AS62" s="96">
        <f>SUMIFS(G:G,C:C,$AS$4,D:D,AK62,E:E,AL62)</f>
        <v>63.13</v>
      </c>
      <c r="AT62" s="97">
        <f>SUMIFS(G:G,C:C,$AT$4,D:D,AK62,E:E,AL62)</f>
        <v>39.119999999999997</v>
      </c>
      <c r="AU62" s="44"/>
      <c r="AV62" s="101">
        <v>45349</v>
      </c>
      <c r="AW62" s="96">
        <f t="shared" si="10"/>
        <v>568.9209800000001</v>
      </c>
      <c r="AX62" s="96">
        <f t="shared" si="16"/>
        <v>51.720089090909099</v>
      </c>
      <c r="AY62" s="97">
        <f t="shared" si="17"/>
        <v>50.496000000000002</v>
      </c>
      <c r="AZ62" s="96">
        <f t="shared" si="11"/>
        <v>65.397800000000004</v>
      </c>
      <c r="BA62" s="96">
        <f t="shared" si="12"/>
        <v>29.747036363636365</v>
      </c>
      <c r="BB62" s="97">
        <f t="shared" si="13"/>
        <v>35.650763636363635</v>
      </c>
      <c r="BC62" s="102">
        <f t="shared" si="14"/>
        <v>51.720089090909099</v>
      </c>
      <c r="BD62" s="44"/>
      <c r="BE62" s="44"/>
      <c r="BF62" s="96">
        <f t="shared" si="18"/>
        <v>63.13</v>
      </c>
      <c r="BG62" s="96">
        <f t="shared" si="19"/>
        <v>29.36</v>
      </c>
      <c r="BH62" s="96">
        <f t="shared" si="20"/>
        <v>33.770000000000003</v>
      </c>
      <c r="BI62" s="44"/>
      <c r="BJ62" s="96">
        <f t="shared" si="15"/>
        <v>50.496000000000002</v>
      </c>
      <c r="BK62" s="44"/>
      <c r="BP62" s="14"/>
      <c r="BQ62" s="13"/>
      <c r="BR62" s="15"/>
      <c r="BU62" s="13"/>
      <c r="BV62" s="15"/>
      <c r="BY62" s="13"/>
      <c r="BZ62" s="15"/>
      <c r="CC62" s="13"/>
      <c r="CD62" s="15"/>
      <c r="CG62" s="13"/>
      <c r="CH62" s="15"/>
      <c r="CK62" s="15"/>
      <c r="CL62" s="15"/>
      <c r="CM62" s="15"/>
    </row>
    <row r="63" spans="1:91" ht="16" thickBot="1" x14ac:dyDescent="0.4">
      <c r="A63" s="13">
        <v>43524</v>
      </c>
      <c r="B63" s="81" t="s">
        <v>109</v>
      </c>
      <c r="C63" s="80">
        <f t="shared" si="0"/>
        <v>2019</v>
      </c>
      <c r="D63" s="80">
        <f t="shared" si="1"/>
        <v>2</v>
      </c>
      <c r="E63" s="80">
        <f t="shared" si="2"/>
        <v>28</v>
      </c>
      <c r="F63" s="80">
        <v>470.69880000000001</v>
      </c>
      <c r="G63" s="80">
        <v>42.37</v>
      </c>
      <c r="H63" s="80">
        <v>-0.19</v>
      </c>
      <c r="I63" s="80">
        <v>900.73</v>
      </c>
      <c r="J63" s="80">
        <v>2791.1</v>
      </c>
      <c r="K63" s="80">
        <v>1110.8828000000001</v>
      </c>
      <c r="L63" s="80">
        <v>11831.85</v>
      </c>
      <c r="M63" s="80">
        <v>20289.18</v>
      </c>
      <c r="O63" s="66">
        <f t="shared" si="3"/>
        <v>2</v>
      </c>
      <c r="P63" s="44">
        <f t="shared" si="4"/>
        <v>28</v>
      </c>
      <c r="Q63" s="94">
        <v>45350</v>
      </c>
      <c r="R63" s="95">
        <f>SUMIFS(F:F,C:C,$R$4,D:D,O63,E:E,P63)</f>
        <v>470.69880000000001</v>
      </c>
      <c r="S63" s="96">
        <f>SUMIFS($F:$F,$C:$C,$S$4,$D:$D,O63,$E:$E,P63)</f>
        <v>686.34450000000004</v>
      </c>
      <c r="T63" s="96">
        <f>SUMIFS($F:$F,$C:$C,$T$4,$D:$D,O63,$E:$E,P63)</f>
        <v>411.67329999999998</v>
      </c>
      <c r="U63" s="96">
        <f>SUMIFS($F:$F,$C:$C,$U$4,$D:$D,O63,$E:$E,P63)</f>
        <v>323.3657</v>
      </c>
      <c r="V63" s="96">
        <f>SUMIFS($F:$F,$C:$C,$V$4,$D:$D,O63,$E:$E,P63)</f>
        <v>686.26260000000002</v>
      </c>
      <c r="W63" s="96">
        <f>SUMIFS($F:$F,$C:$C,$W$4,$D:$D,O63,$E:$E,P63)</f>
        <v>715.47450000000003</v>
      </c>
      <c r="X63" s="97">
        <f>SUMIFS($F:$F,$C:$C,$X$4,$D:$D,O63,$E:$E,P63)</f>
        <v>442.01600000000002</v>
      </c>
      <c r="Y63" s="44"/>
      <c r="Z63" s="66">
        <f t="shared" si="5"/>
        <v>2</v>
      </c>
      <c r="AA63" s="44">
        <f t="shared" si="6"/>
        <v>28</v>
      </c>
      <c r="AB63" s="94">
        <v>45350</v>
      </c>
      <c r="AC63" s="95">
        <f t="shared" si="21"/>
        <v>42.790799999999997</v>
      </c>
      <c r="AD63" s="96">
        <f t="shared" si="21"/>
        <v>62.394954545454546</v>
      </c>
      <c r="AE63" s="96">
        <f t="shared" si="21"/>
        <v>37.424845454545455</v>
      </c>
      <c r="AF63" s="96">
        <f t="shared" si="21"/>
        <v>29.396881818181818</v>
      </c>
      <c r="AG63" s="96">
        <f t="shared" si="21"/>
        <v>62.387509090909091</v>
      </c>
      <c r="AH63" s="96">
        <f t="shared" si="21"/>
        <v>65.043136363636364</v>
      </c>
      <c r="AI63" s="97">
        <f t="shared" si="21"/>
        <v>40.18327272727273</v>
      </c>
      <c r="AJ63" s="44"/>
      <c r="AK63" s="66">
        <f t="shared" si="8"/>
        <v>2</v>
      </c>
      <c r="AL63" s="44">
        <f t="shared" si="9"/>
        <v>28</v>
      </c>
      <c r="AM63" s="94">
        <v>45350</v>
      </c>
      <c r="AN63" s="95">
        <f>SUMIFS(G:G,C:C,$AN$4,D:D,AK63,E:E,AL63)</f>
        <v>42.37</v>
      </c>
      <c r="AO63" s="96">
        <f>SUMIFS(G:G,C:C,$AO$4,D:D,AK63,E:E,AL63)</f>
        <v>60.86</v>
      </c>
      <c r="AP63" s="96">
        <f>SUMIFS(G:G,C:C,$AP$4,D:D,AK63,E:E,AL63)</f>
        <v>36.840000000000003</v>
      </c>
      <c r="AQ63" s="96">
        <f>SUMIFS(G:G,C:C,$AQ$4,D:D,AK63,E:E,AL63)</f>
        <v>29.02</v>
      </c>
      <c r="AR63" s="96">
        <f>SUMIFS(G:G,C:C,$AR$4,D:D,AK63,E:E,AL63)</f>
        <v>61.06</v>
      </c>
      <c r="AS63" s="96">
        <f>SUMIFS(G:G,C:C,$AS$4,D:D,AK63,E:E,AL63)</f>
        <v>62.78</v>
      </c>
      <c r="AT63" s="97">
        <f>SUMIFS(G:G,C:C,$AT$4,D:D,AK63,E:E,AL63)</f>
        <v>38.51</v>
      </c>
      <c r="AU63" s="44"/>
      <c r="AV63" s="101">
        <v>45350</v>
      </c>
      <c r="AW63" s="96">
        <f t="shared" si="10"/>
        <v>564.62412000000006</v>
      </c>
      <c r="AX63" s="96">
        <f t="shared" si="16"/>
        <v>51.329465454545463</v>
      </c>
      <c r="AY63" s="97">
        <f t="shared" si="17"/>
        <v>50.112000000000002</v>
      </c>
      <c r="AZ63" s="96">
        <f t="shared" si="11"/>
        <v>65.043136363636364</v>
      </c>
      <c r="BA63" s="96">
        <f t="shared" si="12"/>
        <v>29.396881818181818</v>
      </c>
      <c r="BB63" s="97">
        <f t="shared" si="13"/>
        <v>35.646254545454546</v>
      </c>
      <c r="BC63" s="102">
        <f t="shared" si="14"/>
        <v>51.329465454545449</v>
      </c>
      <c r="BD63" s="44"/>
      <c r="BE63" s="44"/>
      <c r="BF63" s="96">
        <f t="shared" si="18"/>
        <v>62.78</v>
      </c>
      <c r="BG63" s="96">
        <f t="shared" si="19"/>
        <v>29.02</v>
      </c>
      <c r="BH63" s="96">
        <f t="shared" si="20"/>
        <v>33.760000000000005</v>
      </c>
      <c r="BI63" s="44"/>
      <c r="BJ63" s="96">
        <f t="shared" si="15"/>
        <v>50.112000000000002</v>
      </c>
      <c r="BK63" s="44"/>
      <c r="BP63" s="14"/>
      <c r="BQ63" s="13"/>
      <c r="BR63" s="15"/>
      <c r="BU63" s="13"/>
      <c r="BV63" s="15"/>
      <c r="BY63" s="13"/>
      <c r="BZ63" s="15"/>
      <c r="CC63" s="13"/>
      <c r="CD63" s="15"/>
      <c r="CG63" s="13"/>
      <c r="CH63" s="15"/>
      <c r="CK63" s="15"/>
      <c r="CL63" s="15"/>
      <c r="CM63" s="15"/>
    </row>
    <row r="64" spans="1:91" ht="16" thickBot="1" x14ac:dyDescent="0.4">
      <c r="A64" s="13">
        <v>43525</v>
      </c>
      <c r="B64" s="81" t="s">
        <v>110</v>
      </c>
      <c r="C64" s="80">
        <f t="shared" si="0"/>
        <v>2019</v>
      </c>
      <c r="D64" s="80">
        <f t="shared" si="1"/>
        <v>3</v>
      </c>
      <c r="E64" s="80">
        <f t="shared" si="2"/>
        <v>1</v>
      </c>
      <c r="F64" s="80">
        <v>469.39319999999998</v>
      </c>
      <c r="G64" s="80">
        <v>42.25</v>
      </c>
      <c r="H64" s="80">
        <v>-0.12</v>
      </c>
      <c r="I64" s="80">
        <v>919.37</v>
      </c>
      <c r="J64" s="80">
        <v>2222.4</v>
      </c>
      <c r="K64" s="80">
        <v>1110.8828000000001</v>
      </c>
      <c r="L64" s="80">
        <v>11838.36</v>
      </c>
      <c r="M64" s="80">
        <v>20254.8</v>
      </c>
      <c r="O64" s="66">
        <f t="shared" si="3"/>
        <v>2</v>
      </c>
      <c r="P64" s="44">
        <f t="shared" si="4"/>
        <v>29</v>
      </c>
      <c r="Q64" s="94">
        <v>45351</v>
      </c>
      <c r="R64" s="103">
        <v>470</v>
      </c>
      <c r="S64" s="96">
        <f>SUMIFS($F:$F,$C:$C,$S$4,$D:$D,O64,$E:$E,P64)</f>
        <v>683.95429999999999</v>
      </c>
      <c r="T64" s="104">
        <v>411</v>
      </c>
      <c r="U64" s="104">
        <v>323</v>
      </c>
      <c r="V64" s="104">
        <v>686</v>
      </c>
      <c r="W64" s="96">
        <f>SUMIFS($F:$F,$C:$C,$W$4,$D:$D,O64,$E:$E,P64)</f>
        <v>712.57439999999997</v>
      </c>
      <c r="X64" s="97">
        <v>442.25749999999999</v>
      </c>
      <c r="Y64" s="44"/>
      <c r="Z64" s="66">
        <f t="shared" si="5"/>
        <v>2</v>
      </c>
      <c r="AA64" s="44">
        <f t="shared" si="6"/>
        <v>29</v>
      </c>
      <c r="AB64" s="94">
        <v>45351</v>
      </c>
      <c r="AC64" s="103">
        <v>42</v>
      </c>
      <c r="AD64" s="96">
        <f t="shared" ref="AD64:AG127" si="22">S64/11</f>
        <v>62.177663636363633</v>
      </c>
      <c r="AE64" s="104">
        <v>37</v>
      </c>
      <c r="AF64" s="104">
        <v>29</v>
      </c>
      <c r="AG64" s="104">
        <v>62</v>
      </c>
      <c r="AH64" s="96">
        <f t="shared" ref="AH64:AI127" si="23">W64/11</f>
        <v>64.77949090909091</v>
      </c>
      <c r="AI64" s="97">
        <v>40.205227272727271</v>
      </c>
      <c r="AJ64" s="44"/>
      <c r="AK64" s="66">
        <f t="shared" si="8"/>
        <v>2</v>
      </c>
      <c r="AL64" s="44">
        <f t="shared" si="9"/>
        <v>29</v>
      </c>
      <c r="AM64" s="94">
        <v>45351</v>
      </c>
      <c r="AN64" s="103">
        <v>42</v>
      </c>
      <c r="AO64" s="96">
        <f>SUMIFS(G:G,C:C,$AO$4,D:D,AK64,E:E,AL64)</f>
        <v>60.65</v>
      </c>
      <c r="AP64" s="104">
        <v>36</v>
      </c>
      <c r="AQ64" s="104">
        <v>29</v>
      </c>
      <c r="AR64" s="104">
        <v>61</v>
      </c>
      <c r="AS64" s="96">
        <f>SUMIFS(G:G,C:C,$AS$4,D:D,AK64,E:E,AL64)</f>
        <v>62.53</v>
      </c>
      <c r="AT64" s="97">
        <v>38.53</v>
      </c>
      <c r="AU64" s="44"/>
      <c r="AV64" s="101">
        <v>45351</v>
      </c>
      <c r="AW64" s="96">
        <f t="shared" si="10"/>
        <v>563.30574000000001</v>
      </c>
      <c r="AX64" s="96">
        <f t="shared" si="16"/>
        <v>51.209612727272727</v>
      </c>
      <c r="AY64" s="97">
        <f t="shared" si="17"/>
        <v>49.835999999999999</v>
      </c>
      <c r="AZ64" s="96">
        <f t="shared" si="11"/>
        <v>64.77949090909091</v>
      </c>
      <c r="BA64" s="96">
        <f t="shared" si="12"/>
        <v>29</v>
      </c>
      <c r="BB64" s="97">
        <f t="shared" si="13"/>
        <v>35.77949090909091</v>
      </c>
      <c r="BC64" s="102">
        <f t="shared" si="14"/>
        <v>50.991430909090909</v>
      </c>
      <c r="BD64" s="44"/>
      <c r="BE64" s="44"/>
      <c r="BF64" s="96">
        <f t="shared" si="18"/>
        <v>62.53</v>
      </c>
      <c r="BG64" s="96">
        <f t="shared" si="19"/>
        <v>29</v>
      </c>
      <c r="BH64" s="96">
        <f t="shared" si="20"/>
        <v>33.53</v>
      </c>
      <c r="BI64" s="44"/>
      <c r="BJ64" s="96">
        <f t="shared" si="15"/>
        <v>49.835999999999999</v>
      </c>
      <c r="BK64" s="44"/>
      <c r="BP64" s="14"/>
      <c r="BQ64" s="13"/>
      <c r="BR64" s="15"/>
      <c r="BU64" s="13"/>
      <c r="BV64" s="15"/>
      <c r="BY64" s="13"/>
      <c r="BZ64" s="15"/>
      <c r="CC64" s="13"/>
      <c r="CD64" s="15"/>
      <c r="CG64" s="13"/>
      <c r="CH64" s="15"/>
      <c r="CK64" s="15"/>
      <c r="CL64" s="15"/>
      <c r="CM64" s="15"/>
    </row>
    <row r="65" spans="1:91" ht="16" thickBot="1" x14ac:dyDescent="0.4">
      <c r="A65" s="13">
        <v>43526</v>
      </c>
      <c r="B65" s="81" t="s">
        <v>111</v>
      </c>
      <c r="C65" s="80">
        <f t="shared" si="0"/>
        <v>2019</v>
      </c>
      <c r="D65" s="80">
        <f t="shared" si="1"/>
        <v>3</v>
      </c>
      <c r="E65" s="80">
        <f t="shared" si="2"/>
        <v>2</v>
      </c>
      <c r="F65" s="80">
        <v>469.71159999999998</v>
      </c>
      <c r="G65" s="80">
        <v>42.28</v>
      </c>
      <c r="H65" s="80">
        <v>0.03</v>
      </c>
      <c r="I65" s="80">
        <v>1630.34</v>
      </c>
      <c r="J65" s="80">
        <v>1305.2</v>
      </c>
      <c r="K65" s="80">
        <v>1110.8828000000001</v>
      </c>
      <c r="L65" s="80">
        <v>11838.46</v>
      </c>
      <c r="M65" s="80">
        <v>20254.560000000001</v>
      </c>
      <c r="O65" s="66">
        <f t="shared" si="3"/>
        <v>3</v>
      </c>
      <c r="P65" s="44">
        <f t="shared" si="4"/>
        <v>1</v>
      </c>
      <c r="Q65" s="94">
        <v>45352</v>
      </c>
      <c r="R65" s="95">
        <f>SUMIFS(F:F,C:C,$R$4,D:D,O65,E:E,P65)</f>
        <v>469.39319999999998</v>
      </c>
      <c r="S65" s="96">
        <f>SUMIFS($F:$F,$C:$C,$S$4,$D:$D,O65,$E:$E,P65)</f>
        <v>682.05870000000004</v>
      </c>
      <c r="T65" s="96">
        <f>SUMIFS($F:$F,$C:$C,$T$4,$D:$D,O65,$E:$E,P65)</f>
        <v>407.70499999999998</v>
      </c>
      <c r="U65" s="96">
        <f>SUMIFS($F:$F,$C:$C,$U$4,$D:$D,O65,$E:$E,P65)</f>
        <v>319.47000000000003</v>
      </c>
      <c r="V65" s="96">
        <f>SUMIFS($F:$F,$C:$C,$V$4,$D:$D,O65,$E:$E,P65)</f>
        <v>681.50199999999995</v>
      </c>
      <c r="W65" s="96">
        <f>SUMIFS($F:$F,$C:$C,$W$4,$D:$D,O65,$E:$E,P65)</f>
        <v>710.33579999999995</v>
      </c>
      <c r="X65" s="97">
        <f>SUMIFS($F:$F,$C:$C,$X$4,$D:$D,O65,$E:$E,P65)</f>
        <v>438.35489999999999</v>
      </c>
      <c r="Y65" s="44"/>
      <c r="Z65" s="66">
        <f t="shared" si="5"/>
        <v>3</v>
      </c>
      <c r="AA65" s="44">
        <f t="shared" si="6"/>
        <v>1</v>
      </c>
      <c r="AB65" s="94">
        <v>45352</v>
      </c>
      <c r="AC65" s="95">
        <f t="shared" ref="AC65:AI128" si="24">R65/11</f>
        <v>42.672109090909089</v>
      </c>
      <c r="AD65" s="96">
        <f t="shared" si="22"/>
        <v>62.005336363636367</v>
      </c>
      <c r="AE65" s="96">
        <f t="shared" si="22"/>
        <v>37.064090909090908</v>
      </c>
      <c r="AF65" s="96">
        <f t="shared" si="22"/>
        <v>29.042727272727276</v>
      </c>
      <c r="AG65" s="96">
        <f t="shared" si="22"/>
        <v>61.954727272727268</v>
      </c>
      <c r="AH65" s="96">
        <f t="shared" si="23"/>
        <v>64.575981818181816</v>
      </c>
      <c r="AI65" s="97">
        <f t="shared" si="23"/>
        <v>39.850445454545451</v>
      </c>
      <c r="AJ65" s="44"/>
      <c r="AK65" s="66">
        <f t="shared" si="8"/>
        <v>3</v>
      </c>
      <c r="AL65" s="44">
        <f t="shared" si="9"/>
        <v>1</v>
      </c>
      <c r="AM65" s="94">
        <v>45352</v>
      </c>
      <c r="AN65" s="95">
        <f>SUMIFS(G:G,C:C,$AN$4,D:D,AK65,E:E,AL65)</f>
        <v>42.25</v>
      </c>
      <c r="AO65" s="96">
        <f>SUMIFS(G:G,C:C,$AO$4,D:D,AK65,E:E,AL65)</f>
        <v>60.44</v>
      </c>
      <c r="AP65" s="96">
        <f>SUMIFS(G:G,C:C,$AP$4,D:D,AK65,E:E,AL65)</f>
        <v>36.479999999999997</v>
      </c>
      <c r="AQ65" s="96">
        <f>SUMIFS(G:G,C:C,$AQ$4,D:D,AK65,E:E,AL65)</f>
        <v>28.67</v>
      </c>
      <c r="AR65" s="96">
        <f>SUMIFS(G:G,C:C,$AR$4,D:D,AK65,E:E,AL65)</f>
        <v>60.64</v>
      </c>
      <c r="AS65" s="96">
        <f>SUMIFS(G:G,C:C,$AS$4,D:D,AK65,E:E,AL65)</f>
        <v>62.25</v>
      </c>
      <c r="AT65" s="97">
        <f>SUMIFS(G:G,C:C,$AT$4,D:D,AK65,E:E,AL65)</f>
        <v>38.229999999999997</v>
      </c>
      <c r="AU65" s="44"/>
      <c r="AV65" s="101">
        <v>45352</v>
      </c>
      <c r="AW65" s="96">
        <f t="shared" si="10"/>
        <v>560.21429999999998</v>
      </c>
      <c r="AX65" s="96">
        <f t="shared" si="16"/>
        <v>50.928572727272723</v>
      </c>
      <c r="AY65" s="97">
        <f t="shared" si="17"/>
        <v>49.695999999999998</v>
      </c>
      <c r="AZ65" s="96">
        <f t="shared" si="11"/>
        <v>64.575981818181816</v>
      </c>
      <c r="BA65" s="96">
        <f t="shared" si="12"/>
        <v>29.042727272727276</v>
      </c>
      <c r="BB65" s="97">
        <f t="shared" si="13"/>
        <v>35.53325454545454</v>
      </c>
      <c r="BC65" s="102">
        <f t="shared" si="14"/>
        <v>50.928572727272723</v>
      </c>
      <c r="BD65" s="44"/>
      <c r="BE65" s="44"/>
      <c r="BF65" s="96">
        <f t="shared" si="18"/>
        <v>62.25</v>
      </c>
      <c r="BG65" s="96">
        <f t="shared" si="19"/>
        <v>28.67</v>
      </c>
      <c r="BH65" s="96">
        <f t="shared" si="20"/>
        <v>33.58</v>
      </c>
      <c r="BI65" s="44"/>
      <c r="BJ65" s="96">
        <f t="shared" si="15"/>
        <v>49.695999999999998</v>
      </c>
      <c r="BK65" s="44"/>
      <c r="BP65" s="14"/>
      <c r="BQ65" s="13"/>
      <c r="BR65" s="15"/>
      <c r="BU65" s="13"/>
      <c r="BV65" s="15"/>
      <c r="BY65" s="13"/>
      <c r="BZ65" s="15"/>
      <c r="CC65" s="13"/>
      <c r="CD65" s="15"/>
      <c r="CG65" s="13"/>
      <c r="CH65" s="15"/>
      <c r="CK65" s="15"/>
      <c r="CL65" s="15"/>
      <c r="CM65" s="15"/>
    </row>
    <row r="66" spans="1:91" ht="16" thickBot="1" x14ac:dyDescent="0.4">
      <c r="A66" s="13">
        <v>43527</v>
      </c>
      <c r="B66" s="81" t="s">
        <v>112</v>
      </c>
      <c r="C66" s="80">
        <f t="shared" si="0"/>
        <v>2019</v>
      </c>
      <c r="D66" s="80">
        <f t="shared" si="1"/>
        <v>3</v>
      </c>
      <c r="E66" s="80">
        <f t="shared" si="2"/>
        <v>3</v>
      </c>
      <c r="F66" s="80">
        <v>470.09449999999998</v>
      </c>
      <c r="G66" s="80">
        <v>42.32</v>
      </c>
      <c r="H66" s="80">
        <v>0.03</v>
      </c>
      <c r="I66" s="80">
        <v>1736.01</v>
      </c>
      <c r="J66" s="80">
        <v>1352.7</v>
      </c>
      <c r="K66" s="80">
        <v>1110.8828000000001</v>
      </c>
      <c r="L66" s="80">
        <v>11838.41</v>
      </c>
      <c r="M66" s="80">
        <v>20254.63</v>
      </c>
      <c r="O66" s="66">
        <f t="shared" si="3"/>
        <v>3</v>
      </c>
      <c r="P66" s="44">
        <f t="shared" si="4"/>
        <v>2</v>
      </c>
      <c r="Q66" s="94">
        <v>45353</v>
      </c>
      <c r="R66" s="95">
        <f>SUMIFS(F:F,C:C,$R$4,D:D,O66,E:E,P66)</f>
        <v>469.71159999999998</v>
      </c>
      <c r="S66" s="96">
        <f>SUMIFS($F:$F,$C:$C,$S$4,$D:$D,O66,$E:$E,P66)</f>
        <v>677.16099999999994</v>
      </c>
      <c r="T66" s="96">
        <f>SUMIFS($F:$F,$C:$C,$T$4,$D:$D,O66,$E:$E,P66)</f>
        <v>404.03930000000003</v>
      </c>
      <c r="U66" s="96">
        <f>SUMIFS($F:$F,$C:$C,$U$4,$D:$D,O66,$E:$E,P66)</f>
        <v>315.81630000000001</v>
      </c>
      <c r="V66" s="96">
        <f>SUMIFS($F:$F,$C:$C,$V$4,$D:$D,O66,$E:$E,P66)</f>
        <v>676.15350000000001</v>
      </c>
      <c r="W66" s="96">
        <f>SUMIFS($F:$F,$C:$C,$W$4,$D:$D,O66,$E:$E,P66)</f>
        <v>709.46749999999997</v>
      </c>
      <c r="X66" s="97">
        <f>SUMIFS($F:$F,$C:$C,$X$4,$D:$D,O66,$E:$E,P66)</f>
        <v>435.4665</v>
      </c>
      <c r="Y66" s="44"/>
      <c r="Z66" s="66">
        <f t="shared" si="5"/>
        <v>3</v>
      </c>
      <c r="AA66" s="44">
        <f t="shared" si="6"/>
        <v>2</v>
      </c>
      <c r="AB66" s="94">
        <v>45353</v>
      </c>
      <c r="AC66" s="95">
        <f t="shared" si="24"/>
        <v>42.701054545454546</v>
      </c>
      <c r="AD66" s="96">
        <f t="shared" si="22"/>
        <v>61.560090909090903</v>
      </c>
      <c r="AE66" s="96">
        <f t="shared" si="22"/>
        <v>36.730845454545459</v>
      </c>
      <c r="AF66" s="96">
        <f t="shared" si="22"/>
        <v>28.71057272727273</v>
      </c>
      <c r="AG66" s="96">
        <f t="shared" si="22"/>
        <v>61.468499999999999</v>
      </c>
      <c r="AH66" s="96">
        <f t="shared" si="23"/>
        <v>64.497045454545457</v>
      </c>
      <c r="AI66" s="97">
        <f t="shared" si="23"/>
        <v>39.587863636363636</v>
      </c>
      <c r="AJ66" s="44"/>
      <c r="AK66" s="66">
        <f t="shared" si="8"/>
        <v>3</v>
      </c>
      <c r="AL66" s="44">
        <f t="shared" si="9"/>
        <v>2</v>
      </c>
      <c r="AM66" s="94">
        <v>45353</v>
      </c>
      <c r="AN66" s="95">
        <f>SUMIFS(G:G,C:C,$AN$4,D:D,AK66,E:E,AL66)</f>
        <v>42.28</v>
      </c>
      <c r="AO66" s="96">
        <f>SUMIFS(G:G,C:C,$AO$4,D:D,AK66,E:E,AL66)</f>
        <v>60.01</v>
      </c>
      <c r="AP66" s="96">
        <f>SUMIFS(G:G,C:C,$AP$4,D:D,AK66,E:E,AL66)</f>
        <v>36.159999999999997</v>
      </c>
      <c r="AQ66" s="96">
        <f>SUMIFS(G:G,C:C,$AQ$4,D:D,AK66,E:E,AL66)</f>
        <v>28.34</v>
      </c>
      <c r="AR66" s="96">
        <f>SUMIFS(G:G,C:C,$AR$4,D:D,AK66,E:E,AL66)</f>
        <v>60.16</v>
      </c>
      <c r="AS66" s="96">
        <f>SUMIFS(G:G,C:C,$AS$4,D:D,AK66,E:E,AL66)</f>
        <v>62.16</v>
      </c>
      <c r="AT66" s="97">
        <f>SUMIFS(G:G,C:C,$AT$4,D:D,AK66,E:E,AL66)</f>
        <v>37.979999999999997</v>
      </c>
      <c r="AU66" s="44"/>
      <c r="AV66" s="101">
        <v>45353</v>
      </c>
      <c r="AW66" s="96">
        <f t="shared" si="10"/>
        <v>556.52751999999998</v>
      </c>
      <c r="AX66" s="96">
        <f t="shared" si="16"/>
        <v>50.593410909090906</v>
      </c>
      <c r="AY66" s="97">
        <f t="shared" si="17"/>
        <v>49.366</v>
      </c>
      <c r="AZ66" s="96">
        <f t="shared" si="11"/>
        <v>64.497045454545457</v>
      </c>
      <c r="BA66" s="96">
        <f t="shared" si="12"/>
        <v>28.71057272727273</v>
      </c>
      <c r="BB66" s="97">
        <f t="shared" si="13"/>
        <v>35.786472727272724</v>
      </c>
      <c r="BC66" s="102">
        <f t="shared" si="14"/>
        <v>50.593410909090906</v>
      </c>
      <c r="BD66" s="44"/>
      <c r="BE66" s="44"/>
      <c r="BF66" s="96">
        <f t="shared" si="18"/>
        <v>62.16</v>
      </c>
      <c r="BG66" s="96">
        <f t="shared" si="19"/>
        <v>28.34</v>
      </c>
      <c r="BH66" s="96">
        <f t="shared" si="20"/>
        <v>33.819999999999993</v>
      </c>
      <c r="BI66" s="44"/>
      <c r="BJ66" s="96">
        <f t="shared" si="15"/>
        <v>49.366</v>
      </c>
      <c r="BK66" s="44"/>
      <c r="BP66" s="14"/>
      <c r="BQ66" s="13"/>
      <c r="BR66" s="15"/>
      <c r="BU66" s="13"/>
      <c r="BV66" s="15"/>
      <c r="BY66" s="13"/>
      <c r="BZ66" s="15"/>
      <c r="CC66" s="13"/>
      <c r="CD66" s="15"/>
      <c r="CG66" s="13"/>
      <c r="CH66" s="15"/>
      <c r="CK66" s="15"/>
      <c r="CL66" s="15"/>
      <c r="CM66" s="15"/>
    </row>
    <row r="67" spans="1:91" ht="16" thickBot="1" x14ac:dyDescent="0.4">
      <c r="A67" s="13">
        <v>43528</v>
      </c>
      <c r="B67" s="81" t="s">
        <v>113</v>
      </c>
      <c r="C67" s="80">
        <f t="shared" si="0"/>
        <v>2019</v>
      </c>
      <c r="D67" s="80">
        <f t="shared" si="1"/>
        <v>3</v>
      </c>
      <c r="E67" s="80">
        <f t="shared" si="2"/>
        <v>4</v>
      </c>
      <c r="F67" s="80">
        <v>469.20359999999999</v>
      </c>
      <c r="G67" s="80">
        <v>42.24</v>
      </c>
      <c r="H67" s="80">
        <v>-0.08</v>
      </c>
      <c r="I67" s="80">
        <v>1257.44</v>
      </c>
      <c r="J67" s="80">
        <v>2088.1999999999998</v>
      </c>
      <c r="K67" s="80">
        <v>1110.9117000000001</v>
      </c>
      <c r="L67" s="80">
        <v>11838.65</v>
      </c>
      <c r="M67" s="80">
        <v>20255.61</v>
      </c>
      <c r="O67" s="66">
        <f t="shared" si="3"/>
        <v>3</v>
      </c>
      <c r="P67" s="44">
        <f t="shared" si="4"/>
        <v>3</v>
      </c>
      <c r="Q67" s="94">
        <v>45354</v>
      </c>
      <c r="R67" s="95">
        <f>SUMIFS(F:F,C:C,$R$4,D:D,O67,E:E,P67)</f>
        <v>470.09449999999998</v>
      </c>
      <c r="S67" s="96">
        <f>SUMIFS($F:$F,$C:$C,$S$4,$D:$D,O67,$E:$E,P67)</f>
        <v>672.37009999999998</v>
      </c>
      <c r="T67" s="96">
        <f>SUMIFS($F:$F,$C:$C,$T$4,$D:$D,O67,$E:$E,P67)</f>
        <v>400.37920000000003</v>
      </c>
      <c r="U67" s="96">
        <f>SUMIFS($F:$F,$C:$C,$U$4,$D:$D,O67,$E:$E,P67)</f>
        <v>312.43950000000001</v>
      </c>
      <c r="V67" s="96">
        <f>SUMIFS($F:$F,$C:$C,$V$4,$D:$D,O67,$E:$E,P67)</f>
        <v>671.16639999999995</v>
      </c>
      <c r="W67" s="96">
        <f>SUMIFS($F:$F,$C:$C,$W$4,$D:$D,O67,$E:$E,P67)</f>
        <v>708.74760000000003</v>
      </c>
      <c r="X67" s="97">
        <f>SUMIFS($F:$F,$C:$C,$X$4,$D:$D,O67,$E:$E,P67)</f>
        <v>431.40109999999999</v>
      </c>
      <c r="Y67" s="44"/>
      <c r="Z67" s="66">
        <f t="shared" si="5"/>
        <v>3</v>
      </c>
      <c r="AA67" s="44">
        <f t="shared" si="6"/>
        <v>3</v>
      </c>
      <c r="AB67" s="94">
        <v>45354</v>
      </c>
      <c r="AC67" s="95">
        <f t="shared" si="24"/>
        <v>42.735863636363632</v>
      </c>
      <c r="AD67" s="96">
        <f t="shared" si="22"/>
        <v>61.124554545454544</v>
      </c>
      <c r="AE67" s="96">
        <f t="shared" si="22"/>
        <v>36.398109090909095</v>
      </c>
      <c r="AF67" s="96">
        <f t="shared" si="22"/>
        <v>28.403590909090909</v>
      </c>
      <c r="AG67" s="96">
        <f t="shared" si="22"/>
        <v>61.01512727272727</v>
      </c>
      <c r="AH67" s="96">
        <f t="shared" si="23"/>
        <v>64.431600000000003</v>
      </c>
      <c r="AI67" s="97">
        <f t="shared" si="23"/>
        <v>39.218281818181815</v>
      </c>
      <c r="AJ67" s="44"/>
      <c r="AK67" s="66">
        <f t="shared" si="8"/>
        <v>3</v>
      </c>
      <c r="AL67" s="44">
        <f t="shared" si="9"/>
        <v>3</v>
      </c>
      <c r="AM67" s="94">
        <v>45354</v>
      </c>
      <c r="AN67" s="95">
        <f>SUMIFS(G:G,C:C,$AN$4,D:D,AK67,E:E,AL67)</f>
        <v>42.32</v>
      </c>
      <c r="AO67" s="96">
        <f>SUMIFS(G:G,C:C,$AO$4,D:D,AK67,E:E,AL67)</f>
        <v>59.58</v>
      </c>
      <c r="AP67" s="96">
        <f>SUMIFS(G:G,C:C,$AP$4,D:D,AK67,E:E,AL67)</f>
        <v>35.83</v>
      </c>
      <c r="AQ67" s="96">
        <f>SUMIFS(G:G,C:C,$AQ$4,D:D,AK67,E:E,AL67)</f>
        <v>28.04</v>
      </c>
      <c r="AR67" s="96">
        <f>SUMIFS(G:G,C:C,$AR$4,D:D,AK67,E:E,AL67)</f>
        <v>59.72</v>
      </c>
      <c r="AS67" s="96">
        <f>SUMIFS(G:G,C:C,$AS$4,D:D,AK67,E:E,AL67)</f>
        <v>62.1</v>
      </c>
      <c r="AT67" s="97">
        <f>SUMIFS(G:G,C:C,$AT$4,D:D,AK67,E:E,AL67)</f>
        <v>37.630000000000003</v>
      </c>
      <c r="AU67" s="44"/>
      <c r="AV67" s="101">
        <v>45354</v>
      </c>
      <c r="AW67" s="96">
        <f t="shared" si="10"/>
        <v>553.02056000000005</v>
      </c>
      <c r="AX67" s="96">
        <f t="shared" si="16"/>
        <v>50.27459636363637</v>
      </c>
      <c r="AY67" s="97">
        <f t="shared" si="17"/>
        <v>49.053999999999995</v>
      </c>
      <c r="AZ67" s="96">
        <f t="shared" si="11"/>
        <v>64.431600000000003</v>
      </c>
      <c r="BA67" s="96">
        <f t="shared" si="12"/>
        <v>28.403590909090909</v>
      </c>
      <c r="BB67" s="97">
        <f t="shared" si="13"/>
        <v>36.028009090909094</v>
      </c>
      <c r="BC67" s="102">
        <f t="shared" si="14"/>
        <v>50.274596363636363</v>
      </c>
      <c r="BD67" s="44"/>
      <c r="BE67" s="44"/>
      <c r="BF67" s="96">
        <f t="shared" si="18"/>
        <v>62.1</v>
      </c>
      <c r="BG67" s="96">
        <f t="shared" si="19"/>
        <v>28.04</v>
      </c>
      <c r="BH67" s="96">
        <f t="shared" si="20"/>
        <v>34.06</v>
      </c>
      <c r="BI67" s="44"/>
      <c r="BJ67" s="96">
        <f t="shared" si="15"/>
        <v>49.053999999999995</v>
      </c>
      <c r="BK67" s="44"/>
      <c r="BP67" s="14"/>
      <c r="BQ67" s="13"/>
      <c r="BR67" s="15"/>
      <c r="BU67" s="13"/>
      <c r="BV67" s="15"/>
      <c r="BY67" s="13"/>
      <c r="BZ67" s="15"/>
      <c r="CC67" s="13"/>
      <c r="CD67" s="15"/>
      <c r="CG67" s="13"/>
      <c r="CH67" s="15"/>
      <c r="CK67" s="15"/>
      <c r="CL67" s="15"/>
      <c r="CM67" s="15"/>
    </row>
    <row r="68" spans="1:91" ht="16" thickBot="1" x14ac:dyDescent="0.4">
      <c r="A68" s="13">
        <v>43529</v>
      </c>
      <c r="B68" s="81" t="s">
        <v>114</v>
      </c>
      <c r="C68" s="80">
        <f t="shared" si="0"/>
        <v>2019</v>
      </c>
      <c r="D68" s="80">
        <f t="shared" si="1"/>
        <v>3</v>
      </c>
      <c r="E68" s="80">
        <f t="shared" si="2"/>
        <v>5</v>
      </c>
      <c r="F68" s="80">
        <v>467.85120000000001</v>
      </c>
      <c r="G68" s="80">
        <v>42.11</v>
      </c>
      <c r="H68" s="80">
        <v>-0.12</v>
      </c>
      <c r="I68" s="80">
        <v>1124.56</v>
      </c>
      <c r="J68" s="80">
        <v>2459.9</v>
      </c>
      <c r="K68" s="80">
        <v>1110.9117000000001</v>
      </c>
      <c r="L68" s="80">
        <v>11838.87</v>
      </c>
      <c r="M68" s="80">
        <v>20255.04</v>
      </c>
      <c r="O68" s="66">
        <f t="shared" si="3"/>
        <v>3</v>
      </c>
      <c r="P68" s="44">
        <f t="shared" si="4"/>
        <v>4</v>
      </c>
      <c r="Q68" s="94">
        <v>45355</v>
      </c>
      <c r="R68" s="95">
        <f>SUMIFS(F:F,C:C,$R$4,D:D,O68,E:E,P68)</f>
        <v>469.20359999999999</v>
      </c>
      <c r="S68" s="96">
        <f>SUMIFS($F:$F,$C:$C,$S$4,$D:$D,O68,$E:$E,P68)</f>
        <v>667.15750000000003</v>
      </c>
      <c r="T68" s="96">
        <f>SUMIFS($F:$F,$C:$C,$T$4,$D:$D,O68,$E:$E,P68)</f>
        <v>396.15780000000001</v>
      </c>
      <c r="U68" s="96">
        <f>SUMIFS($F:$F,$C:$C,$U$4,$D:$D,O68,$E:$E,P68)</f>
        <v>309.4581</v>
      </c>
      <c r="V68" s="96">
        <f>SUMIFS($F:$F,$C:$C,$V$4,$D:$D,O68,$E:$E,P68)</f>
        <v>668.92750000000001</v>
      </c>
      <c r="W68" s="96">
        <f>SUMIFS($F:$F,$C:$C,$W$4,$D:$D,O68,$E:$E,P68)</f>
        <v>706.23490000000004</v>
      </c>
      <c r="X68" s="97">
        <f>SUMIFS($F:$F,$C:$C,$X$4,$D:$D,O68,$E:$E,P68)</f>
        <v>427.81909999999999</v>
      </c>
      <c r="Y68" s="44"/>
      <c r="Z68" s="66">
        <f t="shared" si="5"/>
        <v>3</v>
      </c>
      <c r="AA68" s="44">
        <f t="shared" si="6"/>
        <v>4</v>
      </c>
      <c r="AB68" s="94">
        <v>45355</v>
      </c>
      <c r="AC68" s="95">
        <f t="shared" si="24"/>
        <v>42.654872727272725</v>
      </c>
      <c r="AD68" s="96">
        <f t="shared" si="22"/>
        <v>60.650681818181823</v>
      </c>
      <c r="AE68" s="96">
        <f t="shared" si="22"/>
        <v>36.014345454545456</v>
      </c>
      <c r="AF68" s="96">
        <f t="shared" si="22"/>
        <v>28.132554545454546</v>
      </c>
      <c r="AG68" s="96">
        <f t="shared" si="22"/>
        <v>60.81159090909091</v>
      </c>
      <c r="AH68" s="96">
        <f t="shared" si="23"/>
        <v>64.20317272727273</v>
      </c>
      <c r="AI68" s="97">
        <f t="shared" si="23"/>
        <v>38.892645454545452</v>
      </c>
      <c r="AJ68" s="44"/>
      <c r="AK68" s="66">
        <f t="shared" si="8"/>
        <v>3</v>
      </c>
      <c r="AL68" s="44">
        <f t="shared" si="9"/>
        <v>4</v>
      </c>
      <c r="AM68" s="94">
        <v>45355</v>
      </c>
      <c r="AN68" s="95">
        <f>SUMIFS(G:G,C:C,$AN$4,D:D,AK68,E:E,AL68)</f>
        <v>42.24</v>
      </c>
      <c r="AO68" s="96">
        <f>SUMIFS(G:G,C:C,$AO$4,D:D,AK68,E:E,AL68)</f>
        <v>59.17</v>
      </c>
      <c r="AP68" s="96">
        <f>SUMIFS(G:G,C:C,$AP$4,D:D,AK68,E:E,AL68)</f>
        <v>35.450000000000003</v>
      </c>
      <c r="AQ68" s="96">
        <f>SUMIFS(G:G,C:C,$AQ$4,D:D,AK68,E:E,AL68)</f>
        <v>27.77</v>
      </c>
      <c r="AR68" s="96">
        <f>SUMIFS(G:G,C:C,$AR$4,D:D,AK68,E:E,AL68)</f>
        <v>59.52</v>
      </c>
      <c r="AS68" s="96">
        <f>SUMIFS(G:G,C:C,$AS$4,D:D,AK68,E:E,AL68)</f>
        <v>61.88</v>
      </c>
      <c r="AT68" s="97">
        <f>SUMIFS(G:G,C:C,$AT$4,D:D,AK68,E:E,AL68)</f>
        <v>37.31</v>
      </c>
      <c r="AU68" s="44"/>
      <c r="AV68" s="101">
        <v>45355</v>
      </c>
      <c r="AW68" s="96">
        <f t="shared" si="10"/>
        <v>549.58716000000004</v>
      </c>
      <c r="AX68" s="96">
        <f t="shared" si="16"/>
        <v>49.962469090909096</v>
      </c>
      <c r="AY68" s="97">
        <f t="shared" si="17"/>
        <v>48.757999999999996</v>
      </c>
      <c r="AZ68" s="96">
        <f t="shared" si="11"/>
        <v>64.20317272727273</v>
      </c>
      <c r="BA68" s="96">
        <f t="shared" si="12"/>
        <v>28.132554545454546</v>
      </c>
      <c r="BB68" s="97">
        <f t="shared" si="13"/>
        <v>36.070618181818183</v>
      </c>
      <c r="BC68" s="102">
        <f t="shared" si="14"/>
        <v>49.962469090909096</v>
      </c>
      <c r="BD68" s="44"/>
      <c r="BE68" s="44"/>
      <c r="BF68" s="96">
        <f t="shared" si="18"/>
        <v>61.88</v>
      </c>
      <c r="BG68" s="96">
        <f t="shared" si="19"/>
        <v>27.77</v>
      </c>
      <c r="BH68" s="96">
        <f t="shared" si="20"/>
        <v>34.11</v>
      </c>
      <c r="BI68" s="44"/>
      <c r="BJ68" s="96">
        <f t="shared" si="15"/>
        <v>48.757999999999996</v>
      </c>
      <c r="BK68" s="44"/>
      <c r="BP68" s="14"/>
      <c r="BQ68" s="13"/>
      <c r="BR68" s="15"/>
      <c r="BU68" s="13"/>
      <c r="BV68" s="15"/>
      <c r="BY68" s="13"/>
      <c r="BZ68" s="15"/>
      <c r="CC68" s="13"/>
      <c r="CD68" s="15"/>
      <c r="CG68" s="13"/>
      <c r="CH68" s="15"/>
      <c r="CK68" s="15"/>
      <c r="CL68" s="15"/>
      <c r="CM68" s="15"/>
    </row>
    <row r="69" spans="1:91" ht="16" thickBot="1" x14ac:dyDescent="0.4">
      <c r="A69" s="13">
        <v>43530</v>
      </c>
      <c r="B69" s="81" t="s">
        <v>115</v>
      </c>
      <c r="C69" s="80">
        <f t="shared" ref="C69:C132" si="25">YEAR(B69)</f>
        <v>2019</v>
      </c>
      <c r="D69" s="80">
        <f t="shared" ref="D69:D132" si="26">MONTH(B69)</f>
        <v>3</v>
      </c>
      <c r="E69" s="80">
        <f t="shared" ref="E69:E132" si="27">DAY(B69)</f>
        <v>6</v>
      </c>
      <c r="F69" s="80">
        <v>467.0204</v>
      </c>
      <c r="G69" s="80">
        <v>42.04</v>
      </c>
      <c r="H69" s="80">
        <v>-7.0000000000000007E-2</v>
      </c>
      <c r="I69" s="80">
        <v>1238.1300000000001</v>
      </c>
      <c r="J69" s="80">
        <v>1946.2</v>
      </c>
      <c r="K69" s="80">
        <v>1110.9117000000001</v>
      </c>
      <c r="L69" s="80">
        <v>11838.82</v>
      </c>
      <c r="M69" s="80">
        <v>20255.14</v>
      </c>
      <c r="O69" s="66">
        <f t="shared" ref="O69:O132" si="28">MONTH(Q69)</f>
        <v>3</v>
      </c>
      <c r="P69" s="44">
        <f t="shared" ref="P69:P132" si="29">DAY(Q69)</f>
        <v>5</v>
      </c>
      <c r="Q69" s="94">
        <v>45356</v>
      </c>
      <c r="R69" s="95">
        <f>SUMIFS(F:F,C:C,$R$4,D:D,O69,E:E,P69)</f>
        <v>467.85120000000001</v>
      </c>
      <c r="S69" s="96">
        <f>SUMIFS($F:$F,$C:$C,$S$4,$D:$D,O69,$E:$E,P69)</f>
        <v>662.26070000000004</v>
      </c>
      <c r="T69" s="96">
        <f>SUMIFS($F:$F,$C:$C,$T$4,$D:$D,O69,$E:$E,P69)</f>
        <v>391.5908</v>
      </c>
      <c r="U69" s="96">
        <f>SUMIFS($F:$F,$C:$C,$U$4,$D:$D,O69,$E:$E,P69)</f>
        <v>307.3963</v>
      </c>
      <c r="V69" s="96">
        <f>SUMIFS($F:$F,$C:$C,$V$4,$D:$D,O69,$E:$E,P69)</f>
        <v>662.72339999999997</v>
      </c>
      <c r="W69" s="96">
        <f>SUMIFS($F:$F,$C:$C,$W$4,$D:$D,O69,$E:$E,P69)</f>
        <v>703.03510000000006</v>
      </c>
      <c r="X69" s="97">
        <f>SUMIFS($F:$F,$C:$C,$X$4,$D:$D,O69,$E:$E,P69)</f>
        <v>424.9393</v>
      </c>
      <c r="Y69" s="44"/>
      <c r="Z69" s="66">
        <f t="shared" ref="Z69:Z132" si="30">MONTH(AB69)</f>
        <v>3</v>
      </c>
      <c r="AA69" s="44">
        <f t="shared" ref="AA69:AA132" si="31">DAY(AB69)</f>
        <v>5</v>
      </c>
      <c r="AB69" s="94">
        <v>45356</v>
      </c>
      <c r="AC69" s="95">
        <f t="shared" si="24"/>
        <v>42.531927272727273</v>
      </c>
      <c r="AD69" s="96">
        <f t="shared" si="22"/>
        <v>60.205518181818185</v>
      </c>
      <c r="AE69" s="96">
        <f t="shared" si="22"/>
        <v>35.599163636363635</v>
      </c>
      <c r="AF69" s="96">
        <f t="shared" si="22"/>
        <v>27.945118181818181</v>
      </c>
      <c r="AG69" s="96">
        <f t="shared" si="22"/>
        <v>60.247581818181814</v>
      </c>
      <c r="AH69" s="96">
        <f t="shared" si="23"/>
        <v>63.912281818181825</v>
      </c>
      <c r="AI69" s="97">
        <f t="shared" si="23"/>
        <v>38.630845454545458</v>
      </c>
      <c r="AJ69" s="44"/>
      <c r="AK69" s="66">
        <f t="shared" ref="AK69:AK132" si="32">MONTH(AM69)</f>
        <v>3</v>
      </c>
      <c r="AL69" s="44">
        <f t="shared" ref="AL69:AL132" si="33">DAY(AM69)</f>
        <v>5</v>
      </c>
      <c r="AM69" s="94">
        <v>45356</v>
      </c>
      <c r="AN69" s="95">
        <f>SUMIFS(G:G,C:C,$AN$4,D:D,AK69,E:E,AL69)</f>
        <v>42.11</v>
      </c>
      <c r="AO69" s="96">
        <f>SUMIFS(G:G,C:C,$AO$4,D:D,AK69,E:E,AL69)</f>
        <v>58.71</v>
      </c>
      <c r="AP69" s="96">
        <f>SUMIFS(G:G,C:C,$AP$4,D:D,AK69,E:E,AL69)</f>
        <v>35.04</v>
      </c>
      <c r="AQ69" s="96">
        <f>SUMIFS(G:G,C:C,$AQ$4,D:D,AK69,E:E,AL69)</f>
        <v>27.58</v>
      </c>
      <c r="AR69" s="96">
        <f>SUMIFS(G:G,C:C,$AR$4,D:D,AK69,E:E,AL69)</f>
        <v>58.96</v>
      </c>
      <c r="AS69" s="96">
        <f>SUMIFS(G:G,C:C,$AS$4,D:D,AK69,E:E,AL69)</f>
        <v>61.6</v>
      </c>
      <c r="AT69" s="97">
        <f>SUMIFS(G:G,C:C,$AT$4,D:D,AK69,E:E,AL69)</f>
        <v>37.06</v>
      </c>
      <c r="AU69" s="44"/>
      <c r="AV69" s="101">
        <v>45356</v>
      </c>
      <c r="AW69" s="96">
        <f t="shared" ref="AW69:AW132" si="34">AVERAGE(S69:W69)</f>
        <v>545.40125999999998</v>
      </c>
      <c r="AX69" s="96">
        <f t="shared" ref="AX69:AX132" si="35">AW69/11</f>
        <v>49.581932727272722</v>
      </c>
      <c r="AY69" s="97">
        <f t="shared" ref="AY69:AY132" si="36">AVERAGE(AO69:AS69)</f>
        <v>48.378</v>
      </c>
      <c r="AZ69" s="96">
        <f t="shared" ref="AZ69:AZ132" si="37">MAX(AC69:AI69)</f>
        <v>63.912281818181825</v>
      </c>
      <c r="BA69" s="96">
        <f t="shared" ref="BA69:BA132" si="38">MIN(AC69:AH69)</f>
        <v>27.945118181818181</v>
      </c>
      <c r="BB69" s="97">
        <f t="shared" ref="BB69:BB132" si="39">AZ69-BA69</f>
        <v>35.967163636363644</v>
      </c>
      <c r="BC69" s="102">
        <f t="shared" ref="BC69:BC132" si="40">AVERAGE(AD69:AH69)</f>
        <v>49.581932727272729</v>
      </c>
      <c r="BD69" s="44"/>
      <c r="BE69" s="44"/>
      <c r="BF69" s="96">
        <f t="shared" si="18"/>
        <v>61.6</v>
      </c>
      <c r="BG69" s="96">
        <f t="shared" si="19"/>
        <v>27.58</v>
      </c>
      <c r="BH69" s="96">
        <f t="shared" si="20"/>
        <v>34.020000000000003</v>
      </c>
      <c r="BI69" s="44"/>
      <c r="BJ69" s="96">
        <f t="shared" ref="BJ69:BJ132" si="41">AY69</f>
        <v>48.378</v>
      </c>
      <c r="BK69" s="44"/>
      <c r="BP69" s="14"/>
      <c r="BQ69" s="13"/>
      <c r="BR69" s="15"/>
      <c r="BU69" s="13"/>
      <c r="BV69" s="15"/>
      <c r="BY69" s="13"/>
      <c r="BZ69" s="15"/>
      <c r="CC69" s="13"/>
      <c r="CD69" s="15"/>
      <c r="CG69" s="13"/>
      <c r="CH69" s="15"/>
      <c r="CK69" s="15"/>
      <c r="CL69" s="15"/>
      <c r="CM69" s="15"/>
    </row>
    <row r="70" spans="1:91" ht="16" thickBot="1" x14ac:dyDescent="0.4">
      <c r="A70" s="13">
        <v>43531</v>
      </c>
      <c r="B70" s="81" t="s">
        <v>116</v>
      </c>
      <c r="C70" s="80">
        <f t="shared" si="25"/>
        <v>2019</v>
      </c>
      <c r="D70" s="80">
        <f t="shared" si="26"/>
        <v>3</v>
      </c>
      <c r="E70" s="80">
        <f t="shared" si="27"/>
        <v>7</v>
      </c>
      <c r="F70" s="80">
        <v>466.13290000000001</v>
      </c>
      <c r="G70" s="80">
        <v>41.96</v>
      </c>
      <c r="H70" s="80">
        <v>-0.08</v>
      </c>
      <c r="I70" s="80">
        <v>1263.78</v>
      </c>
      <c r="J70" s="80">
        <v>2020.8</v>
      </c>
      <c r="K70" s="80">
        <v>1110.9117000000001</v>
      </c>
      <c r="L70" s="80">
        <v>11838.66</v>
      </c>
      <c r="M70" s="80">
        <v>20255.580000000002</v>
      </c>
      <c r="O70" s="66">
        <f t="shared" si="28"/>
        <v>3</v>
      </c>
      <c r="P70" s="44">
        <f t="shared" si="29"/>
        <v>6</v>
      </c>
      <c r="Q70" s="94">
        <v>45357</v>
      </c>
      <c r="R70" s="95">
        <f>SUMIFS(F:F,C:C,$R$4,D:D,O70,E:E,P70)</f>
        <v>467.0204</v>
      </c>
      <c r="S70" s="96">
        <f>SUMIFS($F:$F,$C:$C,$S$4,$D:$D,O70,$E:$E,P70)</f>
        <v>658.18230000000005</v>
      </c>
      <c r="T70" s="96">
        <f>SUMIFS($F:$F,$C:$C,$T$4,$D:$D,O70,$E:$E,P70)</f>
        <v>388.05309999999997</v>
      </c>
      <c r="U70" s="96">
        <f>SUMIFS($F:$F,$C:$C,$U$4,$D:$D,O70,$E:$E,P70)</f>
        <v>305.089</v>
      </c>
      <c r="V70" s="96">
        <f>SUMIFS($F:$F,$C:$C,$V$4,$D:$D,O70,$E:$E,P70)</f>
        <v>658.13779999999997</v>
      </c>
      <c r="W70" s="96">
        <f>SUMIFS($F:$F,$C:$C,$W$4,$D:$D,O70,$E:$E,P70)</f>
        <v>699.42759999999998</v>
      </c>
      <c r="X70" s="97">
        <f>SUMIFS($F:$F,$C:$C,$X$4,$D:$D,O70,$E:$E,P70)</f>
        <v>422.78910000000002</v>
      </c>
      <c r="Y70" s="44"/>
      <c r="Z70" s="66">
        <f t="shared" si="30"/>
        <v>3</v>
      </c>
      <c r="AA70" s="44">
        <f t="shared" si="31"/>
        <v>6</v>
      </c>
      <c r="AB70" s="94">
        <v>45357</v>
      </c>
      <c r="AC70" s="95">
        <f t="shared" si="24"/>
        <v>42.456400000000002</v>
      </c>
      <c r="AD70" s="96">
        <f t="shared" si="22"/>
        <v>59.834754545454551</v>
      </c>
      <c r="AE70" s="96">
        <f t="shared" si="22"/>
        <v>35.277554545454542</v>
      </c>
      <c r="AF70" s="96">
        <f t="shared" si="22"/>
        <v>27.735363636363637</v>
      </c>
      <c r="AG70" s="96">
        <f t="shared" si="22"/>
        <v>59.830709090909089</v>
      </c>
      <c r="AH70" s="96">
        <f t="shared" si="23"/>
        <v>63.584327272727272</v>
      </c>
      <c r="AI70" s="97">
        <f t="shared" si="23"/>
        <v>38.435372727272728</v>
      </c>
      <c r="AJ70" s="44"/>
      <c r="AK70" s="66">
        <f t="shared" si="32"/>
        <v>3</v>
      </c>
      <c r="AL70" s="44">
        <f t="shared" si="33"/>
        <v>6</v>
      </c>
      <c r="AM70" s="94">
        <v>45357</v>
      </c>
      <c r="AN70" s="95">
        <f>SUMIFS(G:G,C:C,$AN$4,D:D,AK70,E:E,AL70)</f>
        <v>42.04</v>
      </c>
      <c r="AO70" s="96">
        <f>SUMIFS(G:G,C:C,$AO$4,D:D,AK70,E:E,AL70)</f>
        <v>58.34</v>
      </c>
      <c r="AP70" s="96">
        <f>SUMIFS(G:G,C:C,$AP$4,D:D,AK70,E:E,AL70)</f>
        <v>34.729999999999997</v>
      </c>
      <c r="AQ70" s="96">
        <f>SUMIFS(G:G,C:C,$AQ$4,D:D,AK70,E:E,AL70)</f>
        <v>27.38</v>
      </c>
      <c r="AR70" s="96">
        <f>SUMIFS(G:G,C:C,$AR$4,D:D,AK70,E:E,AL70)</f>
        <v>58.56</v>
      </c>
      <c r="AS70" s="96">
        <f>SUMIFS(G:G,C:C,$AS$4,D:D,AK70,E:E,AL70)</f>
        <v>61.28</v>
      </c>
      <c r="AT70" s="97">
        <f>SUMIFS(G:G,C:C,$AT$4,D:D,AK70,E:E,AL70)</f>
        <v>36.869999999999997</v>
      </c>
      <c r="AU70" s="44"/>
      <c r="AV70" s="101">
        <v>45357</v>
      </c>
      <c r="AW70" s="96">
        <f t="shared" si="34"/>
        <v>541.77796000000001</v>
      </c>
      <c r="AX70" s="96">
        <f t="shared" si="35"/>
        <v>49.252541818181818</v>
      </c>
      <c r="AY70" s="97">
        <f t="shared" si="36"/>
        <v>48.058</v>
      </c>
      <c r="AZ70" s="96">
        <f t="shared" si="37"/>
        <v>63.584327272727272</v>
      </c>
      <c r="BA70" s="96">
        <f t="shared" si="38"/>
        <v>27.735363636363637</v>
      </c>
      <c r="BB70" s="97">
        <f t="shared" si="39"/>
        <v>35.848963636363635</v>
      </c>
      <c r="BC70" s="102">
        <f t="shared" si="40"/>
        <v>49.252541818181825</v>
      </c>
      <c r="BD70" s="44"/>
      <c r="BE70" s="44"/>
      <c r="BF70" s="96">
        <f t="shared" ref="BF70:BF133" si="42">MAX(AO70:AS70)</f>
        <v>61.28</v>
      </c>
      <c r="BG70" s="96">
        <f t="shared" ref="BG70:BG133" si="43">MIN(AO70:AS70)</f>
        <v>27.38</v>
      </c>
      <c r="BH70" s="96">
        <f t="shared" ref="BH70:BH133" si="44">BF70-BG70</f>
        <v>33.900000000000006</v>
      </c>
      <c r="BI70" s="44"/>
      <c r="BJ70" s="96">
        <f t="shared" si="41"/>
        <v>48.058</v>
      </c>
      <c r="BK70" s="44"/>
      <c r="BP70" s="14"/>
      <c r="BQ70" s="13"/>
      <c r="BR70" s="15"/>
      <c r="BU70" s="13"/>
      <c r="BV70" s="15"/>
      <c r="BY70" s="13"/>
      <c r="BZ70" s="15"/>
      <c r="CC70" s="13"/>
      <c r="CD70" s="15"/>
      <c r="CG70" s="13"/>
      <c r="CH70" s="15"/>
      <c r="CK70" s="15"/>
      <c r="CL70" s="15"/>
      <c r="CM70" s="15"/>
    </row>
    <row r="71" spans="1:91" ht="16" thickBot="1" x14ac:dyDescent="0.4">
      <c r="A71" s="13">
        <v>43532</v>
      </c>
      <c r="B71" s="81" t="s">
        <v>117</v>
      </c>
      <c r="C71" s="80">
        <f t="shared" si="25"/>
        <v>2019</v>
      </c>
      <c r="D71" s="80">
        <f t="shared" si="26"/>
        <v>3</v>
      </c>
      <c r="E71" s="80">
        <f t="shared" si="27"/>
        <v>8</v>
      </c>
      <c r="F71" s="80">
        <v>465.4452</v>
      </c>
      <c r="G71" s="80">
        <v>41.9</v>
      </c>
      <c r="H71" s="80">
        <v>-0.06</v>
      </c>
      <c r="I71" s="80">
        <v>1040.6600000000001</v>
      </c>
      <c r="J71" s="80">
        <v>1718.5</v>
      </c>
      <c r="K71" s="80">
        <v>1110.9117000000001</v>
      </c>
      <c r="L71" s="80">
        <v>11838.57</v>
      </c>
      <c r="M71" s="80">
        <v>20255.830000000002</v>
      </c>
      <c r="O71" s="66">
        <f t="shared" si="28"/>
        <v>3</v>
      </c>
      <c r="P71" s="44">
        <f t="shared" si="29"/>
        <v>7</v>
      </c>
      <c r="Q71" s="94">
        <v>45358</v>
      </c>
      <c r="R71" s="95">
        <f>SUMIFS(F:F,C:C,$R$4,D:D,O71,E:E,P71)</f>
        <v>466.13290000000001</v>
      </c>
      <c r="S71" s="96">
        <f>SUMIFS($F:$F,$C:$C,$S$4,$D:$D,O71,$E:$E,P71)</f>
        <v>656.11300000000006</v>
      </c>
      <c r="T71" s="96">
        <f>SUMIFS($F:$F,$C:$C,$T$4,$D:$D,O71,$E:$E,P71)</f>
        <v>384.43700000000001</v>
      </c>
      <c r="U71" s="96">
        <f>SUMIFS($F:$F,$C:$C,$U$4,$D:$D,O71,$E:$E,P71)</f>
        <v>300.87759999999997</v>
      </c>
      <c r="V71" s="96">
        <f>SUMIFS($F:$F,$C:$C,$V$4,$D:$D,O71,$E:$E,P71)</f>
        <v>652.40629999999999</v>
      </c>
      <c r="W71" s="96">
        <f>SUMIFS($F:$F,$C:$C,$W$4,$D:$D,O71,$E:$E,P71)</f>
        <v>696.21180000000004</v>
      </c>
      <c r="X71" s="97">
        <f>SUMIFS($F:$F,$C:$C,$X$4,$D:$D,O71,$E:$E,P71)</f>
        <v>421.03289999999998</v>
      </c>
      <c r="Y71" s="44"/>
      <c r="Z71" s="66">
        <f t="shared" si="30"/>
        <v>3</v>
      </c>
      <c r="AA71" s="44">
        <f t="shared" si="31"/>
        <v>7</v>
      </c>
      <c r="AB71" s="94">
        <v>45358</v>
      </c>
      <c r="AC71" s="95">
        <f t="shared" si="24"/>
        <v>42.375718181818179</v>
      </c>
      <c r="AD71" s="96">
        <f t="shared" si="22"/>
        <v>59.646636363636368</v>
      </c>
      <c r="AE71" s="96">
        <f t="shared" si="22"/>
        <v>34.948818181818183</v>
      </c>
      <c r="AF71" s="96">
        <f t="shared" si="22"/>
        <v>27.352509090909088</v>
      </c>
      <c r="AG71" s="96">
        <f t="shared" si="22"/>
        <v>59.309663636363638</v>
      </c>
      <c r="AH71" s="96">
        <f t="shared" si="23"/>
        <v>63.291981818181824</v>
      </c>
      <c r="AI71" s="97">
        <f t="shared" si="23"/>
        <v>38.275718181818178</v>
      </c>
      <c r="AJ71" s="44"/>
      <c r="AK71" s="66">
        <f t="shared" si="32"/>
        <v>3</v>
      </c>
      <c r="AL71" s="44">
        <f t="shared" si="33"/>
        <v>7</v>
      </c>
      <c r="AM71" s="94">
        <v>45358</v>
      </c>
      <c r="AN71" s="95">
        <f>SUMIFS(G:G,C:C,$AN$4,D:D,AK71,E:E,AL71)</f>
        <v>41.96</v>
      </c>
      <c r="AO71" s="96">
        <f>SUMIFS(G:G,C:C,$AO$4,D:D,AK71,E:E,AL71)</f>
        <v>58.16</v>
      </c>
      <c r="AP71" s="96">
        <f>SUMIFS(G:G,C:C,$AP$4,D:D,AK71,E:E,AL71)</f>
        <v>34.4</v>
      </c>
      <c r="AQ71" s="96">
        <f>SUMIFS(G:G,C:C,$AQ$4,D:D,AK71,E:E,AL71)</f>
        <v>27</v>
      </c>
      <c r="AR71" s="96">
        <f>SUMIFS(G:G,C:C,$AR$4,D:D,AK71,E:E,AL71)</f>
        <v>58.05</v>
      </c>
      <c r="AS71" s="96">
        <f>SUMIFS(G:G,C:C,$AS$4,D:D,AK71,E:E,AL71)</f>
        <v>61</v>
      </c>
      <c r="AT71" s="97">
        <f>SUMIFS(G:G,C:C,$AT$4,D:D,AK71,E:E,AL71)</f>
        <v>36.72</v>
      </c>
      <c r="AU71" s="44"/>
      <c r="AV71" s="101">
        <v>45358</v>
      </c>
      <c r="AW71" s="96">
        <f t="shared" si="34"/>
        <v>538.00914</v>
      </c>
      <c r="AX71" s="96">
        <f t="shared" si="35"/>
        <v>48.909921818181822</v>
      </c>
      <c r="AY71" s="97">
        <f t="shared" si="36"/>
        <v>47.722000000000001</v>
      </c>
      <c r="AZ71" s="96">
        <f t="shared" si="37"/>
        <v>63.291981818181824</v>
      </c>
      <c r="BA71" s="96">
        <f t="shared" si="38"/>
        <v>27.352509090909088</v>
      </c>
      <c r="BB71" s="97">
        <f t="shared" si="39"/>
        <v>35.939472727272737</v>
      </c>
      <c r="BC71" s="102">
        <f t="shared" si="40"/>
        <v>48.909921818181815</v>
      </c>
      <c r="BD71" s="44"/>
      <c r="BE71" s="44"/>
      <c r="BF71" s="96">
        <f t="shared" si="42"/>
        <v>61</v>
      </c>
      <c r="BG71" s="96">
        <f t="shared" si="43"/>
        <v>27</v>
      </c>
      <c r="BH71" s="96">
        <f t="shared" si="44"/>
        <v>34</v>
      </c>
      <c r="BI71" s="44"/>
      <c r="BJ71" s="96">
        <f t="shared" si="41"/>
        <v>47.722000000000001</v>
      </c>
      <c r="BK71" s="44"/>
      <c r="BP71" s="14"/>
      <c r="BQ71" s="13"/>
      <c r="BR71" s="15"/>
      <c r="BU71" s="13"/>
      <c r="BV71" s="15"/>
      <c r="BY71" s="13"/>
      <c r="BZ71" s="15"/>
      <c r="CC71" s="13"/>
      <c r="CD71" s="15"/>
      <c r="CG71" s="13"/>
      <c r="CH71" s="15"/>
      <c r="CK71" s="15"/>
      <c r="CL71" s="15"/>
      <c r="CM71" s="15"/>
    </row>
    <row r="72" spans="1:91" ht="16" thickBot="1" x14ac:dyDescent="0.4">
      <c r="A72" s="13">
        <v>43533</v>
      </c>
      <c r="B72" s="81" t="s">
        <v>118</v>
      </c>
      <c r="C72" s="80">
        <f t="shared" si="25"/>
        <v>2019</v>
      </c>
      <c r="D72" s="80">
        <f t="shared" si="26"/>
        <v>3</v>
      </c>
      <c r="E72" s="80">
        <f t="shared" si="27"/>
        <v>9</v>
      </c>
      <c r="F72" s="80">
        <v>465.76</v>
      </c>
      <c r="G72" s="80">
        <v>41.93</v>
      </c>
      <c r="H72" s="80">
        <v>0.03</v>
      </c>
      <c r="I72" s="80">
        <v>1343.29</v>
      </c>
      <c r="J72" s="80">
        <v>1053.5999999999999</v>
      </c>
      <c r="K72" s="80">
        <v>1110.9117000000001</v>
      </c>
      <c r="L72" s="80">
        <v>11838.48</v>
      </c>
      <c r="M72" s="80">
        <v>20256.080000000002</v>
      </c>
      <c r="O72" s="66">
        <f t="shared" si="28"/>
        <v>3</v>
      </c>
      <c r="P72" s="44">
        <f t="shared" si="29"/>
        <v>8</v>
      </c>
      <c r="Q72" s="94">
        <v>45359</v>
      </c>
      <c r="R72" s="95">
        <f>SUMIFS(F:F,C:C,$R$4,D:D,O72,E:E,P72)</f>
        <v>465.4452</v>
      </c>
      <c r="S72" s="96">
        <f>SUMIFS($F:$F,$C:$C,$S$4,$D:$D,O72,$E:$E,P72)</f>
        <v>654.46439999999996</v>
      </c>
      <c r="T72" s="96">
        <f>SUMIFS($F:$F,$C:$C,$T$4,$D:$D,O72,$E:$E,P72)</f>
        <v>379.35579999999999</v>
      </c>
      <c r="U72" s="96">
        <f>SUMIFS($F:$F,$C:$C,$U$4,$D:$D,O72,$E:$E,P72)</f>
        <v>297.35199999999998</v>
      </c>
      <c r="V72" s="96">
        <f>SUMIFS($F:$F,$C:$C,$V$4,$D:$D,O72,$E:$E,P72)</f>
        <v>646.77480000000003</v>
      </c>
      <c r="W72" s="96">
        <f>SUMIFS($F:$F,$C:$C,$W$4,$D:$D,O72,$E:$E,P72)</f>
        <v>693.56439999999998</v>
      </c>
      <c r="X72" s="97">
        <f>SUMIFS($F:$F,$C:$C,$X$4,$D:$D,O72,$E:$E,P72)</f>
        <v>420.74270000000001</v>
      </c>
      <c r="Y72" s="44"/>
      <c r="Z72" s="66">
        <f t="shared" si="30"/>
        <v>3</v>
      </c>
      <c r="AA72" s="44">
        <f t="shared" si="31"/>
        <v>8</v>
      </c>
      <c r="AB72" s="94">
        <v>45359</v>
      </c>
      <c r="AC72" s="95">
        <f t="shared" si="24"/>
        <v>42.313200000000002</v>
      </c>
      <c r="AD72" s="96">
        <f t="shared" si="22"/>
        <v>59.496763636363632</v>
      </c>
      <c r="AE72" s="96">
        <f t="shared" si="22"/>
        <v>34.48689090909091</v>
      </c>
      <c r="AF72" s="96">
        <f t="shared" si="22"/>
        <v>27.031999999999996</v>
      </c>
      <c r="AG72" s="96">
        <f t="shared" si="22"/>
        <v>58.797709090909095</v>
      </c>
      <c r="AH72" s="96">
        <f t="shared" si="23"/>
        <v>63.051309090909086</v>
      </c>
      <c r="AI72" s="97">
        <f t="shared" si="23"/>
        <v>38.249336363636367</v>
      </c>
      <c r="AJ72" s="44"/>
      <c r="AK72" s="66">
        <f t="shared" si="32"/>
        <v>3</v>
      </c>
      <c r="AL72" s="44">
        <f t="shared" si="33"/>
        <v>8</v>
      </c>
      <c r="AM72" s="94">
        <v>45359</v>
      </c>
      <c r="AN72" s="95">
        <f>SUMIFS(G:G,C:C,$AN$4,D:D,AK72,E:E,AL72)</f>
        <v>41.9</v>
      </c>
      <c r="AO72" s="96">
        <f>SUMIFS(G:G,C:C,$AO$4,D:D,AK72,E:E,AL72)</f>
        <v>58.02</v>
      </c>
      <c r="AP72" s="96">
        <f>SUMIFS(G:G,C:C,$AP$4,D:D,AK72,E:E,AL72)</f>
        <v>33.950000000000003</v>
      </c>
      <c r="AQ72" s="96">
        <f>SUMIFS(G:G,C:C,$AQ$4,D:D,AK72,E:E,AL72)</f>
        <v>26.68</v>
      </c>
      <c r="AR72" s="96">
        <f>SUMIFS(G:G,C:C,$AR$4,D:D,AK72,E:E,AL72)</f>
        <v>57.55</v>
      </c>
      <c r="AS72" s="96">
        <f>SUMIFS(G:G,C:C,$AS$4,D:D,AK72,E:E,AL72)</f>
        <v>60.77</v>
      </c>
      <c r="AT72" s="97">
        <f>SUMIFS(G:G,C:C,$AT$4,D:D,AK72,E:E,AL72)</f>
        <v>36.700000000000003</v>
      </c>
      <c r="AU72" s="44"/>
      <c r="AV72" s="101">
        <v>45359</v>
      </c>
      <c r="AW72" s="96">
        <f t="shared" si="34"/>
        <v>534.30228000000011</v>
      </c>
      <c r="AX72" s="96">
        <f t="shared" si="35"/>
        <v>48.572934545454558</v>
      </c>
      <c r="AY72" s="97">
        <f t="shared" si="36"/>
        <v>47.393999999999998</v>
      </c>
      <c r="AZ72" s="96">
        <f t="shared" si="37"/>
        <v>63.051309090909086</v>
      </c>
      <c r="BA72" s="96">
        <f t="shared" si="38"/>
        <v>27.031999999999996</v>
      </c>
      <c r="BB72" s="97">
        <f t="shared" si="39"/>
        <v>36.01930909090909</v>
      </c>
      <c r="BC72" s="102">
        <f t="shared" si="40"/>
        <v>48.572934545454544</v>
      </c>
      <c r="BD72" s="44"/>
      <c r="BE72" s="44"/>
      <c r="BF72" s="96">
        <f t="shared" si="42"/>
        <v>60.77</v>
      </c>
      <c r="BG72" s="96">
        <f t="shared" si="43"/>
        <v>26.68</v>
      </c>
      <c r="BH72" s="96">
        <f t="shared" si="44"/>
        <v>34.090000000000003</v>
      </c>
      <c r="BI72" s="44"/>
      <c r="BJ72" s="96">
        <f t="shared" si="41"/>
        <v>47.393999999999998</v>
      </c>
      <c r="BK72" s="44"/>
      <c r="BP72" s="14"/>
      <c r="BQ72" s="13"/>
      <c r="BR72" s="15"/>
      <c r="BU72" s="13"/>
      <c r="BV72" s="15"/>
      <c r="BY72" s="13"/>
      <c r="BZ72" s="15"/>
      <c r="CC72" s="13"/>
      <c r="CD72" s="15"/>
      <c r="CG72" s="13"/>
      <c r="CH72" s="15"/>
      <c r="CK72" s="15"/>
      <c r="CL72" s="15"/>
      <c r="CM72" s="15"/>
    </row>
    <row r="73" spans="1:91" ht="16" thickBot="1" x14ac:dyDescent="0.4">
      <c r="A73" s="13">
        <v>43534</v>
      </c>
      <c r="B73" s="81" t="s">
        <v>119</v>
      </c>
      <c r="C73" s="80">
        <f t="shared" si="25"/>
        <v>2019</v>
      </c>
      <c r="D73" s="80">
        <f t="shared" si="26"/>
        <v>3</v>
      </c>
      <c r="E73" s="80">
        <f t="shared" si="27"/>
        <v>10</v>
      </c>
      <c r="F73" s="80">
        <v>465.98899999999998</v>
      </c>
      <c r="G73" s="80">
        <v>41.95</v>
      </c>
      <c r="H73" s="80">
        <v>0.02</v>
      </c>
      <c r="I73" s="80">
        <v>1466.73</v>
      </c>
      <c r="J73" s="80">
        <v>1230.4000000000001</v>
      </c>
      <c r="K73" s="80">
        <v>1110.9117000000001</v>
      </c>
      <c r="L73" s="80">
        <v>11838.3</v>
      </c>
      <c r="M73" s="80">
        <v>20256.48</v>
      </c>
      <c r="O73" s="66">
        <f t="shared" si="28"/>
        <v>3</v>
      </c>
      <c r="P73" s="44">
        <f t="shared" si="29"/>
        <v>9</v>
      </c>
      <c r="Q73" s="94">
        <v>45360</v>
      </c>
      <c r="R73" s="95">
        <f>SUMIFS(F:F,C:C,$R$4,D:D,O73,E:E,P73)</f>
        <v>465.76</v>
      </c>
      <c r="S73" s="96">
        <f>SUMIFS($F:$F,$C:$C,$S$4,$D:$D,O73,$E:$E,P73)</f>
        <v>650.6241</v>
      </c>
      <c r="T73" s="96">
        <f>SUMIFS($F:$F,$C:$C,$T$4,$D:$D,O73,$E:$E,P73)</f>
        <v>374.32900000000001</v>
      </c>
      <c r="U73" s="96">
        <f>SUMIFS($F:$F,$C:$C,$U$4,$D:$D,O73,$E:$E,P73)</f>
        <v>294.61900000000003</v>
      </c>
      <c r="V73" s="96">
        <f>SUMIFS($F:$F,$C:$C,$V$4,$D:$D,O73,$E:$E,P73)</f>
        <v>642.58259999999996</v>
      </c>
      <c r="W73" s="96">
        <f>SUMIFS($F:$F,$C:$C,$W$4,$D:$D,O73,$E:$E,P73)</f>
        <v>692.31650000000002</v>
      </c>
      <c r="X73" s="97">
        <f>SUMIFS($F:$F,$C:$C,$X$4,$D:$D,O73,$E:$E,P73)</f>
        <v>420.416</v>
      </c>
      <c r="Y73" s="44"/>
      <c r="Z73" s="66">
        <f t="shared" si="30"/>
        <v>3</v>
      </c>
      <c r="AA73" s="44">
        <f t="shared" si="31"/>
        <v>9</v>
      </c>
      <c r="AB73" s="94">
        <v>45360</v>
      </c>
      <c r="AC73" s="95">
        <f t="shared" si="24"/>
        <v>42.341818181818184</v>
      </c>
      <c r="AD73" s="96">
        <f t="shared" si="22"/>
        <v>59.147645454545454</v>
      </c>
      <c r="AE73" s="96">
        <f t="shared" si="22"/>
        <v>34.029909090909094</v>
      </c>
      <c r="AF73" s="96">
        <f t="shared" si="22"/>
        <v>26.783545454545457</v>
      </c>
      <c r="AG73" s="96">
        <f t="shared" si="22"/>
        <v>58.416599999999995</v>
      </c>
      <c r="AH73" s="96">
        <f t="shared" si="23"/>
        <v>62.937863636363637</v>
      </c>
      <c r="AI73" s="97">
        <f t="shared" si="23"/>
        <v>38.219636363636361</v>
      </c>
      <c r="AJ73" s="44"/>
      <c r="AK73" s="66">
        <f t="shared" si="32"/>
        <v>3</v>
      </c>
      <c r="AL73" s="44">
        <f t="shared" si="33"/>
        <v>9</v>
      </c>
      <c r="AM73" s="94">
        <v>45360</v>
      </c>
      <c r="AN73" s="95">
        <f>SUMIFS(G:G,C:C,$AN$4,D:D,AK73,E:E,AL73)</f>
        <v>41.93</v>
      </c>
      <c r="AO73" s="96">
        <f>SUMIFS(G:G,C:C,$AO$4,D:D,AK73,E:E,AL73)</f>
        <v>57.7</v>
      </c>
      <c r="AP73" s="96">
        <f>SUMIFS(G:G,C:C,$AP$4,D:D,AK73,E:E,AL73)</f>
        <v>33.5</v>
      </c>
      <c r="AQ73" s="96">
        <f>SUMIFS(G:G,C:C,$AQ$4,D:D,AK73,E:E,AL73)</f>
        <v>26.44</v>
      </c>
      <c r="AR73" s="96">
        <f>SUMIFS(G:G,C:C,$AR$4,D:D,AK73,E:E,AL73)</f>
        <v>57.17</v>
      </c>
      <c r="AS73" s="96">
        <f>SUMIFS(G:G,C:C,$AS$4,D:D,AK73,E:E,AL73)</f>
        <v>60.66</v>
      </c>
      <c r="AT73" s="97">
        <f>SUMIFS(G:G,C:C,$AT$4,D:D,AK73,E:E,AL73)</f>
        <v>36.67</v>
      </c>
      <c r="AU73" s="44"/>
      <c r="AV73" s="101">
        <v>45360</v>
      </c>
      <c r="AW73" s="96">
        <f t="shared" si="34"/>
        <v>530.89423999999997</v>
      </c>
      <c r="AX73" s="96">
        <f t="shared" si="35"/>
        <v>48.263112727272727</v>
      </c>
      <c r="AY73" s="97">
        <f t="shared" si="36"/>
        <v>47.094000000000001</v>
      </c>
      <c r="AZ73" s="96">
        <f t="shared" si="37"/>
        <v>62.937863636363637</v>
      </c>
      <c r="BA73" s="96">
        <f t="shared" si="38"/>
        <v>26.783545454545457</v>
      </c>
      <c r="BB73" s="97">
        <f t="shared" si="39"/>
        <v>36.154318181818184</v>
      </c>
      <c r="BC73" s="102">
        <f t="shared" si="40"/>
        <v>48.263112727272727</v>
      </c>
      <c r="BD73" s="44"/>
      <c r="BE73" s="44"/>
      <c r="BF73" s="96">
        <f t="shared" si="42"/>
        <v>60.66</v>
      </c>
      <c r="BG73" s="96">
        <f t="shared" si="43"/>
        <v>26.44</v>
      </c>
      <c r="BH73" s="96">
        <f t="shared" si="44"/>
        <v>34.22</v>
      </c>
      <c r="BI73" s="44"/>
      <c r="BJ73" s="96">
        <f t="shared" si="41"/>
        <v>47.094000000000001</v>
      </c>
      <c r="BK73" s="44"/>
      <c r="BP73" s="14"/>
      <c r="BQ73" s="13"/>
      <c r="BR73" s="15"/>
      <c r="BU73" s="13"/>
      <c r="BV73" s="15"/>
      <c r="BY73" s="13"/>
      <c r="BZ73" s="15"/>
      <c r="CC73" s="13"/>
      <c r="CD73" s="15"/>
      <c r="CG73" s="13"/>
      <c r="CH73" s="15"/>
      <c r="CK73" s="15"/>
      <c r="CL73" s="15"/>
      <c r="CM73" s="15"/>
    </row>
    <row r="74" spans="1:91" ht="16" thickBot="1" x14ac:dyDescent="0.4">
      <c r="A74" s="13">
        <v>43535</v>
      </c>
      <c r="B74" s="81" t="s">
        <v>120</v>
      </c>
      <c r="C74" s="80">
        <f t="shared" si="25"/>
        <v>2019</v>
      </c>
      <c r="D74" s="80">
        <f t="shared" si="26"/>
        <v>3</v>
      </c>
      <c r="E74" s="80">
        <f t="shared" si="27"/>
        <v>11</v>
      </c>
      <c r="F74" s="80">
        <v>464.18939999999998</v>
      </c>
      <c r="G74" s="80">
        <v>41.78</v>
      </c>
      <c r="H74" s="80">
        <v>-0.16</v>
      </c>
      <c r="I74" s="80">
        <v>833.73</v>
      </c>
      <c r="J74" s="80">
        <v>2627.4</v>
      </c>
      <c r="K74" s="80">
        <v>1111.0045</v>
      </c>
      <c r="L74" s="80">
        <v>11839.37</v>
      </c>
      <c r="M74" s="80">
        <v>20258.830000000002</v>
      </c>
      <c r="O74" s="66">
        <f t="shared" si="28"/>
        <v>3</v>
      </c>
      <c r="P74" s="44">
        <f t="shared" si="29"/>
        <v>10</v>
      </c>
      <c r="Q74" s="94">
        <v>45361</v>
      </c>
      <c r="R74" s="95">
        <f>SUMIFS(F:F,C:C,$R$4,D:D,O74,E:E,P74)</f>
        <v>465.98899999999998</v>
      </c>
      <c r="S74" s="96">
        <f>SUMIFS($F:$F,$C:$C,$S$4,$D:$D,O74,$E:$E,P74)</f>
        <v>647.90610000000004</v>
      </c>
      <c r="T74" s="96">
        <f>SUMIFS($F:$F,$C:$C,$T$4,$D:$D,O74,$E:$E,P74)</f>
        <v>370.68020000000001</v>
      </c>
      <c r="U74" s="96">
        <f>SUMIFS($F:$F,$C:$C,$U$4,$D:$D,O74,$E:$E,P74)</f>
        <v>293.6277</v>
      </c>
      <c r="V74" s="96">
        <f>SUMIFS($F:$F,$C:$C,$V$4,$D:$D,O74,$E:$E,P74)</f>
        <v>639.28039999999999</v>
      </c>
      <c r="W74" s="96">
        <f>SUMIFS($F:$F,$C:$C,$W$4,$D:$D,O74,$E:$E,P74)</f>
        <v>691.40120000000002</v>
      </c>
      <c r="X74" s="97">
        <f>SUMIFS($F:$F,$C:$C,$X$4,$D:$D,O74,$E:$E,P74)</f>
        <v>418.36799999999999</v>
      </c>
      <c r="Y74" s="44"/>
      <c r="Z74" s="66">
        <f t="shared" si="30"/>
        <v>3</v>
      </c>
      <c r="AA74" s="44">
        <f t="shared" si="31"/>
        <v>10</v>
      </c>
      <c r="AB74" s="94">
        <v>45361</v>
      </c>
      <c r="AC74" s="95">
        <f t="shared" si="24"/>
        <v>42.362636363636362</v>
      </c>
      <c r="AD74" s="96">
        <f t="shared" si="22"/>
        <v>58.900554545454547</v>
      </c>
      <c r="AE74" s="96">
        <f t="shared" si="22"/>
        <v>33.6982</v>
      </c>
      <c r="AF74" s="96">
        <f t="shared" si="22"/>
        <v>26.693427272727273</v>
      </c>
      <c r="AG74" s="96">
        <f t="shared" si="22"/>
        <v>58.116399999999999</v>
      </c>
      <c r="AH74" s="96">
        <f t="shared" si="23"/>
        <v>62.854654545454544</v>
      </c>
      <c r="AI74" s="97">
        <f t="shared" si="23"/>
        <v>38.033454545454546</v>
      </c>
      <c r="AJ74" s="44"/>
      <c r="AK74" s="66">
        <f t="shared" si="32"/>
        <v>3</v>
      </c>
      <c r="AL74" s="44">
        <f t="shared" si="33"/>
        <v>10</v>
      </c>
      <c r="AM74" s="94">
        <v>45361</v>
      </c>
      <c r="AN74" s="95">
        <f>SUMIFS(G:G,C:C,$AN$4,D:D,AK74,E:E,AL74)</f>
        <v>41.95</v>
      </c>
      <c r="AO74" s="96">
        <f>SUMIFS(G:G,C:C,$AO$4,D:D,AK74,E:E,AL74)</f>
        <v>57.46</v>
      </c>
      <c r="AP74" s="96">
        <f>SUMIFS(G:G,C:C,$AP$4,D:D,AK74,E:E,AL74)</f>
        <v>33.17</v>
      </c>
      <c r="AQ74" s="96">
        <f>SUMIFS(G:G,C:C,$AQ$4,D:D,AK74,E:E,AL74)</f>
        <v>26.35</v>
      </c>
      <c r="AR74" s="96">
        <f>SUMIFS(G:G,C:C,$AR$4,D:D,AK74,E:E,AL74)</f>
        <v>56.88</v>
      </c>
      <c r="AS74" s="96">
        <f>SUMIFS(G:G,C:C,$AS$4,D:D,AK74,E:E,AL74)</f>
        <v>60.58</v>
      </c>
      <c r="AT74" s="97">
        <f>SUMIFS(G:G,C:C,$AT$4,D:D,AK74,E:E,AL74)</f>
        <v>36.49</v>
      </c>
      <c r="AU74" s="44"/>
      <c r="AV74" s="101">
        <v>45361</v>
      </c>
      <c r="AW74" s="96">
        <f t="shared" si="34"/>
        <v>528.57911999999999</v>
      </c>
      <c r="AX74" s="96">
        <f t="shared" si="35"/>
        <v>48.05264727272727</v>
      </c>
      <c r="AY74" s="97">
        <f t="shared" si="36"/>
        <v>46.887999999999998</v>
      </c>
      <c r="AZ74" s="96">
        <f t="shared" si="37"/>
        <v>62.854654545454544</v>
      </c>
      <c r="BA74" s="96">
        <f t="shared" si="38"/>
        <v>26.693427272727273</v>
      </c>
      <c r="BB74" s="97">
        <f t="shared" si="39"/>
        <v>36.161227272727274</v>
      </c>
      <c r="BC74" s="102">
        <f t="shared" si="40"/>
        <v>48.05264727272727</v>
      </c>
      <c r="BD74" s="44"/>
      <c r="BE74" s="44"/>
      <c r="BF74" s="96">
        <f t="shared" si="42"/>
        <v>60.58</v>
      </c>
      <c r="BG74" s="96">
        <f t="shared" si="43"/>
        <v>26.35</v>
      </c>
      <c r="BH74" s="96">
        <f t="shared" si="44"/>
        <v>34.229999999999997</v>
      </c>
      <c r="BI74" s="44"/>
      <c r="BJ74" s="96">
        <f t="shared" si="41"/>
        <v>46.887999999999998</v>
      </c>
      <c r="BK74" s="44"/>
      <c r="BP74" s="14"/>
      <c r="BQ74" s="13"/>
      <c r="BR74" s="15"/>
      <c r="BU74" s="13"/>
      <c r="BV74" s="15"/>
      <c r="BY74" s="13"/>
      <c r="BZ74" s="15"/>
      <c r="CC74" s="13"/>
      <c r="CD74" s="15"/>
      <c r="CG74" s="13"/>
      <c r="CH74" s="15"/>
      <c r="CK74" s="15"/>
      <c r="CL74" s="15"/>
      <c r="CM74" s="15"/>
    </row>
    <row r="75" spans="1:91" ht="16" thickBot="1" x14ac:dyDescent="0.4">
      <c r="A75" s="13">
        <v>43536</v>
      </c>
      <c r="B75" s="81" t="s">
        <v>121</v>
      </c>
      <c r="C75" s="80">
        <f t="shared" si="25"/>
        <v>2019</v>
      </c>
      <c r="D75" s="80">
        <f t="shared" si="26"/>
        <v>3</v>
      </c>
      <c r="E75" s="80">
        <f t="shared" si="27"/>
        <v>12</v>
      </c>
      <c r="F75" s="80">
        <v>461.8306</v>
      </c>
      <c r="G75" s="80">
        <v>41.57</v>
      </c>
      <c r="H75" s="80">
        <v>-0.21</v>
      </c>
      <c r="I75" s="80">
        <v>678.12</v>
      </c>
      <c r="J75" s="80">
        <v>3027.5</v>
      </c>
      <c r="K75" s="80">
        <v>1111.0045</v>
      </c>
      <c r="L75" s="80">
        <v>11839.43</v>
      </c>
      <c r="M75" s="80">
        <v>20258.64</v>
      </c>
      <c r="O75" s="66">
        <f t="shared" si="28"/>
        <v>3</v>
      </c>
      <c r="P75" s="44">
        <f t="shared" si="29"/>
        <v>11</v>
      </c>
      <c r="Q75" s="94">
        <v>45362</v>
      </c>
      <c r="R75" s="95">
        <f>SUMIFS(F:F,C:C,$R$4,D:D,O75,E:E,P75)</f>
        <v>464.18939999999998</v>
      </c>
      <c r="S75" s="96">
        <f>SUMIFS($F:$F,$C:$C,$S$4,$D:$D,O75,$E:$E,P75)</f>
        <v>646.27189999999996</v>
      </c>
      <c r="T75" s="96">
        <f>SUMIFS($F:$F,$C:$C,$T$4,$D:$D,O75,$E:$E,P75)</f>
        <v>368.44740000000002</v>
      </c>
      <c r="U75" s="96">
        <f>SUMIFS($F:$F,$C:$C,$U$4,$D:$D,O75,$E:$E,P75)</f>
        <v>292.44729999999998</v>
      </c>
      <c r="V75" s="96">
        <f>SUMIFS($F:$F,$C:$C,$V$4,$D:$D,O75,$E:$E,P75)</f>
        <v>636.67250000000001</v>
      </c>
      <c r="W75" s="96">
        <f>SUMIFS($F:$F,$C:$C,$W$4,$D:$D,O75,$E:$E,P75)</f>
        <v>688.66219999999998</v>
      </c>
      <c r="X75" s="97">
        <f>SUMIFS($F:$F,$C:$C,$X$4,$D:$D,O75,$E:$E,P75)</f>
        <v>415.3288</v>
      </c>
      <c r="Y75" s="44"/>
      <c r="Z75" s="66">
        <f t="shared" si="30"/>
        <v>3</v>
      </c>
      <c r="AA75" s="44">
        <f t="shared" si="31"/>
        <v>11</v>
      </c>
      <c r="AB75" s="94">
        <v>45362</v>
      </c>
      <c r="AC75" s="95">
        <f t="shared" si="24"/>
        <v>42.19903636363636</v>
      </c>
      <c r="AD75" s="96">
        <f t="shared" si="22"/>
        <v>58.751990909090907</v>
      </c>
      <c r="AE75" s="96">
        <f t="shared" si="22"/>
        <v>33.495218181818181</v>
      </c>
      <c r="AF75" s="96">
        <f t="shared" si="22"/>
        <v>26.586118181818179</v>
      </c>
      <c r="AG75" s="96">
        <f t="shared" si="22"/>
        <v>57.879318181818185</v>
      </c>
      <c r="AH75" s="96">
        <f t="shared" si="23"/>
        <v>62.605654545454541</v>
      </c>
      <c r="AI75" s="97">
        <f t="shared" si="23"/>
        <v>37.757163636363636</v>
      </c>
      <c r="AJ75" s="44"/>
      <c r="AK75" s="66">
        <f t="shared" si="32"/>
        <v>3</v>
      </c>
      <c r="AL75" s="44">
        <f t="shared" si="33"/>
        <v>11</v>
      </c>
      <c r="AM75" s="94">
        <v>45362</v>
      </c>
      <c r="AN75" s="95">
        <f>SUMIFS(G:G,C:C,$AN$4,D:D,AK75,E:E,AL75)</f>
        <v>41.78</v>
      </c>
      <c r="AO75" s="96">
        <f>SUMIFS(G:G,C:C,$AO$4,D:D,AK75,E:E,AL75)</f>
        <v>57.31</v>
      </c>
      <c r="AP75" s="96">
        <f>SUMIFS(G:G,C:C,$AP$4,D:D,AK75,E:E,AL75)</f>
        <v>32.97</v>
      </c>
      <c r="AQ75" s="96">
        <f>SUMIFS(G:G,C:C,$AQ$4,D:D,AK75,E:E,AL75)</f>
        <v>26.24</v>
      </c>
      <c r="AR75" s="96">
        <f>SUMIFS(G:G,C:C,$AR$4,D:D,AK75,E:E,AL75)</f>
        <v>56.65</v>
      </c>
      <c r="AS75" s="96">
        <f>SUMIFS(G:G,C:C,$AS$4,D:D,AK75,E:E,AL75)</f>
        <v>60.34</v>
      </c>
      <c r="AT75" s="97">
        <f>SUMIFS(G:G,C:C,$AT$4,D:D,AK75,E:E,AL75)</f>
        <v>36.22</v>
      </c>
      <c r="AU75" s="44"/>
      <c r="AV75" s="101">
        <v>45362</v>
      </c>
      <c r="AW75" s="96">
        <f t="shared" si="34"/>
        <v>526.50026000000003</v>
      </c>
      <c r="AX75" s="96">
        <f t="shared" si="35"/>
        <v>47.863660000000003</v>
      </c>
      <c r="AY75" s="97">
        <f t="shared" si="36"/>
        <v>46.701999999999998</v>
      </c>
      <c r="AZ75" s="96">
        <f t="shared" si="37"/>
        <v>62.605654545454541</v>
      </c>
      <c r="BA75" s="96">
        <f t="shared" si="38"/>
        <v>26.586118181818179</v>
      </c>
      <c r="BB75" s="97">
        <f t="shared" si="39"/>
        <v>36.019536363636362</v>
      </c>
      <c r="BC75" s="102">
        <f t="shared" si="40"/>
        <v>47.863659999999996</v>
      </c>
      <c r="BD75" s="44"/>
      <c r="BE75" s="44"/>
      <c r="BF75" s="96">
        <f t="shared" si="42"/>
        <v>60.34</v>
      </c>
      <c r="BG75" s="96">
        <f t="shared" si="43"/>
        <v>26.24</v>
      </c>
      <c r="BH75" s="96">
        <f t="shared" si="44"/>
        <v>34.100000000000009</v>
      </c>
      <c r="BI75" s="44"/>
      <c r="BJ75" s="96">
        <f t="shared" si="41"/>
        <v>46.701999999999998</v>
      </c>
      <c r="BK75" s="44"/>
      <c r="BP75" s="14"/>
      <c r="BQ75" s="13"/>
      <c r="BR75" s="15"/>
      <c r="BU75" s="13"/>
      <c r="BV75" s="15"/>
      <c r="BY75" s="13"/>
      <c r="BZ75" s="15"/>
      <c r="CC75" s="13"/>
      <c r="CD75" s="15"/>
      <c r="CG75" s="13"/>
      <c r="CH75" s="15"/>
      <c r="CK75" s="15"/>
      <c r="CL75" s="15"/>
      <c r="CM75" s="15"/>
    </row>
    <row r="76" spans="1:91" ht="16" thickBot="1" x14ac:dyDescent="0.4">
      <c r="A76" s="13">
        <v>43537</v>
      </c>
      <c r="B76" s="81" t="s">
        <v>122</v>
      </c>
      <c r="C76" s="80">
        <f t="shared" si="25"/>
        <v>2019</v>
      </c>
      <c r="D76" s="80">
        <f t="shared" si="26"/>
        <v>3</v>
      </c>
      <c r="E76" s="80">
        <f t="shared" si="27"/>
        <v>13</v>
      </c>
      <c r="F76" s="80">
        <v>459.613</v>
      </c>
      <c r="G76" s="80">
        <v>41.37</v>
      </c>
      <c r="H76" s="80">
        <v>-0.2</v>
      </c>
      <c r="I76" s="80">
        <v>824.49</v>
      </c>
      <c r="J76" s="80">
        <v>3026.4</v>
      </c>
      <c r="K76" s="80">
        <v>1111.0045</v>
      </c>
      <c r="L76" s="80">
        <v>11839.76</v>
      </c>
      <c r="M76" s="80">
        <v>20238.38</v>
      </c>
      <c r="O76" s="66">
        <f t="shared" si="28"/>
        <v>3</v>
      </c>
      <c r="P76" s="44">
        <f t="shared" si="29"/>
        <v>12</v>
      </c>
      <c r="Q76" s="94">
        <v>45363</v>
      </c>
      <c r="R76" s="95">
        <f>SUMIFS(F:F,C:C,$R$4,D:D,O76,E:E,P76)</f>
        <v>461.8306</v>
      </c>
      <c r="S76" s="96">
        <f>SUMIFS($F:$F,$C:$C,$S$4,$D:$D,O76,$E:$E,P76)</f>
        <v>644.82690000000002</v>
      </c>
      <c r="T76" s="96">
        <f>SUMIFS($F:$F,$C:$C,$T$4,$D:$D,O76,$E:$E,P76)</f>
        <v>366.6644</v>
      </c>
      <c r="U76" s="96">
        <f>SUMIFS($F:$F,$C:$C,$U$4,$D:$D,O76,$E:$E,P76)</f>
        <v>292.42649999999998</v>
      </c>
      <c r="V76" s="96">
        <f>SUMIFS($F:$F,$C:$C,$V$4,$D:$D,O76,$E:$E,P76)</f>
        <v>634.98329999999999</v>
      </c>
      <c r="W76" s="96">
        <f>SUMIFS($F:$F,$C:$C,$W$4,$D:$D,O76,$E:$E,P76)</f>
        <v>685.74030000000005</v>
      </c>
      <c r="X76" s="97">
        <f>SUMIFS($F:$F,$C:$C,$X$4,$D:$D,O76,$E:$E,P76)</f>
        <v>411.52210000000002</v>
      </c>
      <c r="Y76" s="44"/>
      <c r="Z76" s="66">
        <f t="shared" si="30"/>
        <v>3</v>
      </c>
      <c r="AA76" s="44">
        <f t="shared" si="31"/>
        <v>12</v>
      </c>
      <c r="AB76" s="94">
        <v>45363</v>
      </c>
      <c r="AC76" s="95">
        <f t="shared" si="24"/>
        <v>41.9846</v>
      </c>
      <c r="AD76" s="96">
        <f t="shared" si="22"/>
        <v>58.620627272727276</v>
      </c>
      <c r="AE76" s="96">
        <f t="shared" si="22"/>
        <v>33.333127272727275</v>
      </c>
      <c r="AF76" s="96">
        <f t="shared" si="22"/>
        <v>26.584227272727272</v>
      </c>
      <c r="AG76" s="96">
        <f t="shared" si="22"/>
        <v>57.725754545454542</v>
      </c>
      <c r="AH76" s="96">
        <f t="shared" si="23"/>
        <v>62.340027272727276</v>
      </c>
      <c r="AI76" s="97">
        <f t="shared" si="23"/>
        <v>37.411100000000005</v>
      </c>
      <c r="AJ76" s="44"/>
      <c r="AK76" s="66">
        <f t="shared" si="32"/>
        <v>3</v>
      </c>
      <c r="AL76" s="44">
        <f t="shared" si="33"/>
        <v>12</v>
      </c>
      <c r="AM76" s="94">
        <v>45363</v>
      </c>
      <c r="AN76" s="95">
        <f>SUMIFS(G:G,C:C,$AN$4,D:D,AK76,E:E,AL76)</f>
        <v>41.57</v>
      </c>
      <c r="AO76" s="96">
        <f>SUMIFS(G:G,C:C,$AO$4,D:D,AK76,E:E,AL76)</f>
        <v>57.18</v>
      </c>
      <c r="AP76" s="96">
        <f>SUMIFS(G:G,C:C,$AP$4,D:D,AK76,E:E,AL76)</f>
        <v>33</v>
      </c>
      <c r="AQ76" s="96">
        <f>SUMIFS(G:G,C:C,$AQ$4,D:D,AK76,E:E,AL76)</f>
        <v>26.24</v>
      </c>
      <c r="AR76" s="96">
        <f>SUMIFS(G:G,C:C,$AR$4,D:D,AK76,E:E,AL76)</f>
        <v>56.5</v>
      </c>
      <c r="AS76" s="96">
        <f>SUMIFS(G:G,C:C,$AS$4,D:D,AK76,E:E,AL76)</f>
        <v>60.08</v>
      </c>
      <c r="AT76" s="97">
        <f>SUMIFS(G:G,C:C,$AT$4,D:D,AK76,E:E,AL76)</f>
        <v>35.89</v>
      </c>
      <c r="AU76" s="44"/>
      <c r="AV76" s="101">
        <v>45363</v>
      </c>
      <c r="AW76" s="96">
        <f t="shared" si="34"/>
        <v>524.92827999999997</v>
      </c>
      <c r="AX76" s="96">
        <f t="shared" si="35"/>
        <v>47.720752727272725</v>
      </c>
      <c r="AY76" s="97">
        <f t="shared" si="36"/>
        <v>46.6</v>
      </c>
      <c r="AZ76" s="96">
        <f t="shared" si="37"/>
        <v>62.340027272727276</v>
      </c>
      <c r="BA76" s="96">
        <f t="shared" si="38"/>
        <v>26.584227272727272</v>
      </c>
      <c r="BB76" s="97">
        <f t="shared" si="39"/>
        <v>35.755800000000008</v>
      </c>
      <c r="BC76" s="102">
        <f t="shared" si="40"/>
        <v>47.720752727272732</v>
      </c>
      <c r="BD76" s="44"/>
      <c r="BE76" s="44"/>
      <c r="BF76" s="96">
        <f t="shared" si="42"/>
        <v>60.08</v>
      </c>
      <c r="BG76" s="96">
        <f t="shared" si="43"/>
        <v>26.24</v>
      </c>
      <c r="BH76" s="96">
        <f t="shared" si="44"/>
        <v>33.840000000000003</v>
      </c>
      <c r="BI76" s="44"/>
      <c r="BJ76" s="96">
        <f t="shared" si="41"/>
        <v>46.6</v>
      </c>
      <c r="BK76" s="44"/>
      <c r="BP76" s="14"/>
      <c r="BQ76" s="13"/>
      <c r="BR76" s="15"/>
      <c r="BU76" s="13"/>
      <c r="BV76" s="15"/>
      <c r="BY76" s="13"/>
      <c r="BZ76" s="15"/>
      <c r="CC76" s="13"/>
      <c r="CD76" s="15"/>
      <c r="CG76" s="13"/>
      <c r="CH76" s="15"/>
      <c r="CK76" s="15"/>
      <c r="CL76" s="15"/>
      <c r="CM76" s="15"/>
    </row>
    <row r="77" spans="1:91" ht="16" thickBot="1" x14ac:dyDescent="0.4">
      <c r="A77" s="13">
        <v>43538</v>
      </c>
      <c r="B77" s="81" t="s">
        <v>123</v>
      </c>
      <c r="C77" s="80">
        <f t="shared" si="25"/>
        <v>2019</v>
      </c>
      <c r="D77" s="80">
        <f t="shared" si="26"/>
        <v>3</v>
      </c>
      <c r="E77" s="80">
        <f t="shared" si="27"/>
        <v>14</v>
      </c>
      <c r="F77" s="80">
        <v>457.85860000000002</v>
      </c>
      <c r="G77" s="80">
        <v>41.21</v>
      </c>
      <c r="H77" s="80">
        <v>-0.16</v>
      </c>
      <c r="I77" s="80">
        <v>948.11</v>
      </c>
      <c r="J77" s="80">
        <v>2698.8</v>
      </c>
      <c r="K77" s="80">
        <v>1111.0045</v>
      </c>
      <c r="L77" s="80">
        <v>11840.13</v>
      </c>
      <c r="M77" s="80">
        <v>20237.34</v>
      </c>
      <c r="O77" s="66">
        <f t="shared" si="28"/>
        <v>3</v>
      </c>
      <c r="P77" s="44">
        <f t="shared" si="29"/>
        <v>13</v>
      </c>
      <c r="Q77" s="94">
        <v>45364</v>
      </c>
      <c r="R77" s="95">
        <f>SUMIFS(F:F,C:C,$R$4,D:D,O77,E:E,P77)</f>
        <v>459.613</v>
      </c>
      <c r="S77" s="96">
        <f>SUMIFS($F:$F,$C:$C,$S$4,$D:$D,O77,$E:$E,P77)</f>
        <v>642.18510000000003</v>
      </c>
      <c r="T77" s="96">
        <f>SUMIFS($F:$F,$C:$C,$T$4,$D:$D,O77,$E:$E,P77)</f>
        <v>365.45159999999998</v>
      </c>
      <c r="U77" s="96">
        <f>SUMIFS($F:$F,$C:$C,$U$4,$D:$D,O77,$E:$E,P77)</f>
        <v>292.35789999999997</v>
      </c>
      <c r="V77" s="96">
        <f>SUMIFS($F:$F,$C:$C,$V$4,$D:$D,O77,$E:$E,P77)</f>
        <v>633.90610000000004</v>
      </c>
      <c r="W77" s="96">
        <f>SUMIFS($F:$F,$C:$C,$W$4,$D:$D,O77,$E:$E,P77)</f>
        <v>683.39329999999995</v>
      </c>
      <c r="X77" s="97">
        <f>SUMIFS($F:$F,$C:$C,$X$4,$D:$D,O77,$E:$E,P77)</f>
        <v>407.43549999999999</v>
      </c>
      <c r="Y77" s="44"/>
      <c r="Z77" s="66">
        <f t="shared" si="30"/>
        <v>3</v>
      </c>
      <c r="AA77" s="44">
        <f t="shared" si="31"/>
        <v>13</v>
      </c>
      <c r="AB77" s="94">
        <v>45364</v>
      </c>
      <c r="AC77" s="95">
        <f t="shared" si="24"/>
        <v>41.783000000000001</v>
      </c>
      <c r="AD77" s="96">
        <f t="shared" si="22"/>
        <v>58.380463636363636</v>
      </c>
      <c r="AE77" s="96">
        <f t="shared" si="22"/>
        <v>33.222872727272723</v>
      </c>
      <c r="AF77" s="96">
        <f t="shared" si="22"/>
        <v>26.577990909090907</v>
      </c>
      <c r="AG77" s="96">
        <f t="shared" si="22"/>
        <v>57.627827272727274</v>
      </c>
      <c r="AH77" s="96">
        <f t="shared" si="23"/>
        <v>62.126663636363631</v>
      </c>
      <c r="AI77" s="97">
        <f t="shared" si="23"/>
        <v>37.039590909090911</v>
      </c>
      <c r="AJ77" s="44"/>
      <c r="AK77" s="66">
        <f t="shared" si="32"/>
        <v>3</v>
      </c>
      <c r="AL77" s="44">
        <f t="shared" si="33"/>
        <v>13</v>
      </c>
      <c r="AM77" s="94">
        <v>45364</v>
      </c>
      <c r="AN77" s="95">
        <f>SUMIFS(G:G,C:C,$AN$4,D:D,AK77,E:E,AL77)</f>
        <v>41.37</v>
      </c>
      <c r="AO77" s="96">
        <f>SUMIFS(G:G,C:C,$AO$4,D:D,AK77,E:E,AL77)</f>
        <v>56.95</v>
      </c>
      <c r="AP77" s="96">
        <f>SUMIFS(G:G,C:C,$AP$4,D:D,AK77,E:E,AL77)</f>
        <v>32.700000000000003</v>
      </c>
      <c r="AQ77" s="96">
        <f>SUMIFS(G:G,C:C,$AQ$4,D:D,AK77,E:E,AL77)</f>
        <v>26.24</v>
      </c>
      <c r="AR77" s="96">
        <f>SUMIFS(G:G,C:C,$AR$4,D:D,AK77,E:E,AL77)</f>
        <v>56.4</v>
      </c>
      <c r="AS77" s="96">
        <f>SUMIFS(G:G,C:C,$AS$4,D:D,AK77,E:E,AL77)</f>
        <v>59.88</v>
      </c>
      <c r="AT77" s="97">
        <f>SUMIFS(G:G,C:C,$AT$4,D:D,AK77,E:E,AL77)</f>
        <v>35.54</v>
      </c>
      <c r="AU77" s="44"/>
      <c r="AV77" s="101">
        <v>45364</v>
      </c>
      <c r="AW77" s="96">
        <f t="shared" si="34"/>
        <v>523.4588</v>
      </c>
      <c r="AX77" s="96">
        <f t="shared" si="35"/>
        <v>47.587163636363634</v>
      </c>
      <c r="AY77" s="97">
        <f t="shared" si="36"/>
        <v>46.433999999999997</v>
      </c>
      <c r="AZ77" s="96">
        <f t="shared" si="37"/>
        <v>62.126663636363631</v>
      </c>
      <c r="BA77" s="96">
        <f t="shared" si="38"/>
        <v>26.577990909090907</v>
      </c>
      <c r="BB77" s="97">
        <f t="shared" si="39"/>
        <v>35.548672727272724</v>
      </c>
      <c r="BC77" s="102">
        <f t="shared" si="40"/>
        <v>47.587163636363627</v>
      </c>
      <c r="BD77" s="44"/>
      <c r="BE77" s="44"/>
      <c r="BF77" s="96">
        <f t="shared" si="42"/>
        <v>59.88</v>
      </c>
      <c r="BG77" s="96">
        <f t="shared" si="43"/>
        <v>26.24</v>
      </c>
      <c r="BH77" s="96">
        <f t="shared" si="44"/>
        <v>33.64</v>
      </c>
      <c r="BI77" s="44"/>
      <c r="BJ77" s="96">
        <f t="shared" si="41"/>
        <v>46.433999999999997</v>
      </c>
      <c r="BK77" s="44"/>
      <c r="BP77" s="14"/>
      <c r="BQ77" s="13"/>
      <c r="BR77" s="15"/>
      <c r="BU77" s="13"/>
      <c r="BV77" s="15"/>
      <c r="BY77" s="13"/>
      <c r="BZ77" s="15"/>
      <c r="CC77" s="13"/>
      <c r="CD77" s="15"/>
      <c r="CG77" s="13"/>
      <c r="CH77" s="15"/>
      <c r="CK77" s="15"/>
      <c r="CL77" s="15"/>
      <c r="CM77" s="15"/>
    </row>
    <row r="78" spans="1:91" ht="16" thickBot="1" x14ac:dyDescent="0.4">
      <c r="A78" s="13">
        <v>43539</v>
      </c>
      <c r="B78" s="81" t="s">
        <v>124</v>
      </c>
      <c r="C78" s="80">
        <f t="shared" si="25"/>
        <v>2019</v>
      </c>
      <c r="D78" s="80">
        <f t="shared" si="26"/>
        <v>3</v>
      </c>
      <c r="E78" s="80">
        <f t="shared" si="27"/>
        <v>15</v>
      </c>
      <c r="F78" s="80">
        <v>457.26940000000002</v>
      </c>
      <c r="G78" s="80">
        <v>41.16</v>
      </c>
      <c r="H78" s="80">
        <v>-0.05</v>
      </c>
      <c r="I78" s="80">
        <v>1210.6600000000001</v>
      </c>
      <c r="J78" s="80">
        <v>1794</v>
      </c>
      <c r="K78" s="80">
        <v>1111.0045</v>
      </c>
      <c r="L78" s="80">
        <v>11839.98</v>
      </c>
      <c r="M78" s="80">
        <v>20237.75</v>
      </c>
      <c r="O78" s="66">
        <f t="shared" si="28"/>
        <v>3</v>
      </c>
      <c r="P78" s="44">
        <f t="shared" si="29"/>
        <v>14</v>
      </c>
      <c r="Q78" s="94">
        <v>45365</v>
      </c>
      <c r="R78" s="95">
        <f>SUMIFS(F:F,C:C,$R$4,D:D,O78,E:E,P78)</f>
        <v>457.85860000000002</v>
      </c>
      <c r="S78" s="96">
        <f>SUMIFS($F:$F,$C:$C,$S$4,$D:$D,O78,$E:$E,P78)</f>
        <v>640.54539999999997</v>
      </c>
      <c r="T78" s="96">
        <f>SUMIFS($F:$F,$C:$C,$T$4,$D:$D,O78,$E:$E,P78)</f>
        <v>363.94220000000001</v>
      </c>
      <c r="U78" s="96">
        <f>SUMIFS($F:$F,$C:$C,$U$4,$D:$D,O78,$E:$E,P78)</f>
        <v>290.36329999999998</v>
      </c>
      <c r="V78" s="96">
        <f>SUMIFS($F:$F,$C:$C,$V$4,$D:$D,O78,$E:$E,P78)</f>
        <v>632.04970000000003</v>
      </c>
      <c r="W78" s="96">
        <f>SUMIFS($F:$F,$C:$C,$W$4,$D:$D,O78,$E:$E,P78)</f>
        <v>683.14739999999995</v>
      </c>
      <c r="X78" s="97">
        <f>SUMIFS($F:$F,$C:$C,$X$4,$D:$D,O78,$E:$E,P78)</f>
        <v>403.89460000000003</v>
      </c>
      <c r="Y78" s="44"/>
      <c r="Z78" s="66">
        <f t="shared" si="30"/>
        <v>3</v>
      </c>
      <c r="AA78" s="44">
        <f t="shared" si="31"/>
        <v>14</v>
      </c>
      <c r="AB78" s="94">
        <v>45365</v>
      </c>
      <c r="AC78" s="95">
        <f t="shared" si="24"/>
        <v>41.623509090909096</v>
      </c>
      <c r="AD78" s="96">
        <f t="shared" si="22"/>
        <v>58.231400000000001</v>
      </c>
      <c r="AE78" s="96">
        <f t="shared" si="22"/>
        <v>33.085654545454545</v>
      </c>
      <c r="AF78" s="96">
        <f t="shared" si="22"/>
        <v>26.396663636363634</v>
      </c>
      <c r="AG78" s="96">
        <f t="shared" si="22"/>
        <v>57.459063636363638</v>
      </c>
      <c r="AH78" s="96">
        <f t="shared" si="23"/>
        <v>62.104309090909084</v>
      </c>
      <c r="AI78" s="97">
        <f t="shared" si="23"/>
        <v>36.717690909090912</v>
      </c>
      <c r="AJ78" s="44"/>
      <c r="AK78" s="66">
        <f t="shared" si="32"/>
        <v>3</v>
      </c>
      <c r="AL78" s="44">
        <f t="shared" si="33"/>
        <v>14</v>
      </c>
      <c r="AM78" s="94">
        <v>45365</v>
      </c>
      <c r="AN78" s="95">
        <f>SUMIFS(G:G,C:C,$AN$4,D:D,AK78,E:E,AL78)</f>
        <v>41.21</v>
      </c>
      <c r="AO78" s="96">
        <f>SUMIFS(G:G,C:C,$AO$4,D:D,AK78,E:E,AL78)</f>
        <v>56.8</v>
      </c>
      <c r="AP78" s="96">
        <f>SUMIFS(G:G,C:C,$AP$4,D:D,AK78,E:E,AL78)</f>
        <v>32.57</v>
      </c>
      <c r="AQ78" s="96">
        <f>SUMIFS(G:G,C:C,$AQ$4,D:D,AK78,E:E,AL78)</f>
        <v>26.06</v>
      </c>
      <c r="AR78" s="96">
        <f>SUMIFS(G:G,C:C,$AR$4,D:D,AK78,E:E,AL78)</f>
        <v>56.24</v>
      </c>
      <c r="AS78" s="96">
        <f>SUMIFS(G:G,C:C,$AS$4,D:D,AK78,E:E,AL78)</f>
        <v>59.86</v>
      </c>
      <c r="AT78" s="97">
        <f>SUMIFS(G:G,C:C,$AT$4,D:D,AK78,E:E,AL78)</f>
        <v>35.229999999999997</v>
      </c>
      <c r="AU78" s="44"/>
      <c r="AV78" s="101">
        <v>45365</v>
      </c>
      <c r="AW78" s="96">
        <f t="shared" si="34"/>
        <v>522.00959999999998</v>
      </c>
      <c r="AX78" s="96">
        <f t="shared" si="35"/>
        <v>47.455418181818182</v>
      </c>
      <c r="AY78" s="97">
        <f t="shared" si="36"/>
        <v>46.306000000000004</v>
      </c>
      <c r="AZ78" s="96">
        <f t="shared" si="37"/>
        <v>62.104309090909084</v>
      </c>
      <c r="BA78" s="96">
        <f t="shared" si="38"/>
        <v>26.396663636363634</v>
      </c>
      <c r="BB78" s="97">
        <f t="shared" si="39"/>
        <v>35.70764545454545</v>
      </c>
      <c r="BC78" s="102">
        <f t="shared" si="40"/>
        <v>47.455418181818182</v>
      </c>
      <c r="BD78" s="44"/>
      <c r="BE78" s="44"/>
      <c r="BF78" s="96">
        <f t="shared" si="42"/>
        <v>59.86</v>
      </c>
      <c r="BG78" s="96">
        <f t="shared" si="43"/>
        <v>26.06</v>
      </c>
      <c r="BH78" s="96">
        <f t="shared" si="44"/>
        <v>33.799999999999997</v>
      </c>
      <c r="BI78" s="44"/>
      <c r="BJ78" s="96">
        <f t="shared" si="41"/>
        <v>46.306000000000004</v>
      </c>
      <c r="BK78" s="44"/>
      <c r="BP78" s="14"/>
      <c r="BQ78" s="13"/>
      <c r="BR78" s="15"/>
      <c r="BU78" s="13"/>
      <c r="BV78" s="15"/>
      <c r="BY78" s="13"/>
      <c r="BZ78" s="15"/>
      <c r="CC78" s="13"/>
      <c r="CD78" s="15"/>
      <c r="CG78" s="13"/>
      <c r="CH78" s="15"/>
      <c r="CK78" s="15"/>
      <c r="CL78" s="15"/>
      <c r="CM78" s="15"/>
    </row>
    <row r="79" spans="1:91" ht="16" thickBot="1" x14ac:dyDescent="0.4">
      <c r="A79" s="13">
        <v>43540</v>
      </c>
      <c r="B79" s="81" t="s">
        <v>125</v>
      </c>
      <c r="C79" s="80">
        <f t="shared" si="25"/>
        <v>2019</v>
      </c>
      <c r="D79" s="80">
        <f t="shared" si="26"/>
        <v>3</v>
      </c>
      <c r="E79" s="80">
        <f t="shared" si="27"/>
        <v>16</v>
      </c>
      <c r="F79" s="80">
        <v>457.46480000000003</v>
      </c>
      <c r="G79" s="80">
        <v>41.18</v>
      </c>
      <c r="H79" s="80">
        <v>0.02</v>
      </c>
      <c r="I79" s="80">
        <v>1697.52</v>
      </c>
      <c r="J79" s="80">
        <v>1337.8</v>
      </c>
      <c r="K79" s="80">
        <v>1111.0045</v>
      </c>
      <c r="L79" s="80">
        <v>11839.48</v>
      </c>
      <c r="M79" s="80">
        <v>20239.05</v>
      </c>
      <c r="O79" s="66">
        <f t="shared" si="28"/>
        <v>3</v>
      </c>
      <c r="P79" s="44">
        <f t="shared" si="29"/>
        <v>15</v>
      </c>
      <c r="Q79" s="94">
        <v>45366</v>
      </c>
      <c r="R79" s="95">
        <f>SUMIFS(F:F,C:C,$R$4,D:D,O79,E:E,P79)</f>
        <v>457.26940000000002</v>
      </c>
      <c r="S79" s="96">
        <f>SUMIFS($F:$F,$C:$C,$S$4,$D:$D,O79,$E:$E,P79)</f>
        <v>639.98119999999994</v>
      </c>
      <c r="T79" s="96">
        <f>SUMIFS($F:$F,$C:$C,$T$4,$D:$D,O79,$E:$E,P79)</f>
        <v>361.58300000000003</v>
      </c>
      <c r="U79" s="96">
        <f>SUMIFS($F:$F,$C:$C,$U$4,$D:$D,O79,$E:$E,P79)</f>
        <v>288.57940000000002</v>
      </c>
      <c r="V79" s="96">
        <f>SUMIFS($F:$F,$C:$C,$V$4,$D:$D,O79,$E:$E,P79)</f>
        <v>629.16549999999995</v>
      </c>
      <c r="W79" s="96">
        <f>SUMIFS($F:$F,$C:$C,$W$4,$D:$D,O79,$E:$E,P79)</f>
        <v>681.77170000000001</v>
      </c>
      <c r="X79" s="97">
        <f>SUMIFS($F:$F,$C:$C,$X$4,$D:$D,O79,$E:$E,P79)</f>
        <v>401.55560000000003</v>
      </c>
      <c r="Y79" s="44"/>
      <c r="Z79" s="66">
        <f t="shared" si="30"/>
        <v>3</v>
      </c>
      <c r="AA79" s="44">
        <f t="shared" si="31"/>
        <v>15</v>
      </c>
      <c r="AB79" s="94">
        <v>45366</v>
      </c>
      <c r="AC79" s="95">
        <f t="shared" si="24"/>
        <v>41.569945454545454</v>
      </c>
      <c r="AD79" s="96">
        <f t="shared" si="22"/>
        <v>58.180109090909085</v>
      </c>
      <c r="AE79" s="96">
        <f t="shared" si="22"/>
        <v>32.871181818181817</v>
      </c>
      <c r="AF79" s="96">
        <f t="shared" si="22"/>
        <v>26.234490909090912</v>
      </c>
      <c r="AG79" s="96">
        <f t="shared" si="22"/>
        <v>57.196863636363631</v>
      </c>
      <c r="AH79" s="96">
        <f t="shared" si="23"/>
        <v>61.979245454545456</v>
      </c>
      <c r="AI79" s="97">
        <f t="shared" si="23"/>
        <v>36.505054545454549</v>
      </c>
      <c r="AJ79" s="44"/>
      <c r="AK79" s="66">
        <f t="shared" si="32"/>
        <v>3</v>
      </c>
      <c r="AL79" s="44">
        <f t="shared" si="33"/>
        <v>15</v>
      </c>
      <c r="AM79" s="94">
        <v>45366</v>
      </c>
      <c r="AN79" s="95">
        <f>SUMIFS(G:G,C:C,$AN$4,D:D,AK79,E:E,AL79)</f>
        <v>41.16</v>
      </c>
      <c r="AO79" s="96">
        <f>SUMIFS(G:G,C:C,$AO$4,D:D,AK79,E:E,AL79)</f>
        <v>56.75</v>
      </c>
      <c r="AP79" s="96">
        <f>SUMIFS(G:G,C:C,$AP$4,D:D,AK79,E:E,AL79)</f>
        <v>32.32</v>
      </c>
      <c r="AQ79" s="96">
        <f>SUMIFS(G:G,C:C,$AQ$4,D:D,AK79,E:E,AL79)</f>
        <v>25.9</v>
      </c>
      <c r="AR79" s="96">
        <f>SUMIFS(G:G,C:C,$AR$4,D:D,AK79,E:E,AL79)</f>
        <v>55.98</v>
      </c>
      <c r="AS79" s="96">
        <f>SUMIFS(G:G,C:C,$AS$4,D:D,AK79,E:E,AL79)</f>
        <v>59.74</v>
      </c>
      <c r="AT79" s="97">
        <f>SUMIFS(G:G,C:C,$AT$4,D:D,AK79,E:E,AL79)</f>
        <v>35.020000000000003</v>
      </c>
      <c r="AU79" s="44"/>
      <c r="AV79" s="101">
        <v>45366</v>
      </c>
      <c r="AW79" s="96">
        <f t="shared" si="34"/>
        <v>520.21615999999995</v>
      </c>
      <c r="AX79" s="96">
        <f t="shared" si="35"/>
        <v>47.292378181818179</v>
      </c>
      <c r="AY79" s="97">
        <f t="shared" si="36"/>
        <v>46.137999999999998</v>
      </c>
      <c r="AZ79" s="96">
        <f t="shared" si="37"/>
        <v>61.979245454545456</v>
      </c>
      <c r="BA79" s="96">
        <f t="shared" si="38"/>
        <v>26.234490909090912</v>
      </c>
      <c r="BB79" s="97">
        <f t="shared" si="39"/>
        <v>35.744754545454541</v>
      </c>
      <c r="BC79" s="102">
        <f t="shared" si="40"/>
        <v>47.292378181818179</v>
      </c>
      <c r="BD79" s="44"/>
      <c r="BE79" s="44"/>
      <c r="BF79" s="96">
        <f t="shared" si="42"/>
        <v>59.74</v>
      </c>
      <c r="BG79" s="96">
        <f t="shared" si="43"/>
        <v>25.9</v>
      </c>
      <c r="BH79" s="96">
        <f t="shared" si="44"/>
        <v>33.840000000000003</v>
      </c>
      <c r="BI79" s="44"/>
      <c r="BJ79" s="96">
        <f t="shared" si="41"/>
        <v>46.137999999999998</v>
      </c>
      <c r="BK79" s="44"/>
      <c r="BP79" s="14"/>
      <c r="BQ79" s="13"/>
      <c r="BR79" s="15"/>
      <c r="BU79" s="13"/>
      <c r="BV79" s="15"/>
      <c r="BY79" s="13"/>
      <c r="BZ79" s="15"/>
      <c r="CC79" s="13"/>
      <c r="CD79" s="15"/>
      <c r="CG79" s="13"/>
      <c r="CH79" s="15"/>
      <c r="CK79" s="15"/>
      <c r="CL79" s="15"/>
      <c r="CM79" s="15"/>
    </row>
    <row r="80" spans="1:91" ht="16" thickBot="1" x14ac:dyDescent="0.4">
      <c r="A80" s="13">
        <v>43541</v>
      </c>
      <c r="B80" s="81" t="s">
        <v>126</v>
      </c>
      <c r="C80" s="80">
        <f t="shared" si="25"/>
        <v>2019</v>
      </c>
      <c r="D80" s="80">
        <f t="shared" si="26"/>
        <v>3</v>
      </c>
      <c r="E80" s="80">
        <f t="shared" si="27"/>
        <v>17</v>
      </c>
      <c r="F80" s="80">
        <v>457.9117</v>
      </c>
      <c r="G80" s="80">
        <v>41.22</v>
      </c>
      <c r="H80" s="80">
        <v>0.04</v>
      </c>
      <c r="I80" s="80">
        <v>1693.5</v>
      </c>
      <c r="J80" s="80">
        <v>1382.6</v>
      </c>
      <c r="K80" s="80">
        <v>1111.0045</v>
      </c>
      <c r="L80" s="80">
        <v>11838.95</v>
      </c>
      <c r="M80" s="80">
        <v>20240.46</v>
      </c>
      <c r="O80" s="66">
        <f t="shared" si="28"/>
        <v>3</v>
      </c>
      <c r="P80" s="44">
        <f t="shared" si="29"/>
        <v>16</v>
      </c>
      <c r="Q80" s="94">
        <v>45367</v>
      </c>
      <c r="R80" s="95">
        <f>SUMIFS(F:F,C:C,$R$4,D:D,O80,E:E,P80)</f>
        <v>457.46480000000003</v>
      </c>
      <c r="S80" s="96">
        <f>SUMIFS($F:$F,$C:$C,$S$4,$D:$D,O80,$E:$E,P80)</f>
        <v>638.01869999999997</v>
      </c>
      <c r="T80" s="96">
        <f>SUMIFS($F:$F,$C:$C,$T$4,$D:$D,O80,$E:$E,P80)</f>
        <v>358.44720000000001</v>
      </c>
      <c r="U80" s="96">
        <f>SUMIFS($F:$F,$C:$C,$U$4,$D:$D,O80,$E:$E,P80)</f>
        <v>287.40629999999999</v>
      </c>
      <c r="V80" s="96">
        <f>SUMIFS($F:$F,$C:$C,$V$4,$D:$D,O80,$E:$E,P80)</f>
        <v>626.9348</v>
      </c>
      <c r="W80" s="96">
        <f>SUMIFS($F:$F,$C:$C,$W$4,$D:$D,O80,$E:$E,P80)</f>
        <v>681.40449999999998</v>
      </c>
      <c r="X80" s="97">
        <f>SUMIFS($F:$F,$C:$C,$X$4,$D:$D,O80,$E:$E,P80)</f>
        <v>399.44389999999999</v>
      </c>
      <c r="Y80" s="44"/>
      <c r="Z80" s="66">
        <f t="shared" si="30"/>
        <v>3</v>
      </c>
      <c r="AA80" s="44">
        <f t="shared" si="31"/>
        <v>16</v>
      </c>
      <c r="AB80" s="94">
        <v>45367</v>
      </c>
      <c r="AC80" s="95">
        <f t="shared" si="24"/>
        <v>41.587709090909094</v>
      </c>
      <c r="AD80" s="96">
        <f t="shared" si="22"/>
        <v>58.0017</v>
      </c>
      <c r="AE80" s="96">
        <f t="shared" si="22"/>
        <v>32.58610909090909</v>
      </c>
      <c r="AF80" s="96">
        <f t="shared" si="22"/>
        <v>26.127845454545454</v>
      </c>
      <c r="AG80" s="96">
        <f t="shared" si="22"/>
        <v>56.99407272727273</v>
      </c>
      <c r="AH80" s="96">
        <f t="shared" si="23"/>
        <v>61.945863636363633</v>
      </c>
      <c r="AI80" s="97">
        <f t="shared" si="23"/>
        <v>36.313081818181814</v>
      </c>
      <c r="AJ80" s="44"/>
      <c r="AK80" s="66">
        <f t="shared" si="32"/>
        <v>3</v>
      </c>
      <c r="AL80" s="44">
        <f t="shared" si="33"/>
        <v>16</v>
      </c>
      <c r="AM80" s="94">
        <v>45367</v>
      </c>
      <c r="AN80" s="95">
        <f>SUMIFS(G:G,C:C,$AN$4,D:D,AK80,E:E,AL80)</f>
        <v>41.18</v>
      </c>
      <c r="AO80" s="96">
        <f>SUMIFS(G:G,C:C,$AO$4,D:D,AK80,E:E,AL80)</f>
        <v>56.58</v>
      </c>
      <c r="AP80" s="96">
        <f>SUMIFS(G:G,C:C,$AP$4,D:D,AK80,E:E,AL80)</f>
        <v>32.04</v>
      </c>
      <c r="AQ80" s="96">
        <f>SUMIFS(G:G,C:C,$AQ$4,D:D,AK80,E:E,AL80)</f>
        <v>25.79</v>
      </c>
      <c r="AR80" s="96">
        <f>SUMIFS(G:G,C:C,$AR$4,D:D,AK80,E:E,AL80)</f>
        <v>55.78</v>
      </c>
      <c r="AS80" s="96">
        <f>SUMIFS(G:G,C:C,$AS$4,D:D,AK80,E:E,AL80)</f>
        <v>59.71</v>
      </c>
      <c r="AT80" s="97">
        <f>SUMIFS(G:G,C:C,$AT$4,D:D,AK80,E:E,AL80)</f>
        <v>34.840000000000003</v>
      </c>
      <c r="AU80" s="44"/>
      <c r="AV80" s="101">
        <v>45367</v>
      </c>
      <c r="AW80" s="96">
        <f t="shared" si="34"/>
        <v>518.44229999999993</v>
      </c>
      <c r="AX80" s="96">
        <f t="shared" si="35"/>
        <v>47.131118181818174</v>
      </c>
      <c r="AY80" s="97">
        <f t="shared" si="36"/>
        <v>45.980000000000004</v>
      </c>
      <c r="AZ80" s="96">
        <f t="shared" si="37"/>
        <v>61.945863636363633</v>
      </c>
      <c r="BA80" s="96">
        <f t="shared" si="38"/>
        <v>26.127845454545454</v>
      </c>
      <c r="BB80" s="97">
        <f t="shared" si="39"/>
        <v>35.818018181818175</v>
      </c>
      <c r="BC80" s="102">
        <f t="shared" si="40"/>
        <v>47.131118181818181</v>
      </c>
      <c r="BD80" s="44"/>
      <c r="BE80" s="44"/>
      <c r="BF80" s="96">
        <f t="shared" si="42"/>
        <v>59.71</v>
      </c>
      <c r="BG80" s="96">
        <f t="shared" si="43"/>
        <v>25.79</v>
      </c>
      <c r="BH80" s="96">
        <f t="shared" si="44"/>
        <v>33.92</v>
      </c>
      <c r="BI80" s="44"/>
      <c r="BJ80" s="96">
        <f t="shared" si="41"/>
        <v>45.980000000000004</v>
      </c>
      <c r="BK80" s="44"/>
      <c r="BP80" s="14"/>
      <c r="BQ80" s="13"/>
      <c r="BR80" s="15"/>
      <c r="BU80" s="13"/>
      <c r="BV80" s="15"/>
      <c r="BY80" s="13"/>
      <c r="BZ80" s="15"/>
      <c r="CC80" s="13"/>
      <c r="CD80" s="15"/>
      <c r="CG80" s="13"/>
      <c r="CH80" s="15"/>
      <c r="CK80" s="15"/>
      <c r="CL80" s="15"/>
      <c r="CM80" s="15"/>
    </row>
    <row r="81" spans="1:91" ht="16" thickBot="1" x14ac:dyDescent="0.4">
      <c r="A81" s="13">
        <v>43542</v>
      </c>
      <c r="B81" s="81" t="s">
        <v>127</v>
      </c>
      <c r="C81" s="80">
        <f t="shared" si="25"/>
        <v>2019</v>
      </c>
      <c r="D81" s="80">
        <f t="shared" si="26"/>
        <v>3</v>
      </c>
      <c r="E81" s="80">
        <f t="shared" si="27"/>
        <v>18</v>
      </c>
      <c r="F81" s="80">
        <v>455.89589999999998</v>
      </c>
      <c r="G81" s="80">
        <v>41.04</v>
      </c>
      <c r="H81" s="80">
        <v>-0.18</v>
      </c>
      <c r="I81" s="80">
        <v>1055.07</v>
      </c>
      <c r="J81" s="80">
        <v>3065.4</v>
      </c>
      <c r="K81" s="80">
        <v>1110.9385</v>
      </c>
      <c r="L81" s="80">
        <v>11837.6</v>
      </c>
      <c r="M81" s="80">
        <v>20240.419999999998</v>
      </c>
      <c r="O81" s="66">
        <f t="shared" si="28"/>
        <v>3</v>
      </c>
      <c r="P81" s="44">
        <f t="shared" si="29"/>
        <v>17</v>
      </c>
      <c r="Q81" s="94">
        <v>45368</v>
      </c>
      <c r="R81" s="95">
        <f>SUMIFS(F:F,C:C,$R$4,D:D,O81,E:E,P81)</f>
        <v>457.9117</v>
      </c>
      <c r="S81" s="96">
        <f>SUMIFS($F:$F,$C:$C,$S$4,$D:$D,O81,$E:$E,P81)</f>
        <v>636.65560000000005</v>
      </c>
      <c r="T81" s="96">
        <f>SUMIFS($F:$F,$C:$C,$T$4,$D:$D,O81,$E:$E,P81)</f>
        <v>355.05430000000001</v>
      </c>
      <c r="U81" s="96">
        <f>SUMIFS($F:$F,$C:$C,$U$4,$D:$D,O81,$E:$E,P81)</f>
        <v>286.41820000000001</v>
      </c>
      <c r="V81" s="96">
        <f>SUMIFS($F:$F,$C:$C,$V$4,$D:$D,O81,$E:$E,P81)</f>
        <v>625.92100000000005</v>
      </c>
      <c r="W81" s="96">
        <f>SUMIFS($F:$F,$C:$C,$W$4,$D:$D,O81,$E:$E,P81)</f>
        <v>680.97379999999998</v>
      </c>
      <c r="X81" s="97">
        <f>SUMIFS($F:$F,$C:$C,$X$4,$D:$D,O81,$E:$E,P81)</f>
        <v>395.94779999999997</v>
      </c>
      <c r="Y81" s="44"/>
      <c r="Z81" s="66">
        <f t="shared" si="30"/>
        <v>3</v>
      </c>
      <c r="AA81" s="44">
        <f t="shared" si="31"/>
        <v>17</v>
      </c>
      <c r="AB81" s="94">
        <v>45368</v>
      </c>
      <c r="AC81" s="95">
        <f t="shared" si="24"/>
        <v>41.628336363636365</v>
      </c>
      <c r="AD81" s="96">
        <f t="shared" si="22"/>
        <v>57.877781818181823</v>
      </c>
      <c r="AE81" s="96">
        <f t="shared" si="22"/>
        <v>32.277663636363634</v>
      </c>
      <c r="AF81" s="96">
        <f t="shared" si="22"/>
        <v>26.038018181818185</v>
      </c>
      <c r="AG81" s="96">
        <f t="shared" si="22"/>
        <v>56.901909090909093</v>
      </c>
      <c r="AH81" s="96">
        <f t="shared" si="23"/>
        <v>61.906709090909089</v>
      </c>
      <c r="AI81" s="97">
        <f t="shared" si="23"/>
        <v>35.995254545454543</v>
      </c>
      <c r="AJ81" s="44"/>
      <c r="AK81" s="66">
        <f t="shared" si="32"/>
        <v>3</v>
      </c>
      <c r="AL81" s="44">
        <f t="shared" si="33"/>
        <v>17</v>
      </c>
      <c r="AM81" s="94">
        <v>45368</v>
      </c>
      <c r="AN81" s="95">
        <f>SUMIFS(G:G,C:C,$AN$4,D:D,AK81,E:E,AL81)</f>
        <v>41.22</v>
      </c>
      <c r="AO81" s="96">
        <f>SUMIFS(G:G,C:C,$AO$4,D:D,AK81,E:E,AL81)</f>
        <v>56.41</v>
      </c>
      <c r="AP81" s="96">
        <f>SUMIFS(G:G,C:C,$AP$4,D:D,AK81,E:E,AL81)</f>
        <v>31.74</v>
      </c>
      <c r="AQ81" s="96">
        <f>SUMIFS(G:G,C:C,$AQ$4,D:D,AK81,E:E,AL81)</f>
        <v>25.7</v>
      </c>
      <c r="AR81" s="96">
        <f>SUMIFS(G:G,C:C,$AR$4,D:D,AK81,E:E,AL81)</f>
        <v>55.69</v>
      </c>
      <c r="AS81" s="96">
        <f>SUMIFS(G:G,C:C,$AS$4,D:D,AK81,E:E,AL81)</f>
        <v>59.67</v>
      </c>
      <c r="AT81" s="97">
        <f>SUMIFS(G:G,C:C,$AT$4,D:D,AK81,E:E,AL81)</f>
        <v>34.53</v>
      </c>
      <c r="AU81" s="44"/>
      <c r="AV81" s="101">
        <v>45368</v>
      </c>
      <c r="AW81" s="96">
        <f t="shared" si="34"/>
        <v>517.00458000000003</v>
      </c>
      <c r="AX81" s="96">
        <f t="shared" si="35"/>
        <v>47.000416363636369</v>
      </c>
      <c r="AY81" s="97">
        <f t="shared" si="36"/>
        <v>45.841999999999999</v>
      </c>
      <c r="AZ81" s="96">
        <f t="shared" si="37"/>
        <v>61.906709090909089</v>
      </c>
      <c r="BA81" s="96">
        <f t="shared" si="38"/>
        <v>26.038018181818185</v>
      </c>
      <c r="BB81" s="97">
        <f t="shared" si="39"/>
        <v>35.868690909090901</v>
      </c>
      <c r="BC81" s="102">
        <f t="shared" si="40"/>
        <v>47.000416363636369</v>
      </c>
      <c r="BD81" s="44"/>
      <c r="BE81" s="44"/>
      <c r="BF81" s="96">
        <f t="shared" si="42"/>
        <v>59.67</v>
      </c>
      <c r="BG81" s="96">
        <f t="shared" si="43"/>
        <v>25.7</v>
      </c>
      <c r="BH81" s="96">
        <f t="shared" si="44"/>
        <v>33.97</v>
      </c>
      <c r="BI81" s="44"/>
      <c r="BJ81" s="96">
        <f t="shared" si="41"/>
        <v>45.841999999999999</v>
      </c>
      <c r="BK81" s="44"/>
      <c r="BP81" s="14"/>
      <c r="BQ81" s="13"/>
      <c r="BR81" s="15"/>
      <c r="BU81" s="13"/>
      <c r="BV81" s="15"/>
      <c r="BY81" s="13"/>
      <c r="BZ81" s="15"/>
      <c r="CC81" s="13"/>
      <c r="CD81" s="15"/>
      <c r="CG81" s="13"/>
      <c r="CH81" s="15"/>
      <c r="CK81" s="15"/>
      <c r="CL81" s="15"/>
      <c r="CM81" s="15"/>
    </row>
    <row r="82" spans="1:91" ht="16" thickBot="1" x14ac:dyDescent="0.4">
      <c r="A82" s="13">
        <v>43543</v>
      </c>
      <c r="B82" s="81" t="s">
        <v>128</v>
      </c>
      <c r="C82" s="80">
        <f t="shared" si="25"/>
        <v>2019</v>
      </c>
      <c r="D82" s="80">
        <f t="shared" si="26"/>
        <v>3</v>
      </c>
      <c r="E82" s="80">
        <f t="shared" si="27"/>
        <v>19</v>
      </c>
      <c r="F82" s="80">
        <v>453.63470000000001</v>
      </c>
      <c r="G82" s="80">
        <v>40.83</v>
      </c>
      <c r="H82" s="80">
        <v>-0.2</v>
      </c>
      <c r="I82" s="80">
        <v>970.91</v>
      </c>
      <c r="J82" s="80">
        <v>3201.5</v>
      </c>
      <c r="K82" s="80">
        <v>1110.9385</v>
      </c>
      <c r="L82" s="80">
        <v>11837.22</v>
      </c>
      <c r="M82" s="80">
        <v>20244.72</v>
      </c>
      <c r="O82" s="66">
        <f t="shared" si="28"/>
        <v>3</v>
      </c>
      <c r="P82" s="44">
        <f t="shared" si="29"/>
        <v>18</v>
      </c>
      <c r="Q82" s="94">
        <v>45369</v>
      </c>
      <c r="R82" s="95">
        <f>SUMIFS(F:F,C:C,$R$4,D:D,O82,E:E,P82)</f>
        <v>455.89589999999998</v>
      </c>
      <c r="S82" s="96">
        <f>SUMIFS($F:$F,$C:$C,$S$4,$D:$D,O82,$E:$E,P82)</f>
        <v>635.53830000000005</v>
      </c>
      <c r="T82" s="96">
        <f>SUMIFS($F:$F,$C:$C,$T$4,$D:$D,O82,$E:$E,P82)</f>
        <v>350.9393</v>
      </c>
      <c r="U82" s="96">
        <f>SUMIFS($F:$F,$C:$C,$U$4,$D:$D,O82,$E:$E,P82)</f>
        <v>285.77109999999999</v>
      </c>
      <c r="V82" s="96">
        <f>SUMIFS($F:$F,$C:$C,$V$4,$D:$D,O82,$E:$E,P82)</f>
        <v>626.48680000000002</v>
      </c>
      <c r="W82" s="96">
        <f>SUMIFS($F:$F,$C:$C,$W$4,$D:$D,O82,$E:$E,P82)</f>
        <v>679.32680000000005</v>
      </c>
      <c r="X82" s="97">
        <f>SUMIFS($F:$F,$C:$C,$X$4,$D:$D,O82,$E:$E,P82)</f>
        <v>392.71949999999998</v>
      </c>
      <c r="Y82" s="44"/>
      <c r="Z82" s="66">
        <f t="shared" si="30"/>
        <v>3</v>
      </c>
      <c r="AA82" s="44">
        <f t="shared" si="31"/>
        <v>18</v>
      </c>
      <c r="AB82" s="94">
        <v>45369</v>
      </c>
      <c r="AC82" s="95">
        <f t="shared" si="24"/>
        <v>41.445081818181819</v>
      </c>
      <c r="AD82" s="96">
        <f t="shared" si="22"/>
        <v>57.776209090909099</v>
      </c>
      <c r="AE82" s="96">
        <f t="shared" si="22"/>
        <v>31.903572727272728</v>
      </c>
      <c r="AF82" s="96">
        <f t="shared" si="22"/>
        <v>25.979190909090907</v>
      </c>
      <c r="AG82" s="96">
        <f t="shared" si="22"/>
        <v>56.953345454545456</v>
      </c>
      <c r="AH82" s="96">
        <f t="shared" si="23"/>
        <v>61.756981818181821</v>
      </c>
      <c r="AI82" s="97">
        <f t="shared" si="23"/>
        <v>35.701772727272726</v>
      </c>
      <c r="AJ82" s="44"/>
      <c r="AK82" s="66">
        <f t="shared" si="32"/>
        <v>3</v>
      </c>
      <c r="AL82" s="44">
        <f t="shared" si="33"/>
        <v>18</v>
      </c>
      <c r="AM82" s="94">
        <v>45369</v>
      </c>
      <c r="AN82" s="95">
        <f>SUMIFS(G:G,C:C,$AN$4,D:D,AK82,E:E,AL82)</f>
        <v>41.04</v>
      </c>
      <c r="AO82" s="96">
        <f>SUMIFS(G:G,C:C,$AO$4,D:D,AK82,E:E,AL82)</f>
        <v>56.31</v>
      </c>
      <c r="AP82" s="96">
        <f>SUMIFS(G:G,C:C,$AP$4,D:D,AK82,E:E,AL82)</f>
        <v>31.37</v>
      </c>
      <c r="AQ82" s="96">
        <f>SUMIFS(G:G,C:C,$AQ$4,D:D,AK82,E:E,AL82)</f>
        <v>25.64</v>
      </c>
      <c r="AR82" s="96">
        <f>SUMIFS(G:G,C:C,$AR$4,D:D,AK82,E:E,AL82)</f>
        <v>55.74</v>
      </c>
      <c r="AS82" s="96">
        <f>SUMIFS(G:G,C:C,$AS$4,D:D,AK82,E:E,AL82)</f>
        <v>59.53</v>
      </c>
      <c r="AT82" s="97">
        <f>SUMIFS(G:G,C:C,$AT$4,D:D,AK82,E:E,AL82)</f>
        <v>34.25</v>
      </c>
      <c r="AU82" s="44"/>
      <c r="AV82" s="101">
        <v>45369</v>
      </c>
      <c r="AW82" s="96">
        <f t="shared" si="34"/>
        <v>515.61246000000006</v>
      </c>
      <c r="AX82" s="96">
        <f t="shared" si="35"/>
        <v>46.873860000000008</v>
      </c>
      <c r="AY82" s="97">
        <f t="shared" si="36"/>
        <v>45.718000000000004</v>
      </c>
      <c r="AZ82" s="96">
        <f t="shared" si="37"/>
        <v>61.756981818181821</v>
      </c>
      <c r="BA82" s="96">
        <f t="shared" si="38"/>
        <v>25.979190909090907</v>
      </c>
      <c r="BB82" s="97">
        <f t="shared" si="39"/>
        <v>35.777790909090911</v>
      </c>
      <c r="BC82" s="102">
        <f t="shared" si="40"/>
        <v>46.873860000000001</v>
      </c>
      <c r="BD82" s="44"/>
      <c r="BE82" s="44"/>
      <c r="BF82" s="96">
        <f t="shared" si="42"/>
        <v>59.53</v>
      </c>
      <c r="BG82" s="96">
        <f t="shared" si="43"/>
        <v>25.64</v>
      </c>
      <c r="BH82" s="96">
        <f t="shared" si="44"/>
        <v>33.89</v>
      </c>
      <c r="BI82" s="44"/>
      <c r="BJ82" s="96">
        <f t="shared" si="41"/>
        <v>45.718000000000004</v>
      </c>
      <c r="BK82" s="44"/>
      <c r="BP82" s="14"/>
      <c r="BQ82" s="13"/>
      <c r="BR82" s="15"/>
      <c r="BU82" s="13"/>
      <c r="BV82" s="15"/>
      <c r="BY82" s="13"/>
      <c r="BZ82" s="15"/>
      <c r="CC82" s="13"/>
      <c r="CD82" s="15"/>
      <c r="CG82" s="13"/>
      <c r="CH82" s="15"/>
      <c r="CK82" s="15"/>
      <c r="CL82" s="15"/>
      <c r="CM82" s="15"/>
    </row>
    <row r="83" spans="1:91" ht="16" thickBot="1" x14ac:dyDescent="0.4">
      <c r="A83" s="13">
        <v>43544</v>
      </c>
      <c r="B83" s="81" t="s">
        <v>129</v>
      </c>
      <c r="C83" s="80">
        <f t="shared" si="25"/>
        <v>2019</v>
      </c>
      <c r="D83" s="80">
        <f t="shared" si="26"/>
        <v>3</v>
      </c>
      <c r="E83" s="80">
        <f t="shared" si="27"/>
        <v>20</v>
      </c>
      <c r="F83" s="80">
        <v>451.964</v>
      </c>
      <c r="G83" s="80">
        <v>40.659999999999997</v>
      </c>
      <c r="H83" s="80">
        <v>-0.15</v>
      </c>
      <c r="I83" s="80">
        <v>964.15</v>
      </c>
      <c r="J83" s="80">
        <v>2622.7</v>
      </c>
      <c r="K83" s="80">
        <v>1111.4978000000001</v>
      </c>
      <c r="L83" s="80">
        <v>11848.52</v>
      </c>
      <c r="M83" s="80">
        <v>20256.2</v>
      </c>
      <c r="O83" s="66">
        <f t="shared" si="28"/>
        <v>3</v>
      </c>
      <c r="P83" s="44">
        <f t="shared" si="29"/>
        <v>19</v>
      </c>
      <c r="Q83" s="94">
        <v>45370</v>
      </c>
      <c r="R83" s="95">
        <f>SUMIFS(F:F,C:C,$R$4,D:D,O83,E:E,P83)</f>
        <v>453.63470000000001</v>
      </c>
      <c r="S83" s="96">
        <f>SUMIFS($F:$F,$C:$C,$S$4,$D:$D,O83,$E:$E,P83)</f>
        <v>634.40880000000004</v>
      </c>
      <c r="T83" s="96">
        <f>SUMIFS($F:$F,$C:$C,$T$4,$D:$D,O83,$E:$E,P83)</f>
        <v>347.2645</v>
      </c>
      <c r="U83" s="96">
        <f>SUMIFS($F:$F,$C:$C,$U$4,$D:$D,O83,$E:$E,P83)</f>
        <v>284.70670000000001</v>
      </c>
      <c r="V83" s="96">
        <f>SUMIFS($F:$F,$C:$C,$V$4,$D:$D,O83,$E:$E,P83)</f>
        <v>626.78510000000006</v>
      </c>
      <c r="W83" s="96">
        <f>SUMIFS($F:$F,$C:$C,$W$4,$D:$D,O83,$E:$E,P83)</f>
        <v>677.71510000000001</v>
      </c>
      <c r="X83" s="97">
        <f>SUMIFS($F:$F,$C:$C,$X$4,$D:$D,O83,$E:$E,P83)</f>
        <v>390.0179</v>
      </c>
      <c r="Y83" s="44"/>
      <c r="Z83" s="66">
        <f t="shared" si="30"/>
        <v>3</v>
      </c>
      <c r="AA83" s="44">
        <f t="shared" si="31"/>
        <v>19</v>
      </c>
      <c r="AB83" s="94">
        <v>45370</v>
      </c>
      <c r="AC83" s="95">
        <f t="shared" si="24"/>
        <v>41.239518181818184</v>
      </c>
      <c r="AD83" s="96">
        <f t="shared" si="22"/>
        <v>57.673527272727277</v>
      </c>
      <c r="AE83" s="96">
        <f t="shared" si="22"/>
        <v>31.569500000000001</v>
      </c>
      <c r="AF83" s="96">
        <f t="shared" si="22"/>
        <v>25.882427272727274</v>
      </c>
      <c r="AG83" s="96">
        <f t="shared" si="22"/>
        <v>56.980463636363645</v>
      </c>
      <c r="AH83" s="96">
        <f t="shared" si="23"/>
        <v>61.61046363636364</v>
      </c>
      <c r="AI83" s="97">
        <f t="shared" si="23"/>
        <v>35.45617272727273</v>
      </c>
      <c r="AJ83" s="44"/>
      <c r="AK83" s="66">
        <f t="shared" si="32"/>
        <v>3</v>
      </c>
      <c r="AL83" s="44">
        <f t="shared" si="33"/>
        <v>19</v>
      </c>
      <c r="AM83" s="94">
        <v>45370</v>
      </c>
      <c r="AN83" s="95">
        <f>SUMIFS(G:G,C:C,$AN$4,D:D,AK83,E:E,AL83)</f>
        <v>40.83</v>
      </c>
      <c r="AO83" s="96">
        <f>SUMIFS(G:G,C:C,$AO$4,D:D,AK83,E:E,AL83)</f>
        <v>56.21</v>
      </c>
      <c r="AP83" s="96">
        <f>SUMIFS(G:G,C:C,$AP$4,D:D,AK83,E:E,AL83)</f>
        <v>31.04</v>
      </c>
      <c r="AQ83" s="96">
        <f>SUMIFS(G:G,C:C,$AQ$4,D:D,AK83,E:E,AL83)</f>
        <v>25.55</v>
      </c>
      <c r="AR83" s="96">
        <f>SUMIFS(G:G,C:C,$AR$4,D:D,AK83,E:E,AL83)</f>
        <v>55.77</v>
      </c>
      <c r="AS83" s="96">
        <f>SUMIFS(G:G,C:C,$AS$4,D:D,AK83,E:E,AL83)</f>
        <v>59.39</v>
      </c>
      <c r="AT83" s="97">
        <f>SUMIFS(G:G,C:C,$AT$4,D:D,AK83,E:E,AL83)</f>
        <v>34.020000000000003</v>
      </c>
      <c r="AU83" s="44"/>
      <c r="AV83" s="101">
        <v>45370</v>
      </c>
      <c r="AW83" s="96">
        <f t="shared" si="34"/>
        <v>514.17604000000006</v>
      </c>
      <c r="AX83" s="96">
        <f t="shared" si="35"/>
        <v>46.743276363636369</v>
      </c>
      <c r="AY83" s="97">
        <f t="shared" si="36"/>
        <v>45.591999999999999</v>
      </c>
      <c r="AZ83" s="96">
        <f t="shared" si="37"/>
        <v>61.61046363636364</v>
      </c>
      <c r="BA83" s="96">
        <f t="shared" si="38"/>
        <v>25.882427272727274</v>
      </c>
      <c r="BB83" s="97">
        <f t="shared" si="39"/>
        <v>35.728036363636363</v>
      </c>
      <c r="BC83" s="102">
        <f t="shared" si="40"/>
        <v>46.743276363636369</v>
      </c>
      <c r="BD83" s="44"/>
      <c r="BE83" s="44"/>
      <c r="BF83" s="96">
        <f t="shared" si="42"/>
        <v>59.39</v>
      </c>
      <c r="BG83" s="96">
        <f t="shared" si="43"/>
        <v>25.55</v>
      </c>
      <c r="BH83" s="96">
        <f t="shared" si="44"/>
        <v>33.840000000000003</v>
      </c>
      <c r="BI83" s="44"/>
      <c r="BJ83" s="96">
        <f t="shared" si="41"/>
        <v>45.591999999999999</v>
      </c>
      <c r="BK83" s="44"/>
      <c r="BP83" s="14"/>
      <c r="BQ83" s="13"/>
      <c r="BR83" s="15"/>
      <c r="BU83" s="13"/>
      <c r="BV83" s="15"/>
      <c r="BY83" s="13"/>
      <c r="BZ83" s="15"/>
      <c r="CC83" s="13"/>
      <c r="CD83" s="15"/>
      <c r="CG83" s="13"/>
      <c r="CH83" s="15"/>
      <c r="CK83" s="15"/>
      <c r="CL83" s="15"/>
      <c r="CM83" s="15"/>
    </row>
    <row r="84" spans="1:91" ht="16" thickBot="1" x14ac:dyDescent="0.4">
      <c r="A84" s="13">
        <v>43545</v>
      </c>
      <c r="B84" s="81" t="s">
        <v>130</v>
      </c>
      <c r="C84" s="80">
        <f t="shared" si="25"/>
        <v>2019</v>
      </c>
      <c r="D84" s="80">
        <f t="shared" si="26"/>
        <v>3</v>
      </c>
      <c r="E84" s="80">
        <f t="shared" si="27"/>
        <v>21</v>
      </c>
      <c r="F84" s="80">
        <v>451.13889999999998</v>
      </c>
      <c r="G84" s="80">
        <v>40.590000000000003</v>
      </c>
      <c r="H84" s="80">
        <v>-7.0000000000000007E-2</v>
      </c>
      <c r="I84" s="80">
        <v>1204.92</v>
      </c>
      <c r="J84" s="80">
        <v>2044.9</v>
      </c>
      <c r="K84" s="80">
        <v>1111.4978000000001</v>
      </c>
      <c r="L84" s="80">
        <v>11848.39</v>
      </c>
      <c r="M84" s="80">
        <v>20256.59</v>
      </c>
      <c r="O84" s="66">
        <f t="shared" si="28"/>
        <v>3</v>
      </c>
      <c r="P84" s="44">
        <f t="shared" si="29"/>
        <v>20</v>
      </c>
      <c r="Q84" s="94">
        <v>45371</v>
      </c>
      <c r="R84" s="95">
        <f>SUMIFS(F:F,C:C,$R$4,D:D,O84,E:E,P84)</f>
        <v>451.964</v>
      </c>
      <c r="S84" s="96">
        <f>SUMIFS($F:$F,$C:$C,$S$4,$D:$D,O84,$E:$E,P84)</f>
        <v>633.81849999999997</v>
      </c>
      <c r="T84" s="96">
        <f>SUMIFS($F:$F,$C:$C,$T$4,$D:$D,O84,$E:$E,P84)</f>
        <v>344.73239999999998</v>
      </c>
      <c r="U84" s="96">
        <f>SUMIFS($F:$F,$C:$C,$U$4,$D:$D,O84,$E:$E,P84)</f>
        <v>286.92219999999998</v>
      </c>
      <c r="V84" s="96">
        <f>SUMIFS($F:$F,$C:$C,$V$4,$D:$D,O84,$E:$E,P84)</f>
        <v>625.42729999999995</v>
      </c>
      <c r="W84" s="96">
        <f>SUMIFS($F:$F,$C:$C,$W$4,$D:$D,O84,$E:$E,P84)</f>
        <v>676.53020000000004</v>
      </c>
      <c r="X84" s="97">
        <f>SUMIFS($F:$F,$C:$C,$X$4,$D:$D,O84,$E:$E,P84)</f>
        <v>388.38200000000001</v>
      </c>
      <c r="Y84" s="44"/>
      <c r="Z84" s="66">
        <f t="shared" si="30"/>
        <v>3</v>
      </c>
      <c r="AA84" s="44">
        <f t="shared" si="31"/>
        <v>20</v>
      </c>
      <c r="AB84" s="94">
        <v>45371</v>
      </c>
      <c r="AC84" s="95">
        <f t="shared" si="24"/>
        <v>41.087636363636364</v>
      </c>
      <c r="AD84" s="96">
        <f t="shared" si="22"/>
        <v>57.619863636363633</v>
      </c>
      <c r="AE84" s="96">
        <f t="shared" si="22"/>
        <v>31.33930909090909</v>
      </c>
      <c r="AF84" s="96">
        <f t="shared" si="22"/>
        <v>26.083836363636362</v>
      </c>
      <c r="AG84" s="96">
        <f t="shared" si="22"/>
        <v>56.857027272727265</v>
      </c>
      <c r="AH84" s="96">
        <f t="shared" si="23"/>
        <v>61.502745454545455</v>
      </c>
      <c r="AI84" s="97">
        <f t="shared" si="23"/>
        <v>35.307454545454547</v>
      </c>
      <c r="AJ84" s="44"/>
      <c r="AK84" s="66">
        <f t="shared" si="32"/>
        <v>3</v>
      </c>
      <c r="AL84" s="44">
        <f t="shared" si="33"/>
        <v>20</v>
      </c>
      <c r="AM84" s="94">
        <v>45371</v>
      </c>
      <c r="AN84" s="95">
        <f>SUMIFS(G:G,C:C,$AN$4,D:D,AK84,E:E,AL84)</f>
        <v>40.659999999999997</v>
      </c>
      <c r="AO84" s="96">
        <f>SUMIFS(G:G,C:C,$AO$4,D:D,AK84,E:E,AL84)</f>
        <v>56.16</v>
      </c>
      <c r="AP84" s="96">
        <f>SUMIFS(G:G,C:C,$AP$4,D:D,AK84,E:E,AL84)</f>
        <v>30.82</v>
      </c>
      <c r="AQ84" s="96">
        <f>SUMIFS(G:G,C:C,$AQ$4,D:D,AK84,E:E,AL84)</f>
        <v>25.75</v>
      </c>
      <c r="AR84" s="96">
        <f>SUMIFS(G:G,C:C,$AR$4,D:D,AK84,E:E,AL84)</f>
        <v>55.65</v>
      </c>
      <c r="AS84" s="96">
        <f>SUMIFS(G:G,C:C,$AS$4,D:D,AK84,E:E,AL84)</f>
        <v>59.28</v>
      </c>
      <c r="AT84" s="97">
        <f>SUMIFS(G:G,C:C,$AT$4,D:D,AK84,E:E,AL84)</f>
        <v>33.869999999999997</v>
      </c>
      <c r="AU84" s="44"/>
      <c r="AV84" s="101">
        <v>45371</v>
      </c>
      <c r="AW84" s="96">
        <f t="shared" si="34"/>
        <v>513.48612000000003</v>
      </c>
      <c r="AX84" s="96">
        <f t="shared" si="35"/>
        <v>46.680556363636363</v>
      </c>
      <c r="AY84" s="97">
        <f t="shared" si="36"/>
        <v>45.531999999999996</v>
      </c>
      <c r="AZ84" s="96">
        <f t="shared" si="37"/>
        <v>61.502745454545455</v>
      </c>
      <c r="BA84" s="96">
        <f t="shared" si="38"/>
        <v>26.083836363636362</v>
      </c>
      <c r="BB84" s="97">
        <f t="shared" si="39"/>
        <v>35.418909090909096</v>
      </c>
      <c r="BC84" s="102">
        <f t="shared" si="40"/>
        <v>46.680556363636356</v>
      </c>
      <c r="BD84" s="44"/>
      <c r="BE84" s="44"/>
      <c r="BF84" s="96">
        <f t="shared" si="42"/>
        <v>59.28</v>
      </c>
      <c r="BG84" s="96">
        <f t="shared" si="43"/>
        <v>25.75</v>
      </c>
      <c r="BH84" s="96">
        <f t="shared" si="44"/>
        <v>33.53</v>
      </c>
      <c r="BI84" s="44"/>
      <c r="BJ84" s="96">
        <f t="shared" si="41"/>
        <v>45.531999999999996</v>
      </c>
      <c r="BK84" s="44"/>
      <c r="BP84" s="14"/>
      <c r="BQ84" s="13"/>
      <c r="BR84" s="15"/>
      <c r="BU84" s="13"/>
      <c r="BV84" s="15"/>
      <c r="BY84" s="13"/>
      <c r="BZ84" s="15"/>
      <c r="CC84" s="13"/>
      <c r="CD84" s="15"/>
      <c r="CG84" s="13"/>
      <c r="CH84" s="15"/>
      <c r="CK84" s="15"/>
      <c r="CL84" s="15"/>
      <c r="CM84" s="15"/>
    </row>
    <row r="85" spans="1:91" ht="16" thickBot="1" x14ac:dyDescent="0.4">
      <c r="A85" s="13">
        <v>43546</v>
      </c>
      <c r="B85" s="81" t="s">
        <v>131</v>
      </c>
      <c r="C85" s="80">
        <f t="shared" si="25"/>
        <v>2019</v>
      </c>
      <c r="D85" s="80">
        <f t="shared" si="26"/>
        <v>3</v>
      </c>
      <c r="E85" s="80">
        <f t="shared" si="27"/>
        <v>22</v>
      </c>
      <c r="F85" s="80">
        <v>451.5376</v>
      </c>
      <c r="G85" s="80">
        <v>40.619999999999997</v>
      </c>
      <c r="H85" s="80">
        <v>0.04</v>
      </c>
      <c r="I85" s="80">
        <v>1709.21</v>
      </c>
      <c r="J85" s="80">
        <v>1328.5</v>
      </c>
      <c r="K85" s="80">
        <v>1111.4978000000001</v>
      </c>
      <c r="L85" s="80">
        <v>11847.99</v>
      </c>
      <c r="M85" s="80">
        <v>20257.61</v>
      </c>
      <c r="O85" s="66">
        <f t="shared" si="28"/>
        <v>3</v>
      </c>
      <c r="P85" s="44">
        <f t="shared" si="29"/>
        <v>21</v>
      </c>
      <c r="Q85" s="94">
        <v>45372</v>
      </c>
      <c r="R85" s="95">
        <f>SUMIFS(F:F,C:C,$R$4,D:D,O85,E:E,P85)</f>
        <v>451.13889999999998</v>
      </c>
      <c r="S85" s="96">
        <f>SUMIFS($F:$F,$C:$C,$S$4,$D:$D,O85,$E:$E,P85)</f>
        <v>634.37639999999999</v>
      </c>
      <c r="T85" s="96">
        <f>SUMIFS($F:$F,$C:$C,$T$4,$D:$D,O85,$E:$E,P85)</f>
        <v>342.92340000000002</v>
      </c>
      <c r="U85" s="96">
        <f>SUMIFS($F:$F,$C:$C,$U$4,$D:$D,O85,$E:$E,P85)</f>
        <v>286.27379999999999</v>
      </c>
      <c r="V85" s="96">
        <f>SUMIFS($F:$F,$C:$C,$V$4,$D:$D,O85,$E:$E,P85)</f>
        <v>624.94740000000002</v>
      </c>
      <c r="W85" s="96">
        <f>SUMIFS($F:$F,$C:$C,$W$4,$D:$D,O85,$E:$E,P85)</f>
        <v>675.71090000000004</v>
      </c>
      <c r="X85" s="97">
        <f>SUMIFS($F:$F,$C:$C,$X$4,$D:$D,O85,$E:$E,P85)</f>
        <v>387.95190000000002</v>
      </c>
      <c r="Y85" s="44"/>
      <c r="Z85" s="66">
        <f t="shared" si="30"/>
        <v>3</v>
      </c>
      <c r="AA85" s="44">
        <f t="shared" si="31"/>
        <v>21</v>
      </c>
      <c r="AB85" s="94">
        <v>45372</v>
      </c>
      <c r="AC85" s="95">
        <f t="shared" si="24"/>
        <v>41.012627272727272</v>
      </c>
      <c r="AD85" s="96">
        <f t="shared" si="22"/>
        <v>57.670581818181816</v>
      </c>
      <c r="AE85" s="96">
        <f t="shared" si="22"/>
        <v>31.174854545454547</v>
      </c>
      <c r="AF85" s="96">
        <f t="shared" si="22"/>
        <v>26.02489090909091</v>
      </c>
      <c r="AG85" s="96">
        <f t="shared" si="22"/>
        <v>56.813400000000001</v>
      </c>
      <c r="AH85" s="96">
        <f t="shared" si="23"/>
        <v>61.428263636363639</v>
      </c>
      <c r="AI85" s="97">
        <f t="shared" si="23"/>
        <v>35.26835454545455</v>
      </c>
      <c r="AJ85" s="44"/>
      <c r="AK85" s="66">
        <f t="shared" si="32"/>
        <v>3</v>
      </c>
      <c r="AL85" s="44">
        <f t="shared" si="33"/>
        <v>21</v>
      </c>
      <c r="AM85" s="94">
        <v>45372</v>
      </c>
      <c r="AN85" s="95">
        <f>SUMIFS(G:G,C:C,$AN$4,D:D,AK85,E:E,AL85)</f>
        <v>40.590000000000003</v>
      </c>
      <c r="AO85" s="96">
        <f>SUMIFS(G:G,C:C,$AO$4,D:D,AK85,E:E,AL85)</f>
        <v>56.06</v>
      </c>
      <c r="AP85" s="96">
        <f>SUMIFS(G:G,C:C,$AP$4,D:D,AK85,E:E,AL85)</f>
        <v>30.66</v>
      </c>
      <c r="AQ85" s="96">
        <f>SUMIFS(G:G,C:C,$AQ$4,D:D,AK85,E:E,AL85)</f>
        <v>25.69</v>
      </c>
      <c r="AR85" s="96">
        <f>SUMIFS(G:G,C:C,$AR$4,D:D,AK85,E:E,AL85)</f>
        <v>55.6</v>
      </c>
      <c r="AS85" s="96">
        <f>SUMIFS(G:G,C:C,$AS$4,D:D,AK85,E:E,AL85)</f>
        <v>59.21</v>
      </c>
      <c r="AT85" s="97">
        <f>SUMIFS(G:G,C:C,$AT$4,D:D,AK85,E:E,AL85)</f>
        <v>33.840000000000003</v>
      </c>
      <c r="AU85" s="44"/>
      <c r="AV85" s="101">
        <v>45372</v>
      </c>
      <c r="AW85" s="96">
        <f t="shared" si="34"/>
        <v>512.84637999999995</v>
      </c>
      <c r="AX85" s="96">
        <f t="shared" si="35"/>
        <v>46.622398181818177</v>
      </c>
      <c r="AY85" s="97">
        <f t="shared" si="36"/>
        <v>45.444000000000003</v>
      </c>
      <c r="AZ85" s="96">
        <f t="shared" si="37"/>
        <v>61.428263636363639</v>
      </c>
      <c r="BA85" s="96">
        <f t="shared" si="38"/>
        <v>26.02489090909091</v>
      </c>
      <c r="BB85" s="97">
        <f t="shared" si="39"/>
        <v>35.403372727272725</v>
      </c>
      <c r="BC85" s="102">
        <f t="shared" si="40"/>
        <v>46.622398181818184</v>
      </c>
      <c r="BD85" s="44"/>
      <c r="BE85" s="44"/>
      <c r="BF85" s="96">
        <f t="shared" si="42"/>
        <v>59.21</v>
      </c>
      <c r="BG85" s="96">
        <f t="shared" si="43"/>
        <v>25.69</v>
      </c>
      <c r="BH85" s="96">
        <f t="shared" si="44"/>
        <v>33.519999999999996</v>
      </c>
      <c r="BI85" s="44"/>
      <c r="BJ85" s="96">
        <f t="shared" si="41"/>
        <v>45.444000000000003</v>
      </c>
      <c r="BK85" s="44"/>
      <c r="BP85" s="14"/>
      <c r="BQ85" s="13"/>
      <c r="BR85" s="15"/>
      <c r="BU85" s="13"/>
      <c r="BV85" s="15"/>
      <c r="BY85" s="13"/>
      <c r="BZ85" s="15"/>
      <c r="CC85" s="13"/>
      <c r="CD85" s="15"/>
      <c r="CG85" s="13"/>
      <c r="CH85" s="15"/>
      <c r="CK85" s="15"/>
      <c r="CL85" s="15"/>
      <c r="CM85" s="15"/>
    </row>
    <row r="86" spans="1:91" ht="16" thickBot="1" x14ac:dyDescent="0.4">
      <c r="A86" s="13">
        <v>43547</v>
      </c>
      <c r="B86" s="81" t="s">
        <v>132</v>
      </c>
      <c r="C86" s="80">
        <f t="shared" si="25"/>
        <v>2019</v>
      </c>
      <c r="D86" s="80">
        <f t="shared" si="26"/>
        <v>3</v>
      </c>
      <c r="E86" s="80">
        <f t="shared" si="27"/>
        <v>23</v>
      </c>
      <c r="F86" s="80">
        <v>453.32940000000002</v>
      </c>
      <c r="G86" s="80">
        <v>40.79</v>
      </c>
      <c r="H86" s="80">
        <v>0.16</v>
      </c>
      <c r="I86" s="80">
        <v>2821.61</v>
      </c>
      <c r="J86" s="80">
        <v>1024.2</v>
      </c>
      <c r="K86" s="80">
        <v>1111.4978000000001</v>
      </c>
      <c r="L86" s="80">
        <v>11847.49</v>
      </c>
      <c r="M86" s="80">
        <v>20259.02</v>
      </c>
      <c r="O86" s="66">
        <f t="shared" si="28"/>
        <v>3</v>
      </c>
      <c r="P86" s="44">
        <f t="shared" si="29"/>
        <v>22</v>
      </c>
      <c r="Q86" s="94">
        <v>45373</v>
      </c>
      <c r="R86" s="95">
        <f>SUMIFS(F:F,C:C,$R$4,D:D,O86,E:E,P86)</f>
        <v>451.5376</v>
      </c>
      <c r="S86" s="96">
        <f>SUMIFS($F:$F,$C:$C,$S$4,$D:$D,O86,$E:$E,P86)</f>
        <v>633.43179999999995</v>
      </c>
      <c r="T86" s="96">
        <f>SUMIFS($F:$F,$C:$C,$T$4,$D:$D,O86,$E:$E,P86)</f>
        <v>339.459</v>
      </c>
      <c r="U86" s="96">
        <f>SUMIFS($F:$F,$C:$C,$U$4,$D:$D,O86,$E:$E,P86)</f>
        <v>286.27429999999998</v>
      </c>
      <c r="V86" s="96">
        <f>SUMIFS($F:$F,$C:$C,$V$4,$D:$D,O86,$E:$E,P86)</f>
        <v>625.27560000000005</v>
      </c>
      <c r="W86" s="96">
        <f>SUMIFS($F:$F,$C:$C,$W$4,$D:$D,O86,$E:$E,P86)</f>
        <v>675.41250000000002</v>
      </c>
      <c r="X86" s="97">
        <f>SUMIFS($F:$F,$C:$C,$X$4,$D:$D,O86,$E:$E,P86)</f>
        <v>0</v>
      </c>
      <c r="Y86" s="44"/>
      <c r="Z86" s="66">
        <f t="shared" si="30"/>
        <v>3</v>
      </c>
      <c r="AA86" s="44">
        <f t="shared" si="31"/>
        <v>22</v>
      </c>
      <c r="AB86" s="94">
        <v>45373</v>
      </c>
      <c r="AC86" s="95">
        <f t="shared" si="24"/>
        <v>41.04887272727273</v>
      </c>
      <c r="AD86" s="96">
        <f t="shared" si="22"/>
        <v>57.584709090909087</v>
      </c>
      <c r="AE86" s="96">
        <f t="shared" si="22"/>
        <v>30.859909090909092</v>
      </c>
      <c r="AF86" s="96">
        <f t="shared" si="22"/>
        <v>26.02493636363636</v>
      </c>
      <c r="AG86" s="96">
        <f t="shared" si="22"/>
        <v>56.843236363636372</v>
      </c>
      <c r="AH86" s="96">
        <f t="shared" si="23"/>
        <v>61.401136363636368</v>
      </c>
      <c r="AI86" s="97">
        <f t="shared" si="23"/>
        <v>0</v>
      </c>
      <c r="AJ86" s="44"/>
      <c r="AK86" s="66">
        <f t="shared" si="32"/>
        <v>3</v>
      </c>
      <c r="AL86" s="44">
        <f t="shared" si="33"/>
        <v>22</v>
      </c>
      <c r="AM86" s="94">
        <v>45373</v>
      </c>
      <c r="AN86" s="95">
        <f>SUMIFS(G:G,C:C,$AN$4,D:D,AK86,E:E,AL86)</f>
        <v>40.619999999999997</v>
      </c>
      <c r="AO86" s="96">
        <f>SUMIFS(G:G,C:C,$AO$4,D:D,AK86,E:E,AL86)</f>
        <v>55.97</v>
      </c>
      <c r="AP86" s="96">
        <f>SUMIFS(G:G,C:C,$AP$4,D:D,AK86,E:E,AL86)</f>
        <v>30.35</v>
      </c>
      <c r="AQ86" s="96">
        <f>SUMIFS(G:G,C:C,$AQ$4,D:D,AK86,E:E,AL86)</f>
        <v>25.69</v>
      </c>
      <c r="AR86" s="96">
        <f>SUMIFS(G:G,C:C,$AR$4,D:D,AK86,E:E,AL86)</f>
        <v>55.63</v>
      </c>
      <c r="AS86" s="96">
        <f>SUMIFS(G:G,C:C,$AS$4,D:D,AK86,E:E,AL86)</f>
        <v>59.18</v>
      </c>
      <c r="AT86" s="97">
        <f>SUMIFS(G:G,C:C,$AT$4,D:D,AK86,E:E,AL86)</f>
        <v>0</v>
      </c>
      <c r="AU86" s="44"/>
      <c r="AV86" s="101">
        <v>45373</v>
      </c>
      <c r="AW86" s="96">
        <f t="shared" si="34"/>
        <v>511.97064</v>
      </c>
      <c r="AX86" s="96">
        <f t="shared" si="35"/>
        <v>46.542785454545452</v>
      </c>
      <c r="AY86" s="97">
        <f t="shared" si="36"/>
        <v>45.363999999999997</v>
      </c>
      <c r="AZ86" s="96">
        <f t="shared" si="37"/>
        <v>61.401136363636368</v>
      </c>
      <c r="BA86" s="96">
        <f t="shared" si="38"/>
        <v>26.02493636363636</v>
      </c>
      <c r="BB86" s="97">
        <f t="shared" si="39"/>
        <v>35.376200000000011</v>
      </c>
      <c r="BC86" s="102">
        <f t="shared" si="40"/>
        <v>46.542785454545459</v>
      </c>
      <c r="BD86" s="44"/>
      <c r="BE86" s="44"/>
      <c r="BF86" s="96">
        <f t="shared" si="42"/>
        <v>59.18</v>
      </c>
      <c r="BG86" s="96">
        <f t="shared" si="43"/>
        <v>25.69</v>
      </c>
      <c r="BH86" s="96">
        <f t="shared" si="44"/>
        <v>33.489999999999995</v>
      </c>
      <c r="BI86" s="44"/>
      <c r="BJ86" s="96">
        <f t="shared" si="41"/>
        <v>45.363999999999997</v>
      </c>
      <c r="BK86" s="44"/>
      <c r="BP86" s="14"/>
      <c r="BQ86" s="13"/>
      <c r="BR86" s="15"/>
      <c r="BU86" s="13"/>
      <c r="BV86" s="15"/>
      <c r="BY86" s="13"/>
      <c r="BZ86" s="15"/>
      <c r="CC86" s="13"/>
      <c r="CD86" s="15"/>
      <c r="CG86" s="13"/>
      <c r="CH86" s="15"/>
      <c r="CK86" s="15"/>
      <c r="CL86" s="15"/>
      <c r="CM86" s="15"/>
    </row>
    <row r="87" spans="1:91" ht="16" thickBot="1" x14ac:dyDescent="0.4">
      <c r="A87" s="13">
        <v>43548</v>
      </c>
      <c r="B87" s="81" t="s">
        <v>133</v>
      </c>
      <c r="C87" s="80">
        <f t="shared" si="25"/>
        <v>2019</v>
      </c>
      <c r="D87" s="80">
        <f t="shared" si="26"/>
        <v>3</v>
      </c>
      <c r="E87" s="80">
        <f t="shared" si="27"/>
        <v>24</v>
      </c>
      <c r="F87" s="80">
        <v>453.4776</v>
      </c>
      <c r="G87" s="80">
        <v>40.799999999999997</v>
      </c>
      <c r="H87" s="80">
        <v>0.01</v>
      </c>
      <c r="I87" s="80">
        <v>3035.16</v>
      </c>
      <c r="J87" s="80">
        <v>978</v>
      </c>
      <c r="K87" s="80">
        <v>1111.4978000000001</v>
      </c>
      <c r="L87" s="80">
        <v>11846.87</v>
      </c>
      <c r="M87" s="80">
        <v>20260.62</v>
      </c>
      <c r="O87" s="66">
        <f t="shared" si="28"/>
        <v>3</v>
      </c>
      <c r="P87" s="44">
        <f t="shared" si="29"/>
        <v>23</v>
      </c>
      <c r="Q87" s="94">
        <v>45374</v>
      </c>
      <c r="R87" s="95">
        <f>SUMIFS(F:F,C:C,$R$4,D:D,O87,E:E,P87)</f>
        <v>453.32940000000002</v>
      </c>
      <c r="S87" s="96">
        <f>SUMIFS($F:$F,$C:$C,$S$4,$D:$D,O87,$E:$E,P87)</f>
        <v>630.68240000000003</v>
      </c>
      <c r="T87" s="96">
        <f>SUMIFS($F:$F,$C:$C,$T$4,$D:$D,O87,$E:$E,P87)</f>
        <v>336.72930000000002</v>
      </c>
      <c r="U87" s="96">
        <f>SUMIFS($F:$F,$C:$C,$U$4,$D:$D,O87,$E:$E,P87)</f>
        <v>286.6979</v>
      </c>
      <c r="V87" s="96">
        <f>SUMIFS($F:$F,$C:$C,$V$4,$D:$D,O87,$E:$E,P87)</f>
        <v>625.99149999999997</v>
      </c>
      <c r="W87" s="96">
        <f>SUMIFS($F:$F,$C:$C,$W$4,$D:$D,O87,$E:$E,P87)</f>
        <v>675.62019999999995</v>
      </c>
      <c r="X87" s="97">
        <f>SUMIFS($F:$F,$C:$C,$X$4,$D:$D,O87,$E:$E,P87)</f>
        <v>0</v>
      </c>
      <c r="Y87" s="44"/>
      <c r="Z87" s="66">
        <f t="shared" si="30"/>
        <v>3</v>
      </c>
      <c r="AA87" s="44">
        <f t="shared" si="31"/>
        <v>23</v>
      </c>
      <c r="AB87" s="94">
        <v>45374</v>
      </c>
      <c r="AC87" s="95">
        <f t="shared" si="24"/>
        <v>41.211763636363635</v>
      </c>
      <c r="AD87" s="96">
        <f t="shared" si="22"/>
        <v>57.33476363636364</v>
      </c>
      <c r="AE87" s="96">
        <f t="shared" si="22"/>
        <v>30.611754545454549</v>
      </c>
      <c r="AF87" s="96">
        <f t="shared" si="22"/>
        <v>26.063445454545455</v>
      </c>
      <c r="AG87" s="96">
        <f t="shared" si="22"/>
        <v>56.908318181818181</v>
      </c>
      <c r="AH87" s="96">
        <f t="shared" si="23"/>
        <v>61.420018181818179</v>
      </c>
      <c r="AI87" s="97">
        <f t="shared" si="23"/>
        <v>0</v>
      </c>
      <c r="AJ87" s="44"/>
      <c r="AK87" s="66">
        <f t="shared" si="32"/>
        <v>3</v>
      </c>
      <c r="AL87" s="44">
        <f t="shared" si="33"/>
        <v>23</v>
      </c>
      <c r="AM87" s="94">
        <v>45374</v>
      </c>
      <c r="AN87" s="95">
        <f>SUMIFS(G:G,C:C,$AN$4,D:D,AK87,E:E,AL87)</f>
        <v>40.79</v>
      </c>
      <c r="AO87" s="96">
        <f>SUMIFS(G:G,C:C,$AO$4,D:D,AK87,E:E,AL87)</f>
        <v>55.73</v>
      </c>
      <c r="AP87" s="96">
        <f>SUMIFS(G:G,C:C,$AP$4,D:D,AK87,E:E,AL87)</f>
        <v>30.1</v>
      </c>
      <c r="AQ87" s="96">
        <f>SUMIFS(G:G,C:C,$AQ$4,D:D,AK87,E:E,AL87)</f>
        <v>25.73</v>
      </c>
      <c r="AR87" s="96">
        <f>SUMIFS(G:G,C:C,$AR$4,D:D,AK87,E:E,AL87)</f>
        <v>55.7</v>
      </c>
      <c r="AS87" s="96">
        <f>SUMIFS(G:G,C:C,$AS$4,D:D,AK87,E:E,AL87)</f>
        <v>59.2</v>
      </c>
      <c r="AT87" s="97">
        <f>SUMIFS(G:G,C:C,$AT$4,D:D,AK87,E:E,AL87)</f>
        <v>0</v>
      </c>
      <c r="AU87" s="44"/>
      <c r="AV87" s="101">
        <v>45374</v>
      </c>
      <c r="AW87" s="96">
        <f t="shared" si="34"/>
        <v>511.14426000000003</v>
      </c>
      <c r="AX87" s="96">
        <f t="shared" si="35"/>
        <v>46.467660000000002</v>
      </c>
      <c r="AY87" s="97">
        <f t="shared" si="36"/>
        <v>45.291999999999994</v>
      </c>
      <c r="AZ87" s="96">
        <f t="shared" si="37"/>
        <v>61.420018181818179</v>
      </c>
      <c r="BA87" s="96">
        <f t="shared" si="38"/>
        <v>26.063445454545455</v>
      </c>
      <c r="BB87" s="97">
        <f t="shared" si="39"/>
        <v>35.35657272727272</v>
      </c>
      <c r="BC87" s="102">
        <f t="shared" si="40"/>
        <v>46.467660000000002</v>
      </c>
      <c r="BD87" s="44"/>
      <c r="BE87" s="44"/>
      <c r="BF87" s="96">
        <f t="shared" si="42"/>
        <v>59.2</v>
      </c>
      <c r="BG87" s="96">
        <f t="shared" si="43"/>
        <v>25.73</v>
      </c>
      <c r="BH87" s="96">
        <f t="shared" si="44"/>
        <v>33.47</v>
      </c>
      <c r="BI87" s="44"/>
      <c r="BJ87" s="96">
        <f t="shared" si="41"/>
        <v>45.291999999999994</v>
      </c>
      <c r="BK87" s="44"/>
      <c r="BP87" s="14"/>
      <c r="BQ87" s="13"/>
      <c r="BR87" s="15"/>
      <c r="BU87" s="13"/>
      <c r="BV87" s="15"/>
      <c r="BY87" s="13"/>
      <c r="BZ87" s="15"/>
      <c r="CC87" s="13"/>
      <c r="CD87" s="15"/>
      <c r="CG87" s="13"/>
      <c r="CH87" s="15"/>
      <c r="CK87" s="15"/>
      <c r="CL87" s="15"/>
      <c r="CM87" s="15"/>
    </row>
    <row r="88" spans="1:91" ht="16" thickBot="1" x14ac:dyDescent="0.4">
      <c r="A88" s="13">
        <v>43549</v>
      </c>
      <c r="B88" s="81" t="s">
        <v>134</v>
      </c>
      <c r="C88" s="80">
        <f t="shared" si="25"/>
        <v>2019</v>
      </c>
      <c r="D88" s="80">
        <f t="shared" si="26"/>
        <v>3</v>
      </c>
      <c r="E88" s="80">
        <f t="shared" si="27"/>
        <v>25</v>
      </c>
      <c r="F88" s="80">
        <v>455.86290000000002</v>
      </c>
      <c r="G88" s="80">
        <v>41.01</v>
      </c>
      <c r="H88" s="80">
        <v>0.21</v>
      </c>
      <c r="I88" s="80">
        <v>1706.66</v>
      </c>
      <c r="J88" s="80">
        <v>1570.6</v>
      </c>
      <c r="K88" s="80">
        <v>1111.4792</v>
      </c>
      <c r="L88" s="80">
        <v>11846.03</v>
      </c>
      <c r="M88" s="80">
        <v>20261.82</v>
      </c>
      <c r="O88" s="66">
        <f t="shared" si="28"/>
        <v>3</v>
      </c>
      <c r="P88" s="44">
        <f t="shared" si="29"/>
        <v>24</v>
      </c>
      <c r="Q88" s="94">
        <v>45375</v>
      </c>
      <c r="R88" s="95">
        <f>SUMIFS(F:F,C:C,$R$4,D:D,O88,E:E,P88)</f>
        <v>453.4776</v>
      </c>
      <c r="S88" s="96">
        <f>SUMIFS($F:$F,$C:$C,$S$4,$D:$D,O88,$E:$E,P88)</f>
        <v>628.01340000000005</v>
      </c>
      <c r="T88" s="96">
        <f>SUMIFS($F:$F,$C:$C,$T$4,$D:$D,O88,$E:$E,P88)</f>
        <v>334.84199999999998</v>
      </c>
      <c r="U88" s="96">
        <f>SUMIFS($F:$F,$C:$C,$U$4,$D:$D,O88,$E:$E,P88)</f>
        <v>288.0455</v>
      </c>
      <c r="V88" s="96">
        <f>SUMIFS($F:$F,$C:$C,$V$4,$D:$D,O88,$E:$E,P88)</f>
        <v>627.49620000000004</v>
      </c>
      <c r="W88" s="96">
        <f>SUMIFS($F:$F,$C:$C,$W$4,$D:$D,O88,$E:$E,P88)</f>
        <v>675.31719999999996</v>
      </c>
      <c r="X88" s="97">
        <f>SUMIFS($F:$F,$C:$C,$X$4,$D:$D,O88,$E:$E,P88)</f>
        <v>0</v>
      </c>
      <c r="Y88" s="44"/>
      <c r="Z88" s="66">
        <f t="shared" si="30"/>
        <v>3</v>
      </c>
      <c r="AA88" s="44">
        <f t="shared" si="31"/>
        <v>24</v>
      </c>
      <c r="AB88" s="94">
        <v>45375</v>
      </c>
      <c r="AC88" s="95">
        <f t="shared" si="24"/>
        <v>41.225236363636363</v>
      </c>
      <c r="AD88" s="96">
        <f t="shared" si="22"/>
        <v>57.092127272727275</v>
      </c>
      <c r="AE88" s="96">
        <f t="shared" si="22"/>
        <v>30.440181818181816</v>
      </c>
      <c r="AF88" s="96">
        <f t="shared" si="22"/>
        <v>26.185954545454546</v>
      </c>
      <c r="AG88" s="96">
        <f t="shared" si="22"/>
        <v>57.045109090909094</v>
      </c>
      <c r="AH88" s="96">
        <f t="shared" si="23"/>
        <v>61.392472727272725</v>
      </c>
      <c r="AI88" s="97">
        <f t="shared" si="23"/>
        <v>0</v>
      </c>
      <c r="AJ88" s="44"/>
      <c r="AK88" s="66">
        <f t="shared" si="32"/>
        <v>3</v>
      </c>
      <c r="AL88" s="44">
        <f t="shared" si="33"/>
        <v>24</v>
      </c>
      <c r="AM88" s="94">
        <v>45375</v>
      </c>
      <c r="AN88" s="95">
        <f>SUMIFS(G:G,C:C,$AN$4,D:D,AK88,E:E,AL88)</f>
        <v>40.799999999999997</v>
      </c>
      <c r="AO88" s="96">
        <f>SUMIFS(G:G,C:C,$AO$4,D:D,AK88,E:E,AL88)</f>
        <v>55.49</v>
      </c>
      <c r="AP88" s="96">
        <f>SUMIFS(G:G,C:C,$AP$4,D:D,AK88,E:E,AL88)</f>
        <v>29.93</v>
      </c>
      <c r="AQ88" s="96">
        <f>SUMIFS(G:G,C:C,$AQ$4,D:D,AK88,E:E,AL88)</f>
        <v>25.85</v>
      </c>
      <c r="AR88" s="96">
        <f>SUMIFS(G:G,C:C,$AR$4,D:D,AK88,E:E,AL88)</f>
        <v>55.83</v>
      </c>
      <c r="AS88" s="96">
        <f>SUMIFS(G:G,C:C,$AS$4,D:D,AK88,E:E,AL88)</f>
        <v>59.18</v>
      </c>
      <c r="AT88" s="97">
        <f>SUMIFS(G:G,C:C,$AT$4,D:D,AK88,E:E,AL88)</f>
        <v>0</v>
      </c>
      <c r="AU88" s="44"/>
      <c r="AV88" s="101">
        <v>45375</v>
      </c>
      <c r="AW88" s="96">
        <f t="shared" si="34"/>
        <v>510.74286000000001</v>
      </c>
      <c r="AX88" s="96">
        <f t="shared" si="35"/>
        <v>46.431169090909094</v>
      </c>
      <c r="AY88" s="97">
        <f t="shared" si="36"/>
        <v>45.256000000000007</v>
      </c>
      <c r="AZ88" s="96">
        <f t="shared" si="37"/>
        <v>61.392472727272725</v>
      </c>
      <c r="BA88" s="96">
        <f t="shared" si="38"/>
        <v>26.185954545454546</v>
      </c>
      <c r="BB88" s="97">
        <f t="shared" si="39"/>
        <v>35.206518181818183</v>
      </c>
      <c r="BC88" s="102">
        <f t="shared" si="40"/>
        <v>46.431169090909087</v>
      </c>
      <c r="BD88" s="44"/>
      <c r="BE88" s="44"/>
      <c r="BF88" s="96">
        <f t="shared" si="42"/>
        <v>59.18</v>
      </c>
      <c r="BG88" s="96">
        <f t="shared" si="43"/>
        <v>25.85</v>
      </c>
      <c r="BH88" s="96">
        <f t="shared" si="44"/>
        <v>33.33</v>
      </c>
      <c r="BI88" s="44"/>
      <c r="BJ88" s="96">
        <f t="shared" si="41"/>
        <v>45.256000000000007</v>
      </c>
      <c r="BK88" s="44"/>
      <c r="BP88" s="14"/>
      <c r="BQ88" s="13"/>
      <c r="BR88" s="15"/>
      <c r="BU88" s="13"/>
      <c r="BV88" s="15"/>
      <c r="BY88" s="13"/>
      <c r="BZ88" s="15"/>
      <c r="CC88" s="13"/>
      <c r="CD88" s="15"/>
      <c r="CG88" s="13"/>
      <c r="CH88" s="15"/>
      <c r="CK88" s="15"/>
      <c r="CL88" s="15"/>
      <c r="CM88" s="15"/>
    </row>
    <row r="89" spans="1:91" ht="16" thickBot="1" x14ac:dyDescent="0.4">
      <c r="A89" s="13">
        <v>43550</v>
      </c>
      <c r="B89" s="81" t="s">
        <v>135</v>
      </c>
      <c r="C89" s="80">
        <f t="shared" si="25"/>
        <v>2019</v>
      </c>
      <c r="D89" s="80">
        <f t="shared" si="26"/>
        <v>3</v>
      </c>
      <c r="E89" s="80">
        <f t="shared" si="27"/>
        <v>26</v>
      </c>
      <c r="F89" s="80">
        <v>455.2998</v>
      </c>
      <c r="G89" s="80">
        <v>40.96</v>
      </c>
      <c r="H89" s="80">
        <v>-0.05</v>
      </c>
      <c r="I89" s="80">
        <v>1428.22</v>
      </c>
      <c r="J89" s="80">
        <v>2018.9</v>
      </c>
      <c r="K89" s="80">
        <v>1111.4792</v>
      </c>
      <c r="L89" s="80">
        <v>11845.17</v>
      </c>
      <c r="M89" s="80">
        <v>20256.150000000001</v>
      </c>
      <c r="O89" s="66">
        <f t="shared" si="28"/>
        <v>3</v>
      </c>
      <c r="P89" s="44">
        <f t="shared" si="29"/>
        <v>25</v>
      </c>
      <c r="Q89" s="94">
        <v>45376</v>
      </c>
      <c r="R89" s="95">
        <f>SUMIFS(F:F,C:C,$R$4,D:D,O89,E:E,P89)</f>
        <v>455.86290000000002</v>
      </c>
      <c r="S89" s="96">
        <f>SUMIFS($F:$F,$C:$C,$S$4,$D:$D,O89,$E:$E,P89)</f>
        <v>625.03179999999998</v>
      </c>
      <c r="T89" s="96">
        <f>SUMIFS($F:$F,$C:$C,$T$4,$D:$D,O89,$E:$E,P89)</f>
        <v>333.63690000000003</v>
      </c>
      <c r="U89" s="96">
        <f>SUMIFS($F:$F,$C:$C,$U$4,$D:$D,O89,$E:$E,P89)</f>
        <v>289.4085</v>
      </c>
      <c r="V89" s="96">
        <f>SUMIFS($F:$F,$C:$C,$V$4,$D:$D,O89,$E:$E,P89)</f>
        <v>628.95209999999997</v>
      </c>
      <c r="W89" s="96">
        <f>SUMIFS($F:$F,$C:$C,$W$4,$D:$D,O89,$E:$E,P89)</f>
        <v>673.41970000000003</v>
      </c>
      <c r="X89" s="97">
        <f>SUMIFS($F:$F,$C:$C,$X$4,$D:$D,O89,$E:$E,P89)</f>
        <v>0</v>
      </c>
      <c r="Y89" s="44"/>
      <c r="Z89" s="66">
        <f t="shared" si="30"/>
        <v>3</v>
      </c>
      <c r="AA89" s="44">
        <f t="shared" si="31"/>
        <v>25</v>
      </c>
      <c r="AB89" s="94">
        <v>45376</v>
      </c>
      <c r="AC89" s="95">
        <f t="shared" si="24"/>
        <v>41.442081818181819</v>
      </c>
      <c r="AD89" s="96">
        <f t="shared" si="22"/>
        <v>56.821072727272728</v>
      </c>
      <c r="AE89" s="96">
        <f t="shared" si="22"/>
        <v>30.330627272727273</v>
      </c>
      <c r="AF89" s="96">
        <f t="shared" si="22"/>
        <v>26.309863636363637</v>
      </c>
      <c r="AG89" s="96">
        <f t="shared" si="22"/>
        <v>57.177463636363633</v>
      </c>
      <c r="AH89" s="96">
        <f t="shared" si="23"/>
        <v>61.219972727272733</v>
      </c>
      <c r="AI89" s="97">
        <f t="shared" si="23"/>
        <v>0</v>
      </c>
      <c r="AJ89" s="44"/>
      <c r="AK89" s="66">
        <f t="shared" si="32"/>
        <v>3</v>
      </c>
      <c r="AL89" s="44">
        <f t="shared" si="33"/>
        <v>25</v>
      </c>
      <c r="AM89" s="94">
        <v>45376</v>
      </c>
      <c r="AN89" s="95">
        <f>SUMIFS(G:G,C:C,$AN$4,D:D,AK89,E:E,AL89)</f>
        <v>41.01</v>
      </c>
      <c r="AO89" s="96">
        <f>SUMIFS(G:G,C:C,$AO$4,D:D,AK89,E:E,AL89)</f>
        <v>55.23</v>
      </c>
      <c r="AP89" s="96">
        <f>SUMIFS(G:G,C:C,$AP$4,D:D,AK89,E:E,AL89)</f>
        <v>29.83</v>
      </c>
      <c r="AQ89" s="96">
        <f>SUMIFS(G:G,C:C,$AQ$4,D:D,AK89,E:E,AL89)</f>
        <v>25.97</v>
      </c>
      <c r="AR89" s="96">
        <f>SUMIFS(G:G,C:C,$AR$4,D:D,AK89,E:E,AL89)</f>
        <v>56.03</v>
      </c>
      <c r="AS89" s="96">
        <f>SUMIFS(G:G,C:C,$AS$4,D:D,AK89,E:E,AL89)</f>
        <v>59.01</v>
      </c>
      <c r="AT89" s="97">
        <f>SUMIFS(G:G,C:C,$AT$4,D:D,AK89,E:E,AL89)</f>
        <v>0</v>
      </c>
      <c r="AU89" s="44"/>
      <c r="AV89" s="101">
        <v>45376</v>
      </c>
      <c r="AW89" s="96">
        <f t="shared" si="34"/>
        <v>510.08980000000003</v>
      </c>
      <c r="AX89" s="96">
        <f t="shared" si="35"/>
        <v>46.3718</v>
      </c>
      <c r="AY89" s="97">
        <f t="shared" si="36"/>
        <v>45.213999999999999</v>
      </c>
      <c r="AZ89" s="96">
        <f t="shared" si="37"/>
        <v>61.219972727272733</v>
      </c>
      <c r="BA89" s="96">
        <f t="shared" si="38"/>
        <v>26.309863636363637</v>
      </c>
      <c r="BB89" s="97">
        <f t="shared" si="39"/>
        <v>34.910109090909096</v>
      </c>
      <c r="BC89" s="102">
        <f t="shared" si="40"/>
        <v>46.3718</v>
      </c>
      <c r="BD89" s="44"/>
      <c r="BE89" s="44"/>
      <c r="BF89" s="96">
        <f t="shared" si="42"/>
        <v>59.01</v>
      </c>
      <c r="BG89" s="96">
        <f t="shared" si="43"/>
        <v>25.97</v>
      </c>
      <c r="BH89" s="96">
        <f t="shared" si="44"/>
        <v>33.04</v>
      </c>
      <c r="BI89" s="44"/>
      <c r="BJ89" s="96">
        <f t="shared" si="41"/>
        <v>45.213999999999999</v>
      </c>
      <c r="BK89" s="44"/>
      <c r="BP89" s="14"/>
      <c r="BQ89" s="13"/>
      <c r="BR89" s="15"/>
      <c r="BU89" s="13"/>
      <c r="BV89" s="15"/>
      <c r="BY89" s="13"/>
      <c r="BZ89" s="15"/>
      <c r="CC89" s="13"/>
      <c r="CD89" s="15"/>
      <c r="CG89" s="13"/>
      <c r="CH89" s="15"/>
      <c r="CK89" s="15"/>
      <c r="CL89" s="15"/>
      <c r="CM89" s="15"/>
    </row>
    <row r="90" spans="1:91" ht="16" thickBot="1" x14ac:dyDescent="0.4">
      <c r="A90" s="13">
        <v>43551</v>
      </c>
      <c r="B90" s="81" t="s">
        <v>136</v>
      </c>
      <c r="C90" s="80">
        <f t="shared" si="25"/>
        <v>2019</v>
      </c>
      <c r="D90" s="80">
        <f t="shared" si="26"/>
        <v>3</v>
      </c>
      <c r="E90" s="80">
        <f t="shared" si="27"/>
        <v>27</v>
      </c>
      <c r="F90" s="80">
        <v>454.44240000000002</v>
      </c>
      <c r="G90" s="80">
        <v>40.89</v>
      </c>
      <c r="H90" s="80">
        <v>-0.08</v>
      </c>
      <c r="I90" s="80">
        <v>1095.6400000000001</v>
      </c>
      <c r="J90" s="80">
        <v>1917.8</v>
      </c>
      <c r="K90" s="80">
        <v>1111.4792</v>
      </c>
      <c r="L90" s="80">
        <v>11844.8</v>
      </c>
      <c r="M90" s="80">
        <v>20257.080000000002</v>
      </c>
      <c r="O90" s="66">
        <f t="shared" si="28"/>
        <v>3</v>
      </c>
      <c r="P90" s="44">
        <f t="shared" si="29"/>
        <v>26</v>
      </c>
      <c r="Q90" s="94">
        <v>45377</v>
      </c>
      <c r="R90" s="95">
        <f>SUMIFS(F:F,C:C,$R$4,D:D,O90,E:E,P90)</f>
        <v>455.2998</v>
      </c>
      <c r="S90" s="96">
        <f>SUMIFS($F:$F,$C:$C,$S$4,$D:$D,O90,$E:$E,P90)</f>
        <v>622.27560000000005</v>
      </c>
      <c r="T90" s="96">
        <f>SUMIFS($F:$F,$C:$C,$T$4,$D:$D,O90,$E:$E,P90)</f>
        <v>333.83330000000001</v>
      </c>
      <c r="U90" s="96">
        <f>SUMIFS($F:$F,$C:$C,$U$4,$D:$D,O90,$E:$E,P90)</f>
        <v>291.81830000000002</v>
      </c>
      <c r="V90" s="96">
        <f>SUMIFS($F:$F,$C:$C,$V$4,$D:$D,O90,$E:$E,P90)</f>
        <v>629.78620000000001</v>
      </c>
      <c r="W90" s="96">
        <f>SUMIFS($F:$F,$C:$C,$W$4,$D:$D,O90,$E:$E,P90)</f>
        <v>672.24159999999995</v>
      </c>
      <c r="X90" s="97">
        <f>SUMIFS($F:$F,$C:$C,$X$4,$D:$D,O90,$E:$E,P90)</f>
        <v>0</v>
      </c>
      <c r="Y90" s="44"/>
      <c r="Z90" s="66">
        <f t="shared" si="30"/>
        <v>3</v>
      </c>
      <c r="AA90" s="44">
        <f t="shared" si="31"/>
        <v>26</v>
      </c>
      <c r="AB90" s="94">
        <v>45377</v>
      </c>
      <c r="AC90" s="95">
        <f t="shared" si="24"/>
        <v>41.390890909090906</v>
      </c>
      <c r="AD90" s="96">
        <f t="shared" si="22"/>
        <v>56.570509090909098</v>
      </c>
      <c r="AE90" s="96">
        <f t="shared" si="22"/>
        <v>30.348481818181821</v>
      </c>
      <c r="AF90" s="96">
        <f t="shared" si="22"/>
        <v>26.528936363636365</v>
      </c>
      <c r="AG90" s="96">
        <f t="shared" si="22"/>
        <v>57.253290909090907</v>
      </c>
      <c r="AH90" s="96">
        <f t="shared" si="23"/>
        <v>61.112872727272723</v>
      </c>
      <c r="AI90" s="97">
        <f t="shared" si="23"/>
        <v>0</v>
      </c>
      <c r="AJ90" s="44"/>
      <c r="AK90" s="66">
        <f t="shared" si="32"/>
        <v>3</v>
      </c>
      <c r="AL90" s="44">
        <f t="shared" si="33"/>
        <v>26</v>
      </c>
      <c r="AM90" s="94">
        <v>45377</v>
      </c>
      <c r="AN90" s="95">
        <f>SUMIFS(G:G,C:C,$AN$4,D:D,AK90,E:E,AL90)</f>
        <v>40.96</v>
      </c>
      <c r="AO90" s="96">
        <f>SUMIFS(G:G,C:C,$AO$4,D:D,AK90,E:E,AL90)</f>
        <v>54.99</v>
      </c>
      <c r="AP90" s="96">
        <f>SUMIFS(G:G,C:C,$AP$4,D:D,AK90,E:E,AL90)</f>
        <v>29.84</v>
      </c>
      <c r="AQ90" s="96">
        <f>SUMIFS(G:G,C:C,$AQ$4,D:D,AK90,E:E,AL90)</f>
        <v>26.21</v>
      </c>
      <c r="AR90" s="96">
        <f>SUMIFS(G:G,C:C,$AR$4,D:D,AK90,E:E,AL90)</f>
        <v>56.03</v>
      </c>
      <c r="AS90" s="96">
        <f>SUMIFS(G:G,C:C,$AS$4,D:D,AK90,E:E,AL90)</f>
        <v>58.91</v>
      </c>
      <c r="AT90" s="97">
        <f>SUMIFS(G:G,C:C,$AT$4,D:D,AK90,E:E,AL90)</f>
        <v>0</v>
      </c>
      <c r="AU90" s="44"/>
      <c r="AV90" s="101">
        <v>45377</v>
      </c>
      <c r="AW90" s="96">
        <f t="shared" si="34"/>
        <v>509.99099999999999</v>
      </c>
      <c r="AX90" s="96">
        <f t="shared" si="35"/>
        <v>46.362818181818177</v>
      </c>
      <c r="AY90" s="97">
        <f t="shared" si="36"/>
        <v>45.195999999999998</v>
      </c>
      <c r="AZ90" s="96">
        <f t="shared" si="37"/>
        <v>61.112872727272723</v>
      </c>
      <c r="BA90" s="96">
        <f t="shared" si="38"/>
        <v>26.528936363636365</v>
      </c>
      <c r="BB90" s="97">
        <f t="shared" si="39"/>
        <v>34.583936363636354</v>
      </c>
      <c r="BC90" s="102">
        <f t="shared" si="40"/>
        <v>46.362818181818184</v>
      </c>
      <c r="BD90" s="44"/>
      <c r="BE90" s="44"/>
      <c r="BF90" s="96">
        <f t="shared" si="42"/>
        <v>58.91</v>
      </c>
      <c r="BG90" s="96">
        <f t="shared" si="43"/>
        <v>26.21</v>
      </c>
      <c r="BH90" s="96">
        <f t="shared" si="44"/>
        <v>32.699999999999996</v>
      </c>
      <c r="BI90" s="44"/>
      <c r="BJ90" s="96">
        <f t="shared" si="41"/>
        <v>45.195999999999998</v>
      </c>
      <c r="BK90" s="44"/>
      <c r="BP90" s="14"/>
      <c r="BQ90" s="13"/>
      <c r="BR90" s="15"/>
      <c r="BU90" s="13"/>
      <c r="BV90" s="15"/>
      <c r="BY90" s="13"/>
      <c r="BZ90" s="15"/>
      <c r="CC90" s="13"/>
      <c r="CD90" s="15"/>
      <c r="CG90" s="13"/>
      <c r="CH90" s="15"/>
      <c r="CK90" s="15"/>
      <c r="CL90" s="15"/>
      <c r="CM90" s="15"/>
    </row>
    <row r="91" spans="1:91" ht="16" thickBot="1" x14ac:dyDescent="0.4">
      <c r="A91" s="13">
        <v>43552</v>
      </c>
      <c r="B91" s="81" t="s">
        <v>137</v>
      </c>
      <c r="C91" s="80">
        <f t="shared" si="25"/>
        <v>2019</v>
      </c>
      <c r="D91" s="80">
        <f t="shared" si="26"/>
        <v>3</v>
      </c>
      <c r="E91" s="80">
        <f t="shared" si="27"/>
        <v>28</v>
      </c>
      <c r="F91" s="80">
        <v>454.1687</v>
      </c>
      <c r="G91" s="80">
        <v>40.86</v>
      </c>
      <c r="H91" s="80">
        <v>-0.02</v>
      </c>
      <c r="I91" s="80">
        <v>1154.47</v>
      </c>
      <c r="J91" s="80">
        <v>1423.3</v>
      </c>
      <c r="K91" s="80">
        <v>1111.4792</v>
      </c>
      <c r="L91" s="80">
        <v>11844.87</v>
      </c>
      <c r="M91" s="80">
        <v>20257</v>
      </c>
      <c r="O91" s="66">
        <f t="shared" si="28"/>
        <v>3</v>
      </c>
      <c r="P91" s="44">
        <f t="shared" si="29"/>
        <v>27</v>
      </c>
      <c r="Q91" s="94">
        <v>45378</v>
      </c>
      <c r="R91" s="95">
        <f>SUMIFS(F:F,C:C,$R$4,D:D,O91,E:E,P91)</f>
        <v>454.44240000000002</v>
      </c>
      <c r="S91" s="96">
        <f>SUMIFS($F:$F,$C:$C,$S$4,$D:$D,O91,$E:$E,P91)</f>
        <v>620.78309999999999</v>
      </c>
      <c r="T91" s="96">
        <f>SUMIFS($F:$F,$C:$C,$T$4,$D:$D,O91,$E:$E,P91)</f>
        <v>334.24369999999999</v>
      </c>
      <c r="U91" s="96">
        <f>SUMIFS($F:$F,$C:$C,$U$4,$D:$D,O91,$E:$E,P91)</f>
        <v>294.40710000000001</v>
      </c>
      <c r="V91" s="96">
        <f>SUMIFS($F:$F,$C:$C,$V$4,$D:$D,O91,$E:$E,P91)</f>
        <v>628.23699999999997</v>
      </c>
      <c r="W91" s="96">
        <f>SUMIFS($F:$F,$C:$C,$W$4,$D:$D,O91,$E:$E,P91)</f>
        <v>671.13620000000003</v>
      </c>
      <c r="X91" s="97">
        <f>SUMIFS($F:$F,$C:$C,$X$4,$D:$D,O91,$E:$E,P91)</f>
        <v>0</v>
      </c>
      <c r="Y91" s="44"/>
      <c r="Z91" s="66">
        <f t="shared" si="30"/>
        <v>3</v>
      </c>
      <c r="AA91" s="44">
        <f t="shared" si="31"/>
        <v>27</v>
      </c>
      <c r="AB91" s="94">
        <v>45378</v>
      </c>
      <c r="AC91" s="95">
        <f t="shared" si="24"/>
        <v>41.312945454545456</v>
      </c>
      <c r="AD91" s="96">
        <f t="shared" si="22"/>
        <v>56.434827272727269</v>
      </c>
      <c r="AE91" s="96">
        <f t="shared" si="22"/>
        <v>30.385790909090908</v>
      </c>
      <c r="AF91" s="96">
        <f t="shared" si="22"/>
        <v>26.764281818181818</v>
      </c>
      <c r="AG91" s="96">
        <f t="shared" si="22"/>
        <v>57.11245454545454</v>
      </c>
      <c r="AH91" s="96">
        <f t="shared" si="23"/>
        <v>61.012381818181822</v>
      </c>
      <c r="AI91" s="97">
        <f t="shared" si="23"/>
        <v>0</v>
      </c>
      <c r="AJ91" s="44"/>
      <c r="AK91" s="66">
        <f t="shared" si="32"/>
        <v>3</v>
      </c>
      <c r="AL91" s="44">
        <f t="shared" si="33"/>
        <v>27</v>
      </c>
      <c r="AM91" s="94">
        <v>45378</v>
      </c>
      <c r="AN91" s="95">
        <f>SUMIFS(G:G,C:C,$AN$4,D:D,AK91,E:E,AL91)</f>
        <v>40.89</v>
      </c>
      <c r="AO91" s="96">
        <f>SUMIFS(G:G,C:C,$AO$4,D:D,AK91,E:E,AL91)</f>
        <v>54.85</v>
      </c>
      <c r="AP91" s="96">
        <f>SUMIFS(G:G,C:C,$AP$4,D:D,AK91,E:E,AL91)</f>
        <v>29.91</v>
      </c>
      <c r="AQ91" s="96">
        <f>SUMIFS(G:G,C:C,$AQ$4,D:D,AK91,E:E,AL91)</f>
        <v>26.42</v>
      </c>
      <c r="AR91" s="96">
        <f>SUMIFS(G:G,C:C,$AR$4,D:D,AK91,E:E,AL91)</f>
        <v>55.9</v>
      </c>
      <c r="AS91" s="96">
        <f>SUMIFS(G:G,C:C,$AS$4,D:D,AK91,E:E,AL91)</f>
        <v>58.81</v>
      </c>
      <c r="AT91" s="97">
        <f>SUMIFS(G:G,C:C,$AT$4,D:D,AK91,E:E,AL91)</f>
        <v>0</v>
      </c>
      <c r="AU91" s="44"/>
      <c r="AV91" s="101">
        <v>45378</v>
      </c>
      <c r="AW91" s="96">
        <f t="shared" si="34"/>
        <v>509.76141999999999</v>
      </c>
      <c r="AX91" s="96">
        <f t="shared" si="35"/>
        <v>46.341947272727275</v>
      </c>
      <c r="AY91" s="97">
        <f t="shared" si="36"/>
        <v>45.178000000000004</v>
      </c>
      <c r="AZ91" s="96">
        <f t="shared" si="37"/>
        <v>61.012381818181822</v>
      </c>
      <c r="BA91" s="96">
        <f t="shared" si="38"/>
        <v>26.764281818181818</v>
      </c>
      <c r="BB91" s="97">
        <f t="shared" si="39"/>
        <v>34.248100000000008</v>
      </c>
      <c r="BC91" s="102">
        <f t="shared" si="40"/>
        <v>46.341947272727268</v>
      </c>
      <c r="BD91" s="44"/>
      <c r="BE91" s="44"/>
      <c r="BF91" s="96">
        <f t="shared" si="42"/>
        <v>58.81</v>
      </c>
      <c r="BG91" s="96">
        <f t="shared" si="43"/>
        <v>26.42</v>
      </c>
      <c r="BH91" s="96">
        <f t="shared" si="44"/>
        <v>32.39</v>
      </c>
      <c r="BI91" s="44"/>
      <c r="BJ91" s="96">
        <f t="shared" si="41"/>
        <v>45.178000000000004</v>
      </c>
      <c r="BK91" s="44"/>
      <c r="BP91" s="14"/>
      <c r="BQ91" s="13"/>
      <c r="BR91" s="15"/>
      <c r="BU91" s="13"/>
      <c r="BV91" s="15"/>
      <c r="BY91" s="13"/>
      <c r="BZ91" s="15"/>
      <c r="CC91" s="13"/>
      <c r="CD91" s="15"/>
      <c r="CG91" s="13"/>
      <c r="CH91" s="15"/>
      <c r="CK91" s="15"/>
      <c r="CL91" s="15"/>
      <c r="CM91" s="15"/>
    </row>
    <row r="92" spans="1:91" ht="16" thickBot="1" x14ac:dyDescent="0.4">
      <c r="A92" s="13">
        <v>43553</v>
      </c>
      <c r="B92" s="81" t="s">
        <v>138</v>
      </c>
      <c r="C92" s="80">
        <f t="shared" si="25"/>
        <v>2019</v>
      </c>
      <c r="D92" s="80">
        <f t="shared" si="26"/>
        <v>3</v>
      </c>
      <c r="E92" s="80">
        <f t="shared" si="27"/>
        <v>29</v>
      </c>
      <c r="F92" s="80">
        <v>455.08179999999999</v>
      </c>
      <c r="G92" s="80">
        <v>41.01</v>
      </c>
      <c r="H92" s="80">
        <v>0.08</v>
      </c>
      <c r="I92" s="80">
        <v>1847.19</v>
      </c>
      <c r="J92" s="80">
        <v>964.8</v>
      </c>
      <c r="K92" s="80">
        <v>1109.6792</v>
      </c>
      <c r="L92" s="80">
        <v>11808.45</v>
      </c>
      <c r="M92" s="80">
        <v>20186.78</v>
      </c>
      <c r="O92" s="66">
        <f t="shared" si="28"/>
        <v>3</v>
      </c>
      <c r="P92" s="44">
        <f t="shared" si="29"/>
        <v>28</v>
      </c>
      <c r="Q92" s="94">
        <v>45379</v>
      </c>
      <c r="R92" s="95">
        <f>SUMIFS(F:F,C:C,$R$4,D:D,O92,E:E,P92)</f>
        <v>454.1687</v>
      </c>
      <c r="S92" s="96">
        <f>SUMIFS($F:$F,$C:$C,$S$4,$D:$D,O92,$E:$E,P92)</f>
        <v>620.43849999999998</v>
      </c>
      <c r="T92" s="96">
        <f>SUMIFS($F:$F,$C:$C,$T$4,$D:$D,O92,$E:$E,P92)</f>
        <v>334.81659999999999</v>
      </c>
      <c r="U92" s="96">
        <f>SUMIFS($F:$F,$C:$C,$U$4,$D:$D,O92,$E:$E,P92)</f>
        <v>295.57810000000001</v>
      </c>
      <c r="V92" s="96">
        <f>SUMIFS($F:$F,$C:$C,$V$4,$D:$D,O92,$E:$E,P92)</f>
        <v>625.84649999999999</v>
      </c>
      <c r="W92" s="96">
        <f>SUMIFS($F:$F,$C:$C,$W$4,$D:$D,O92,$E:$E,P92)</f>
        <v>669.96</v>
      </c>
      <c r="X92" s="97">
        <f>SUMIFS($F:$F,$C:$C,$X$4,$D:$D,O92,$E:$E,P92)</f>
        <v>0</v>
      </c>
      <c r="Y92" s="44"/>
      <c r="Z92" s="66">
        <f t="shared" si="30"/>
        <v>3</v>
      </c>
      <c r="AA92" s="44">
        <f t="shared" si="31"/>
        <v>28</v>
      </c>
      <c r="AB92" s="94">
        <v>45379</v>
      </c>
      <c r="AC92" s="95">
        <f t="shared" si="24"/>
        <v>41.288063636363638</v>
      </c>
      <c r="AD92" s="96">
        <f t="shared" si="22"/>
        <v>56.403500000000001</v>
      </c>
      <c r="AE92" s="96">
        <f t="shared" si="22"/>
        <v>30.437872727272726</v>
      </c>
      <c r="AF92" s="96">
        <f t="shared" si="22"/>
        <v>26.870736363636365</v>
      </c>
      <c r="AG92" s="96">
        <f t="shared" si="22"/>
        <v>56.895136363636361</v>
      </c>
      <c r="AH92" s="96">
        <f t="shared" si="23"/>
        <v>60.905454545454546</v>
      </c>
      <c r="AI92" s="97">
        <f t="shared" si="23"/>
        <v>0</v>
      </c>
      <c r="AJ92" s="44"/>
      <c r="AK92" s="66">
        <f t="shared" si="32"/>
        <v>3</v>
      </c>
      <c r="AL92" s="44">
        <f t="shared" si="33"/>
        <v>28</v>
      </c>
      <c r="AM92" s="94">
        <v>45379</v>
      </c>
      <c r="AN92" s="95">
        <f>SUMIFS(G:G,C:C,$AN$4,D:D,AK92,E:E,AL92)</f>
        <v>40.86</v>
      </c>
      <c r="AO92" s="96">
        <f>SUMIFS(G:G,C:C,$AO$4,D:D,AK92,E:E,AL92)</f>
        <v>54.86</v>
      </c>
      <c r="AP92" s="96">
        <f>SUMIFS(G:G,C:C,$AP$4,D:D,AK92,E:E,AL92)</f>
        <v>29.93</v>
      </c>
      <c r="AQ92" s="96">
        <f>SUMIFS(G:G,C:C,$AQ$4,D:D,AK92,E:E,AL92)</f>
        <v>26.52</v>
      </c>
      <c r="AR92" s="96">
        <f>SUMIFS(G:G,C:C,$AR$4,D:D,AK92,E:E,AL92)</f>
        <v>55.69</v>
      </c>
      <c r="AS92" s="96">
        <f>SUMIFS(G:G,C:C,$AS$4,D:D,AK92,E:E,AL92)</f>
        <v>58.71</v>
      </c>
      <c r="AT92" s="97">
        <f>SUMIFS(G:G,C:C,$AT$4,D:D,AK92,E:E,AL92)</f>
        <v>0</v>
      </c>
      <c r="AU92" s="44"/>
      <c r="AV92" s="101">
        <v>45379</v>
      </c>
      <c r="AW92" s="96">
        <f t="shared" si="34"/>
        <v>509.32794000000001</v>
      </c>
      <c r="AX92" s="96">
        <f t="shared" si="35"/>
        <v>46.30254</v>
      </c>
      <c r="AY92" s="97">
        <f t="shared" si="36"/>
        <v>45.142000000000003</v>
      </c>
      <c r="AZ92" s="96">
        <f t="shared" si="37"/>
        <v>60.905454545454546</v>
      </c>
      <c r="BA92" s="96">
        <f t="shared" si="38"/>
        <v>26.870736363636365</v>
      </c>
      <c r="BB92" s="97">
        <f t="shared" si="39"/>
        <v>34.034718181818178</v>
      </c>
      <c r="BC92" s="102">
        <f t="shared" si="40"/>
        <v>46.30254</v>
      </c>
      <c r="BD92" s="44"/>
      <c r="BE92" s="44"/>
      <c r="BF92" s="96">
        <f t="shared" si="42"/>
        <v>58.71</v>
      </c>
      <c r="BG92" s="96">
        <f t="shared" si="43"/>
        <v>26.52</v>
      </c>
      <c r="BH92" s="96">
        <f t="shared" si="44"/>
        <v>32.19</v>
      </c>
      <c r="BI92" s="44"/>
      <c r="BJ92" s="96">
        <f t="shared" si="41"/>
        <v>45.142000000000003</v>
      </c>
      <c r="BK92" s="44"/>
      <c r="BP92" s="14"/>
      <c r="BQ92" s="13"/>
      <c r="BR92" s="15"/>
      <c r="BU92" s="13"/>
      <c r="BV92" s="15"/>
      <c r="BY92" s="13"/>
      <c r="BZ92" s="15"/>
      <c r="CC92" s="13"/>
      <c r="CD92" s="15"/>
      <c r="CG92" s="13"/>
      <c r="CH92" s="15"/>
      <c r="CK92" s="15"/>
      <c r="CL92" s="15"/>
      <c r="CM92" s="15"/>
    </row>
    <row r="93" spans="1:91" ht="16" thickBot="1" x14ac:dyDescent="0.4">
      <c r="A93" s="13">
        <v>43554</v>
      </c>
      <c r="B93" s="81" t="s">
        <v>139</v>
      </c>
      <c r="C93" s="80">
        <f t="shared" si="25"/>
        <v>2019</v>
      </c>
      <c r="D93" s="80">
        <f t="shared" si="26"/>
        <v>3</v>
      </c>
      <c r="E93" s="80">
        <f t="shared" si="27"/>
        <v>30</v>
      </c>
      <c r="F93" s="80">
        <v>457.24180000000001</v>
      </c>
      <c r="G93" s="80">
        <v>41.24</v>
      </c>
      <c r="H93" s="80">
        <v>0.19</v>
      </c>
      <c r="I93" s="80">
        <v>2709.38</v>
      </c>
      <c r="J93" s="80">
        <v>521.79999999999995</v>
      </c>
      <c r="K93" s="80">
        <v>1108.8177000000001</v>
      </c>
      <c r="L93" s="80">
        <v>11631.98</v>
      </c>
      <c r="M93" s="80">
        <v>19901.78</v>
      </c>
      <c r="O93" s="66">
        <f t="shared" si="28"/>
        <v>3</v>
      </c>
      <c r="P93" s="44">
        <f t="shared" si="29"/>
        <v>29</v>
      </c>
      <c r="Q93" s="94">
        <v>45380</v>
      </c>
      <c r="R93" s="95">
        <f>SUMIFS(F:F,C:C,$R$4,D:D,O93,E:E,P93)</f>
        <v>455.08179999999999</v>
      </c>
      <c r="S93" s="96">
        <f>SUMIFS($F:$F,$C:$C,$S$4,$D:$D,O93,$E:$E,P93)</f>
        <v>619.30589999999995</v>
      </c>
      <c r="T93" s="96">
        <f>SUMIFS($F:$F,$C:$C,$T$4,$D:$D,O93,$E:$E,P93)</f>
        <v>334.97469999999998</v>
      </c>
      <c r="U93" s="96">
        <f>SUMIFS($F:$F,$C:$C,$U$4,$D:$D,O93,$E:$E,P93)</f>
        <v>296.66370000000001</v>
      </c>
      <c r="V93" s="96">
        <f>SUMIFS($F:$F,$C:$C,$V$4,$D:$D,O93,$E:$E,P93)</f>
        <v>624.99749999999995</v>
      </c>
      <c r="W93" s="96">
        <f>SUMIFS($F:$F,$C:$C,$W$4,$D:$D,O93,$E:$E,P93)</f>
        <v>669.96249999999998</v>
      </c>
      <c r="X93" s="97">
        <f>SUMIFS($F:$F,$C:$C,$X$4,$D:$D,O93,$E:$E,P93)</f>
        <v>0</v>
      </c>
      <c r="Y93" s="44"/>
      <c r="Z93" s="66">
        <f t="shared" si="30"/>
        <v>3</v>
      </c>
      <c r="AA93" s="44">
        <f t="shared" si="31"/>
        <v>29</v>
      </c>
      <c r="AB93" s="94">
        <v>45380</v>
      </c>
      <c r="AC93" s="95">
        <f t="shared" si="24"/>
        <v>41.371072727272725</v>
      </c>
      <c r="AD93" s="96">
        <f t="shared" si="22"/>
        <v>56.300536363636361</v>
      </c>
      <c r="AE93" s="96">
        <f t="shared" si="22"/>
        <v>30.452245454545452</v>
      </c>
      <c r="AF93" s="96">
        <f t="shared" si="22"/>
        <v>26.969427272727273</v>
      </c>
      <c r="AG93" s="96">
        <f t="shared" si="22"/>
        <v>56.81795454545454</v>
      </c>
      <c r="AH93" s="96">
        <f t="shared" si="23"/>
        <v>60.905681818181819</v>
      </c>
      <c r="AI93" s="97">
        <f t="shared" si="23"/>
        <v>0</v>
      </c>
      <c r="AJ93" s="44"/>
      <c r="AK93" s="66">
        <f t="shared" si="32"/>
        <v>3</v>
      </c>
      <c r="AL93" s="44">
        <f t="shared" si="33"/>
        <v>29</v>
      </c>
      <c r="AM93" s="94">
        <v>45380</v>
      </c>
      <c r="AN93" s="95">
        <f>SUMIFS(G:G,C:C,$AN$4,D:D,AK93,E:E,AL93)</f>
        <v>41.01</v>
      </c>
      <c r="AO93" s="96">
        <f>SUMIFS(G:G,C:C,$AO$4,D:D,AK93,E:E,AL93)</f>
        <v>54.72</v>
      </c>
      <c r="AP93" s="96">
        <f>SUMIFS(G:G,C:C,$AP$4,D:D,AK93,E:E,AL93)</f>
        <v>29.95</v>
      </c>
      <c r="AQ93" s="96">
        <f>SUMIFS(G:G,C:C,$AQ$4,D:D,AK93,E:E,AL93)</f>
        <v>26.62</v>
      </c>
      <c r="AR93" s="96">
        <f>SUMIFS(G:G,C:C,$AR$4,D:D,AK93,E:E,AL93)</f>
        <v>55.61</v>
      </c>
      <c r="AS93" s="96">
        <f>SUMIFS(G:G,C:C,$AS$4,D:D,AK93,E:E,AL93)</f>
        <v>58.71</v>
      </c>
      <c r="AT93" s="97">
        <f>SUMIFS(G:G,C:C,$AT$4,D:D,AK93,E:E,AL93)</f>
        <v>0</v>
      </c>
      <c r="AU93" s="44"/>
      <c r="AV93" s="101">
        <v>45380</v>
      </c>
      <c r="AW93" s="96">
        <f t="shared" si="34"/>
        <v>509.18085999999994</v>
      </c>
      <c r="AX93" s="96">
        <f t="shared" si="35"/>
        <v>46.289169090909084</v>
      </c>
      <c r="AY93" s="97">
        <f t="shared" si="36"/>
        <v>45.122</v>
      </c>
      <c r="AZ93" s="96">
        <f t="shared" si="37"/>
        <v>60.905681818181819</v>
      </c>
      <c r="BA93" s="96">
        <f t="shared" si="38"/>
        <v>26.969427272727273</v>
      </c>
      <c r="BB93" s="97">
        <f t="shared" si="39"/>
        <v>33.936254545454545</v>
      </c>
      <c r="BC93" s="102">
        <f t="shared" si="40"/>
        <v>46.289169090909084</v>
      </c>
      <c r="BD93" s="44"/>
      <c r="BE93" s="44"/>
      <c r="BF93" s="96">
        <f t="shared" si="42"/>
        <v>58.71</v>
      </c>
      <c r="BG93" s="96">
        <f t="shared" si="43"/>
        <v>26.62</v>
      </c>
      <c r="BH93" s="96">
        <f t="shared" si="44"/>
        <v>32.090000000000003</v>
      </c>
      <c r="BI93" s="44"/>
      <c r="BJ93" s="96">
        <f t="shared" si="41"/>
        <v>45.122</v>
      </c>
      <c r="BK93" s="44"/>
      <c r="BP93" s="14"/>
      <c r="BQ93" s="13"/>
      <c r="BR93" s="15"/>
      <c r="BU93" s="13"/>
      <c r="BV93" s="15"/>
      <c r="BY93" s="13"/>
      <c r="BZ93" s="15"/>
      <c r="CC93" s="13"/>
      <c r="CD93" s="15"/>
      <c r="CG93" s="13"/>
      <c r="CH93" s="15"/>
      <c r="CK93" s="15"/>
      <c r="CL93" s="15"/>
      <c r="CM93" s="15"/>
    </row>
    <row r="94" spans="1:91" ht="16" thickBot="1" x14ac:dyDescent="0.4">
      <c r="A94" s="13">
        <v>43555</v>
      </c>
      <c r="B94" s="81" t="s">
        <v>140</v>
      </c>
      <c r="C94" s="80">
        <f t="shared" si="25"/>
        <v>2019</v>
      </c>
      <c r="D94" s="80">
        <f t="shared" si="26"/>
        <v>3</v>
      </c>
      <c r="E94" s="80">
        <f t="shared" si="27"/>
        <v>31</v>
      </c>
      <c r="F94" s="80">
        <v>439.62950000000001</v>
      </c>
      <c r="G94" s="80">
        <v>41.35</v>
      </c>
      <c r="H94" s="80">
        <v>-1.66</v>
      </c>
      <c r="I94" s="80">
        <v>2473.98</v>
      </c>
      <c r="J94" s="80">
        <v>601.4</v>
      </c>
      <c r="K94" s="80">
        <v>1063.271</v>
      </c>
      <c r="L94" s="80">
        <v>11454.78</v>
      </c>
      <c r="M94" s="80">
        <v>19623.73</v>
      </c>
      <c r="O94" s="66">
        <f t="shared" si="28"/>
        <v>3</v>
      </c>
      <c r="P94" s="44">
        <f t="shared" si="29"/>
        <v>30</v>
      </c>
      <c r="Q94" s="94">
        <v>45381</v>
      </c>
      <c r="R94" s="95">
        <f>SUMIFS(F:F,C:C,$R$4,D:D,O94,E:E,P94)</f>
        <v>457.24180000000001</v>
      </c>
      <c r="S94" s="96">
        <f>SUMIFS($F:$F,$C:$C,$S$4,$D:$D,O94,$E:$E,P94)</f>
        <v>617.10379999999998</v>
      </c>
      <c r="T94" s="96">
        <f>SUMIFS($F:$F,$C:$C,$T$4,$D:$D,O94,$E:$E,P94)</f>
        <v>336.84</v>
      </c>
      <c r="U94" s="96">
        <f>SUMIFS($F:$F,$C:$C,$U$4,$D:$D,O94,$E:$E,P94)</f>
        <v>296.96350000000001</v>
      </c>
      <c r="V94" s="96">
        <f>SUMIFS($F:$F,$C:$C,$V$4,$D:$D,O94,$E:$E,P94)</f>
        <v>625.44000000000005</v>
      </c>
      <c r="W94" s="96">
        <f>SUMIFS($F:$F,$C:$C,$W$4,$D:$D,O94,$E:$E,P94)</f>
        <v>669.89589999999998</v>
      </c>
      <c r="X94" s="97">
        <f>SUMIFS($F:$F,$C:$C,$X$4,$D:$D,O94,$E:$E,P94)</f>
        <v>0</v>
      </c>
      <c r="Y94" s="44"/>
      <c r="Z94" s="66">
        <f t="shared" si="30"/>
        <v>3</v>
      </c>
      <c r="AA94" s="44">
        <f t="shared" si="31"/>
        <v>30</v>
      </c>
      <c r="AB94" s="94">
        <v>45381</v>
      </c>
      <c r="AC94" s="95">
        <f t="shared" si="24"/>
        <v>41.567436363636368</v>
      </c>
      <c r="AD94" s="96">
        <f t="shared" si="22"/>
        <v>56.100345454545455</v>
      </c>
      <c r="AE94" s="96">
        <f t="shared" si="22"/>
        <v>30.621818181818181</v>
      </c>
      <c r="AF94" s="96">
        <f t="shared" si="22"/>
        <v>26.99668181818182</v>
      </c>
      <c r="AG94" s="96">
        <f t="shared" si="22"/>
        <v>56.858181818181826</v>
      </c>
      <c r="AH94" s="96">
        <f t="shared" si="23"/>
        <v>60.899627272727272</v>
      </c>
      <c r="AI94" s="97">
        <f t="shared" si="23"/>
        <v>0</v>
      </c>
      <c r="AJ94" s="44"/>
      <c r="AK94" s="66">
        <f t="shared" si="32"/>
        <v>3</v>
      </c>
      <c r="AL94" s="44">
        <f t="shared" si="33"/>
        <v>30</v>
      </c>
      <c r="AM94" s="94">
        <v>45381</v>
      </c>
      <c r="AN94" s="95">
        <f>SUMIFS(G:G,C:C,$AN$4,D:D,AK94,E:E,AL94)</f>
        <v>41.24</v>
      </c>
      <c r="AO94" s="96">
        <f>SUMIFS(G:G,C:C,$AO$4,D:D,AK94,E:E,AL94)</f>
        <v>54.53</v>
      </c>
      <c r="AP94" s="96">
        <f>SUMIFS(G:G,C:C,$AP$4,D:D,AK94,E:E,AL94)</f>
        <v>30.11</v>
      </c>
      <c r="AQ94" s="96">
        <f>SUMIFS(G:G,C:C,$AQ$4,D:D,AK94,E:E,AL94)</f>
        <v>26.65</v>
      </c>
      <c r="AR94" s="96">
        <f>SUMIFS(G:G,C:C,$AR$4,D:D,AK94,E:E,AL94)</f>
        <v>55.65</v>
      </c>
      <c r="AS94" s="96">
        <f>SUMIFS(G:G,C:C,$AS$4,D:D,AK94,E:E,AL94)</f>
        <v>58.7</v>
      </c>
      <c r="AT94" s="97">
        <f>SUMIFS(G:G,C:C,$AT$4,D:D,AK94,E:E,AL94)</f>
        <v>0</v>
      </c>
      <c r="AU94" s="44"/>
      <c r="AV94" s="101">
        <v>45381</v>
      </c>
      <c r="AW94" s="96">
        <f t="shared" si="34"/>
        <v>509.24863999999997</v>
      </c>
      <c r="AX94" s="96">
        <f t="shared" si="35"/>
        <v>46.295330909090907</v>
      </c>
      <c r="AY94" s="97">
        <f t="shared" si="36"/>
        <v>45.128</v>
      </c>
      <c r="AZ94" s="96">
        <f t="shared" si="37"/>
        <v>60.899627272727272</v>
      </c>
      <c r="BA94" s="96">
        <f t="shared" si="38"/>
        <v>26.99668181818182</v>
      </c>
      <c r="BB94" s="97">
        <f t="shared" si="39"/>
        <v>33.902945454545453</v>
      </c>
      <c r="BC94" s="102">
        <f t="shared" si="40"/>
        <v>46.295330909090907</v>
      </c>
      <c r="BD94" s="44"/>
      <c r="BE94" s="44"/>
      <c r="BF94" s="96">
        <f t="shared" si="42"/>
        <v>58.7</v>
      </c>
      <c r="BG94" s="96">
        <f t="shared" si="43"/>
        <v>26.65</v>
      </c>
      <c r="BH94" s="96">
        <f t="shared" si="44"/>
        <v>32.050000000000004</v>
      </c>
      <c r="BI94" s="44"/>
      <c r="BJ94" s="96">
        <f t="shared" si="41"/>
        <v>45.128</v>
      </c>
      <c r="BK94" s="44"/>
      <c r="BP94" s="14"/>
      <c r="BQ94" s="13"/>
      <c r="BR94" s="15"/>
      <c r="BU94" s="13"/>
      <c r="BV94" s="15"/>
      <c r="BY94" s="13"/>
      <c r="BZ94" s="15"/>
      <c r="CC94" s="13"/>
      <c r="CD94" s="15"/>
      <c r="CG94" s="13"/>
      <c r="CH94" s="15"/>
      <c r="CK94" s="15"/>
      <c r="CL94" s="15"/>
      <c r="CM94" s="15"/>
    </row>
    <row r="95" spans="1:91" ht="16" thickBot="1" x14ac:dyDescent="0.4">
      <c r="A95" s="13">
        <v>43556</v>
      </c>
      <c r="B95" s="81" t="s">
        <v>141</v>
      </c>
      <c r="C95" s="80">
        <f t="shared" si="25"/>
        <v>2019</v>
      </c>
      <c r="D95" s="80">
        <f t="shared" si="26"/>
        <v>4</v>
      </c>
      <c r="E95" s="80">
        <f t="shared" si="27"/>
        <v>1</v>
      </c>
      <c r="F95" s="80">
        <v>444.57690000000002</v>
      </c>
      <c r="G95" s="80">
        <v>43.96</v>
      </c>
      <c r="H95" s="80">
        <v>0.49</v>
      </c>
      <c r="I95" s="80">
        <v>2252.1799999999998</v>
      </c>
      <c r="J95" s="80">
        <v>731.6</v>
      </c>
      <c r="K95" s="80">
        <v>1011.3869999999999</v>
      </c>
      <c r="L95" s="80">
        <v>11480.86</v>
      </c>
      <c r="M95" s="80">
        <v>19638.78</v>
      </c>
      <c r="O95" s="66">
        <f t="shared" si="28"/>
        <v>3</v>
      </c>
      <c r="P95" s="44">
        <f t="shared" si="29"/>
        <v>31</v>
      </c>
      <c r="Q95" s="94">
        <v>45382</v>
      </c>
      <c r="R95" s="95">
        <f>SUMIFS(F:F,C:C,$R$4,D:D,O95,E:E,P95)</f>
        <v>439.62950000000001</v>
      </c>
      <c r="S95" s="96">
        <f>SUMIFS($F:$F,$C:$C,$S$4,$D:$D,O95,$E:$E,P95)</f>
        <v>613.5104</v>
      </c>
      <c r="T95" s="96">
        <f>SUMIFS($F:$F,$C:$C,$T$4,$D:$D,O95,$E:$E,P95)</f>
        <v>337.67469999999997</v>
      </c>
      <c r="U95" s="96">
        <f>SUMIFS($F:$F,$C:$C,$U$4,$D:$D,O95,$E:$E,P95)</f>
        <v>292.86259999999999</v>
      </c>
      <c r="V95" s="96">
        <f>SUMIFS($F:$F,$C:$C,$V$4,$D:$D,O95,$E:$E,P95)</f>
        <v>627.82410000000004</v>
      </c>
      <c r="W95" s="96">
        <f>SUMIFS($F:$F,$C:$C,$W$4,$D:$D,O95,$E:$E,P95)</f>
        <v>665.81560000000002</v>
      </c>
      <c r="X95" s="97">
        <f>SUMIFS($F:$F,$C:$C,$X$4,$D:$D,O95,$E:$E,P95)</f>
        <v>0</v>
      </c>
      <c r="Y95" s="44"/>
      <c r="Z95" s="66">
        <f t="shared" si="30"/>
        <v>3</v>
      </c>
      <c r="AA95" s="44">
        <f t="shared" si="31"/>
        <v>31</v>
      </c>
      <c r="AB95" s="94">
        <v>45382</v>
      </c>
      <c r="AC95" s="95">
        <f t="shared" si="24"/>
        <v>39.966318181818181</v>
      </c>
      <c r="AD95" s="96">
        <f t="shared" si="22"/>
        <v>55.773672727272725</v>
      </c>
      <c r="AE95" s="96">
        <f t="shared" si="22"/>
        <v>30.697699999999998</v>
      </c>
      <c r="AF95" s="96">
        <f t="shared" si="22"/>
        <v>26.623872727272726</v>
      </c>
      <c r="AG95" s="96">
        <f t="shared" si="22"/>
        <v>57.074918181818184</v>
      </c>
      <c r="AH95" s="96">
        <f t="shared" si="23"/>
        <v>60.528690909090912</v>
      </c>
      <c r="AI95" s="97">
        <f t="shared" si="23"/>
        <v>0</v>
      </c>
      <c r="AJ95" s="44"/>
      <c r="AK95" s="66">
        <f t="shared" si="32"/>
        <v>3</v>
      </c>
      <c r="AL95" s="44">
        <f t="shared" si="33"/>
        <v>31</v>
      </c>
      <c r="AM95" s="94">
        <v>45382</v>
      </c>
      <c r="AN95" s="95">
        <f>SUMIFS(G:G,C:C,$AN$4,D:D,AK95,E:E,AL95)</f>
        <v>41.35</v>
      </c>
      <c r="AO95" s="96">
        <f>SUMIFS(G:G,C:C,$AO$4,D:D,AK95,E:E,AL95)</f>
        <v>54.23</v>
      </c>
      <c r="AP95" s="96">
        <f>SUMIFS(G:G,C:C,$AP$4,D:D,AK95,E:E,AL95)</f>
        <v>30.03</v>
      </c>
      <c r="AQ95" s="96">
        <f>SUMIFS(G:G,C:C,$AQ$4,D:D,AK95,E:E,AL95)</f>
        <v>26.34</v>
      </c>
      <c r="AR95" s="96">
        <f>SUMIFS(G:G,C:C,$AR$4,D:D,AK95,E:E,AL95)</f>
        <v>55.84</v>
      </c>
      <c r="AS95" s="96">
        <f>SUMIFS(G:G,C:C,$AS$4,D:D,AK95,E:E,AL95)</f>
        <v>58.34</v>
      </c>
      <c r="AT95" s="97">
        <f>SUMIFS(G:G,C:C,$AT$4,D:D,AK95,E:E,AL95)</f>
        <v>0</v>
      </c>
      <c r="AU95" s="44"/>
      <c r="AV95" s="101">
        <v>45382</v>
      </c>
      <c r="AW95" s="96">
        <f t="shared" si="34"/>
        <v>507.53747999999996</v>
      </c>
      <c r="AX95" s="96">
        <f t="shared" si="35"/>
        <v>46.139770909090906</v>
      </c>
      <c r="AY95" s="97">
        <f t="shared" si="36"/>
        <v>44.956000000000003</v>
      </c>
      <c r="AZ95" s="96">
        <f t="shared" si="37"/>
        <v>60.528690909090912</v>
      </c>
      <c r="BA95" s="96">
        <f t="shared" si="38"/>
        <v>26.623872727272726</v>
      </c>
      <c r="BB95" s="97">
        <f t="shared" si="39"/>
        <v>33.904818181818186</v>
      </c>
      <c r="BC95" s="102">
        <f t="shared" si="40"/>
        <v>46.139770909090906</v>
      </c>
      <c r="BD95" s="44"/>
      <c r="BE95" s="44"/>
      <c r="BF95" s="96">
        <f t="shared" si="42"/>
        <v>58.34</v>
      </c>
      <c r="BG95" s="96">
        <f t="shared" si="43"/>
        <v>26.34</v>
      </c>
      <c r="BH95" s="96">
        <f t="shared" si="44"/>
        <v>32</v>
      </c>
      <c r="BI95" s="44"/>
      <c r="BJ95" s="96">
        <f t="shared" si="41"/>
        <v>44.956000000000003</v>
      </c>
      <c r="BK95" s="44"/>
      <c r="BP95" s="14"/>
      <c r="BQ95" s="13"/>
      <c r="BR95" s="15"/>
      <c r="BU95" s="13"/>
      <c r="BV95" s="15"/>
      <c r="BY95" s="13"/>
      <c r="BZ95" s="15"/>
      <c r="CC95" s="13"/>
      <c r="CD95" s="15"/>
      <c r="CG95" s="13"/>
      <c r="CH95" s="15"/>
      <c r="CK95" s="15"/>
      <c r="CL95" s="15"/>
      <c r="CM95" s="15"/>
    </row>
    <row r="96" spans="1:91" ht="16" thickBot="1" x14ac:dyDescent="0.4">
      <c r="A96" s="13">
        <v>43557</v>
      </c>
      <c r="B96" s="81" t="s">
        <v>142</v>
      </c>
      <c r="C96" s="80">
        <f t="shared" si="25"/>
        <v>2019</v>
      </c>
      <c r="D96" s="80">
        <f t="shared" si="26"/>
        <v>4</v>
      </c>
      <c r="E96" s="80">
        <f t="shared" si="27"/>
        <v>2</v>
      </c>
      <c r="F96" s="80">
        <v>463.55880000000002</v>
      </c>
      <c r="G96" s="80">
        <v>43.88</v>
      </c>
      <c r="H96" s="80">
        <v>1.8</v>
      </c>
      <c r="I96" s="80">
        <v>2554.2600000000002</v>
      </c>
      <c r="J96" s="80">
        <v>781.9</v>
      </c>
      <c r="K96" s="80">
        <v>1056.3049000000001</v>
      </c>
      <c r="L96" s="80">
        <v>11827.05</v>
      </c>
      <c r="M96" s="80">
        <v>20219.55</v>
      </c>
      <c r="O96" s="66">
        <f t="shared" si="28"/>
        <v>4</v>
      </c>
      <c r="P96" s="44">
        <f t="shared" si="29"/>
        <v>1</v>
      </c>
      <c r="Q96" s="94">
        <v>45383</v>
      </c>
      <c r="R96" s="95">
        <f>SUMIFS(F:F,C:C,$R$4,D:D,O96,E:E,P96)</f>
        <v>444.57690000000002</v>
      </c>
      <c r="S96" s="96">
        <f>SUMIFS($F:$F,$C:$C,$S$4,$D:$D,O96,$E:$E,P96)</f>
        <v>614.63350000000003</v>
      </c>
      <c r="T96" s="96">
        <f>SUMIFS($F:$F,$C:$C,$T$4,$D:$D,O96,$E:$E,P96)</f>
        <v>342.7647</v>
      </c>
      <c r="U96" s="96">
        <f>SUMIFS($F:$F,$C:$C,$U$4,$D:$D,O96,$E:$E,P96)</f>
        <v>293.19659999999999</v>
      </c>
      <c r="V96" s="96">
        <f>SUMIFS($F:$F,$C:$C,$V$4,$D:$D,O96,$E:$E,P96)</f>
        <v>627.93740000000003</v>
      </c>
      <c r="W96" s="96">
        <f>SUMIFS($F:$F,$C:$C,$W$4,$D:$D,O96,$E:$E,P96)</f>
        <v>669.32929999999999</v>
      </c>
      <c r="X96" s="97">
        <f>SUMIFS($F:$F,$C:$C,$X$4,$D:$D,O96,$E:$E,P96)</f>
        <v>0</v>
      </c>
      <c r="Y96" s="44"/>
      <c r="Z96" s="66">
        <f t="shared" si="30"/>
        <v>4</v>
      </c>
      <c r="AA96" s="44">
        <f t="shared" si="31"/>
        <v>1</v>
      </c>
      <c r="AB96" s="94">
        <v>45383</v>
      </c>
      <c r="AC96" s="95">
        <f t="shared" si="24"/>
        <v>40.416081818181823</v>
      </c>
      <c r="AD96" s="96">
        <f t="shared" si="22"/>
        <v>55.875772727272732</v>
      </c>
      <c r="AE96" s="96">
        <f t="shared" si="22"/>
        <v>31.160427272727272</v>
      </c>
      <c r="AF96" s="96">
        <f t="shared" si="22"/>
        <v>26.654236363636361</v>
      </c>
      <c r="AG96" s="96">
        <f t="shared" si="22"/>
        <v>57.085218181818185</v>
      </c>
      <c r="AH96" s="96">
        <f t="shared" si="23"/>
        <v>60.84811818181818</v>
      </c>
      <c r="AI96" s="97">
        <f t="shared" si="23"/>
        <v>0</v>
      </c>
      <c r="AJ96" s="44"/>
      <c r="AK96" s="66">
        <f t="shared" si="32"/>
        <v>4</v>
      </c>
      <c r="AL96" s="44">
        <f t="shared" si="33"/>
        <v>1</v>
      </c>
      <c r="AM96" s="94">
        <v>45383</v>
      </c>
      <c r="AN96" s="95">
        <f>SUMIFS(G:G,C:C,$AN$4,D:D,AK96,E:E,AL96)</f>
        <v>43.96</v>
      </c>
      <c r="AO96" s="96">
        <f>SUMIFS(G:G,C:C,$AO$4,D:D,AK96,E:E,AL96)</f>
        <v>54.4</v>
      </c>
      <c r="AP96" s="96">
        <f>SUMIFS(G:G,C:C,$AP$4,D:D,AK96,E:E,AL96)</f>
        <v>30.59</v>
      </c>
      <c r="AQ96" s="96">
        <f>SUMIFS(G:G,C:C,$AQ$4,D:D,AK96,E:E,AL96)</f>
        <v>26.53</v>
      </c>
      <c r="AR96" s="96">
        <f>SUMIFS(G:G,C:C,$AR$4,D:D,AK96,E:E,AL96)</f>
        <v>55.88</v>
      </c>
      <c r="AS96" s="96">
        <f>SUMIFS(G:G,C:C,$AS$4,D:D,AK96,E:E,AL96)</f>
        <v>59.28</v>
      </c>
      <c r="AT96" s="97">
        <f>SUMIFS(G:G,C:C,$AT$4,D:D,AK96,E:E,AL96)</f>
        <v>0</v>
      </c>
      <c r="AU96" s="44"/>
      <c r="AV96" s="101">
        <v>45383</v>
      </c>
      <c r="AW96" s="96">
        <f t="shared" si="34"/>
        <v>509.57229999999998</v>
      </c>
      <c r="AX96" s="96">
        <f t="shared" si="35"/>
        <v>46.324754545454546</v>
      </c>
      <c r="AY96" s="97">
        <f t="shared" si="36"/>
        <v>45.335999999999999</v>
      </c>
      <c r="AZ96" s="96">
        <f t="shared" si="37"/>
        <v>60.84811818181818</v>
      </c>
      <c r="BA96" s="96">
        <f t="shared" si="38"/>
        <v>26.654236363636361</v>
      </c>
      <c r="BB96" s="97">
        <f t="shared" si="39"/>
        <v>34.193881818181822</v>
      </c>
      <c r="BC96" s="102">
        <f t="shared" si="40"/>
        <v>46.324754545454553</v>
      </c>
      <c r="BD96" s="44"/>
      <c r="BE96" s="44"/>
      <c r="BF96" s="96">
        <f t="shared" si="42"/>
        <v>59.28</v>
      </c>
      <c r="BG96" s="96">
        <f t="shared" si="43"/>
        <v>26.53</v>
      </c>
      <c r="BH96" s="96">
        <f t="shared" si="44"/>
        <v>32.75</v>
      </c>
      <c r="BI96" s="44"/>
      <c r="BJ96" s="96">
        <f t="shared" si="41"/>
        <v>45.335999999999999</v>
      </c>
      <c r="BK96" s="44"/>
      <c r="BP96" s="14"/>
      <c r="BQ96" s="13"/>
      <c r="BR96" s="15"/>
      <c r="BU96" s="13"/>
      <c r="BV96" s="15"/>
      <c r="BY96" s="13"/>
      <c r="BZ96" s="15"/>
      <c r="CC96" s="13"/>
      <c r="CD96" s="15"/>
      <c r="CG96" s="13"/>
      <c r="CH96" s="15"/>
      <c r="CK96" s="15"/>
      <c r="CL96" s="15"/>
      <c r="CM96" s="15"/>
    </row>
    <row r="97" spans="1:91" ht="16" thickBot="1" x14ac:dyDescent="0.4">
      <c r="A97" s="13">
        <v>43558</v>
      </c>
      <c r="B97" s="81" t="s">
        <v>143</v>
      </c>
      <c r="C97" s="80">
        <f t="shared" si="25"/>
        <v>2019</v>
      </c>
      <c r="D97" s="80">
        <f t="shared" si="26"/>
        <v>4</v>
      </c>
      <c r="E97" s="80">
        <f t="shared" si="27"/>
        <v>3</v>
      </c>
      <c r="F97" s="80">
        <v>464.27359999999999</v>
      </c>
      <c r="G97" s="80">
        <v>43.95</v>
      </c>
      <c r="H97" s="80">
        <v>7.0000000000000007E-2</v>
      </c>
      <c r="I97" s="80">
        <v>2084.9899999999998</v>
      </c>
      <c r="J97" s="80">
        <v>1435.2</v>
      </c>
      <c r="K97" s="80">
        <v>1056.3049000000001</v>
      </c>
      <c r="L97" s="80">
        <v>11826.85</v>
      </c>
      <c r="M97" s="80">
        <v>20220.07</v>
      </c>
      <c r="O97" s="66">
        <f t="shared" si="28"/>
        <v>4</v>
      </c>
      <c r="P97" s="44">
        <f t="shared" si="29"/>
        <v>2</v>
      </c>
      <c r="Q97" s="94">
        <v>45384</v>
      </c>
      <c r="R97" s="95">
        <f>SUMIFS(F:F,C:C,$R$4,D:D,O97,E:E,P97)</f>
        <v>463.55880000000002</v>
      </c>
      <c r="S97" s="96">
        <f>SUMIFS($F:$F,$C:$C,$S$4,$D:$D,O97,$E:$E,P97)</f>
        <v>614.60599999999999</v>
      </c>
      <c r="T97" s="96">
        <f>SUMIFS($F:$F,$C:$C,$T$4,$D:$D,O97,$E:$E,P97)</f>
        <v>344.78280000000001</v>
      </c>
      <c r="U97" s="96">
        <f>SUMIFS($F:$F,$C:$C,$U$4,$D:$D,O97,$E:$E,P97)</f>
        <v>292.69279999999998</v>
      </c>
      <c r="V97" s="96">
        <f>SUMIFS($F:$F,$C:$C,$V$4,$D:$D,O97,$E:$E,P97)</f>
        <v>628.53269999999998</v>
      </c>
      <c r="W97" s="96">
        <f>SUMIFS($F:$F,$C:$C,$W$4,$D:$D,O97,$E:$E,P97)</f>
        <v>670.87049999999999</v>
      </c>
      <c r="X97" s="97">
        <f>SUMIFS($F:$F,$C:$C,$X$4,$D:$D,O97,$E:$E,P97)</f>
        <v>0</v>
      </c>
      <c r="Y97" s="44"/>
      <c r="Z97" s="66">
        <f t="shared" si="30"/>
        <v>4</v>
      </c>
      <c r="AA97" s="44">
        <f t="shared" si="31"/>
        <v>2</v>
      </c>
      <c r="AB97" s="94">
        <v>45384</v>
      </c>
      <c r="AC97" s="95">
        <f t="shared" si="24"/>
        <v>42.141709090909096</v>
      </c>
      <c r="AD97" s="96">
        <f t="shared" si="22"/>
        <v>55.873272727272727</v>
      </c>
      <c r="AE97" s="96">
        <f t="shared" si="22"/>
        <v>31.343890909090909</v>
      </c>
      <c r="AF97" s="96">
        <f t="shared" si="22"/>
        <v>26.608436363636361</v>
      </c>
      <c r="AG97" s="96">
        <f t="shared" si="22"/>
        <v>57.13933636363636</v>
      </c>
      <c r="AH97" s="96">
        <f t="shared" si="23"/>
        <v>60.988227272727272</v>
      </c>
      <c r="AI97" s="97">
        <f t="shared" si="23"/>
        <v>0</v>
      </c>
      <c r="AJ97" s="44"/>
      <c r="AK97" s="66">
        <f t="shared" si="32"/>
        <v>4</v>
      </c>
      <c r="AL97" s="44">
        <f t="shared" si="33"/>
        <v>2</v>
      </c>
      <c r="AM97" s="94">
        <v>45384</v>
      </c>
      <c r="AN97" s="95">
        <f>SUMIFS(G:G,C:C,$AN$4,D:D,AK97,E:E,AL97)</f>
        <v>43.88</v>
      </c>
      <c r="AO97" s="96">
        <f>SUMIFS(G:G,C:C,$AO$4,D:D,AK97,E:E,AL97)</f>
        <v>54.37</v>
      </c>
      <c r="AP97" s="96">
        <f>SUMIFS(G:G,C:C,$AP$4,D:D,AK97,E:E,AL97)</f>
        <v>30.77</v>
      </c>
      <c r="AQ97" s="96">
        <f>SUMIFS(G:G,C:C,$AQ$4,D:D,AK97,E:E,AL97)</f>
        <v>26.49</v>
      </c>
      <c r="AR97" s="96">
        <f>SUMIFS(G:G,C:C,$AR$4,D:D,AK97,E:E,AL97)</f>
        <v>55.94</v>
      </c>
      <c r="AS97" s="96">
        <f>SUMIFS(G:G,C:C,$AS$4,D:D,AK97,E:E,AL97)</f>
        <v>59.42</v>
      </c>
      <c r="AT97" s="97">
        <f>SUMIFS(G:G,C:C,$AT$4,D:D,AK97,E:E,AL97)</f>
        <v>0</v>
      </c>
      <c r="AU97" s="44"/>
      <c r="AV97" s="101">
        <v>45384</v>
      </c>
      <c r="AW97" s="96">
        <f t="shared" si="34"/>
        <v>510.29696000000001</v>
      </c>
      <c r="AX97" s="96">
        <f t="shared" si="35"/>
        <v>46.390632727272731</v>
      </c>
      <c r="AY97" s="97">
        <f t="shared" si="36"/>
        <v>45.398000000000003</v>
      </c>
      <c r="AZ97" s="96">
        <f t="shared" si="37"/>
        <v>60.988227272727272</v>
      </c>
      <c r="BA97" s="96">
        <f t="shared" si="38"/>
        <v>26.608436363636361</v>
      </c>
      <c r="BB97" s="97">
        <f t="shared" si="39"/>
        <v>34.379790909090914</v>
      </c>
      <c r="BC97" s="102">
        <f t="shared" si="40"/>
        <v>46.390632727272724</v>
      </c>
      <c r="BD97" s="44"/>
      <c r="BE97" s="44"/>
      <c r="BF97" s="96">
        <f t="shared" si="42"/>
        <v>59.42</v>
      </c>
      <c r="BG97" s="96">
        <f t="shared" si="43"/>
        <v>26.49</v>
      </c>
      <c r="BH97" s="96">
        <f t="shared" si="44"/>
        <v>32.930000000000007</v>
      </c>
      <c r="BI97" s="44"/>
      <c r="BJ97" s="96">
        <f t="shared" si="41"/>
        <v>45.398000000000003</v>
      </c>
      <c r="BK97" s="44"/>
      <c r="BP97" s="14"/>
      <c r="BQ97" s="13"/>
      <c r="BR97" s="15"/>
      <c r="BU97" s="13"/>
      <c r="BV97" s="15"/>
      <c r="BY97" s="13"/>
      <c r="BZ97" s="15"/>
      <c r="CC97" s="13"/>
      <c r="CD97" s="15"/>
      <c r="CG97" s="13"/>
      <c r="CH97" s="15"/>
      <c r="CK97" s="15"/>
      <c r="CL97" s="15"/>
      <c r="CM97" s="15"/>
    </row>
    <row r="98" spans="1:91" ht="16" thickBot="1" x14ac:dyDescent="0.4">
      <c r="A98" s="13">
        <v>43559</v>
      </c>
      <c r="B98" s="81" t="s">
        <v>144</v>
      </c>
      <c r="C98" s="80">
        <f t="shared" si="25"/>
        <v>2019</v>
      </c>
      <c r="D98" s="80">
        <f t="shared" si="26"/>
        <v>4</v>
      </c>
      <c r="E98" s="80">
        <f t="shared" si="27"/>
        <v>4</v>
      </c>
      <c r="F98" s="80">
        <v>463.01729999999998</v>
      </c>
      <c r="G98" s="80">
        <v>43.83</v>
      </c>
      <c r="H98" s="80">
        <v>-0.12</v>
      </c>
      <c r="I98" s="80">
        <v>1923.68</v>
      </c>
      <c r="J98" s="80">
        <v>2112.6</v>
      </c>
      <c r="K98" s="80">
        <v>1056.3049000000001</v>
      </c>
      <c r="L98" s="80">
        <v>11826.62</v>
      </c>
      <c r="M98" s="80">
        <v>20220.650000000001</v>
      </c>
      <c r="O98" s="66">
        <f t="shared" si="28"/>
        <v>4</v>
      </c>
      <c r="P98" s="44">
        <f t="shared" si="29"/>
        <v>3</v>
      </c>
      <c r="Q98" s="94">
        <v>45385</v>
      </c>
      <c r="R98" s="95">
        <f>SUMIFS(F:F,C:C,$R$4,D:D,O98,E:E,P98)</f>
        <v>464.27359999999999</v>
      </c>
      <c r="S98" s="96">
        <f>SUMIFS($F:$F,$C:$C,$S$4,$D:$D,O98,$E:$E,P98)</f>
        <v>614.66079999999999</v>
      </c>
      <c r="T98" s="96">
        <f>SUMIFS($F:$F,$C:$C,$T$4,$D:$D,O98,$E:$E,P98)</f>
        <v>347.0104</v>
      </c>
      <c r="U98" s="96">
        <f>SUMIFS($F:$F,$C:$C,$U$4,$D:$D,O98,$E:$E,P98)</f>
        <v>292.04590000000002</v>
      </c>
      <c r="V98" s="96">
        <f>SUMIFS($F:$F,$C:$C,$V$4,$D:$D,O98,$E:$E,P98)</f>
        <v>627.67870000000005</v>
      </c>
      <c r="W98" s="96">
        <f>SUMIFS($F:$F,$C:$C,$W$4,$D:$D,O98,$E:$E,P98)</f>
        <v>671.47469999999998</v>
      </c>
      <c r="X98" s="97">
        <f>SUMIFS($F:$F,$C:$C,$X$4,$D:$D,O98,$E:$E,P98)</f>
        <v>0</v>
      </c>
      <c r="Y98" s="44"/>
      <c r="Z98" s="66">
        <f t="shared" si="30"/>
        <v>4</v>
      </c>
      <c r="AA98" s="44">
        <f t="shared" si="31"/>
        <v>3</v>
      </c>
      <c r="AB98" s="94">
        <v>45385</v>
      </c>
      <c r="AC98" s="95">
        <f t="shared" si="24"/>
        <v>42.206690909090909</v>
      </c>
      <c r="AD98" s="96">
        <f t="shared" si="22"/>
        <v>55.878254545454546</v>
      </c>
      <c r="AE98" s="96">
        <f t="shared" si="22"/>
        <v>31.546400000000002</v>
      </c>
      <c r="AF98" s="96">
        <f t="shared" si="22"/>
        <v>26.549627272727275</v>
      </c>
      <c r="AG98" s="96">
        <f t="shared" si="22"/>
        <v>57.061700000000002</v>
      </c>
      <c r="AH98" s="96">
        <f t="shared" si="23"/>
        <v>61.043154545454541</v>
      </c>
      <c r="AI98" s="97">
        <f t="shared" si="23"/>
        <v>0</v>
      </c>
      <c r="AJ98" s="44"/>
      <c r="AK98" s="66">
        <f t="shared" si="32"/>
        <v>4</v>
      </c>
      <c r="AL98" s="44">
        <f t="shared" si="33"/>
        <v>3</v>
      </c>
      <c r="AM98" s="94">
        <v>45385</v>
      </c>
      <c r="AN98" s="95">
        <f>SUMIFS(G:G,C:C,$AN$4,D:D,AK98,E:E,AL98)</f>
        <v>43.95</v>
      </c>
      <c r="AO98" s="96">
        <f>SUMIFS(G:G,C:C,$AO$4,D:D,AK98,E:E,AL98)</f>
        <v>54.37</v>
      </c>
      <c r="AP98" s="96">
        <f>SUMIFS(G:G,C:C,$AP$4,D:D,AK98,E:E,AL98)</f>
        <v>30.97</v>
      </c>
      <c r="AQ98" s="96">
        <f>SUMIFS(G:G,C:C,$AQ$4,D:D,AK98,E:E,AL98)</f>
        <v>26.44</v>
      </c>
      <c r="AR98" s="96">
        <f>SUMIFS(G:G,C:C,$AR$4,D:D,AK98,E:E,AL98)</f>
        <v>55.87</v>
      </c>
      <c r="AS98" s="96">
        <f>SUMIFS(G:G,C:C,$AS$4,D:D,AK98,E:E,AL98)</f>
        <v>59.46</v>
      </c>
      <c r="AT98" s="97">
        <f>SUMIFS(G:G,C:C,$AT$4,D:D,AK98,E:E,AL98)</f>
        <v>0</v>
      </c>
      <c r="AU98" s="44"/>
      <c r="AV98" s="101">
        <v>45385</v>
      </c>
      <c r="AW98" s="96">
        <f t="shared" si="34"/>
        <v>510.57409999999999</v>
      </c>
      <c r="AX98" s="96">
        <f t="shared" si="35"/>
        <v>46.41582727272727</v>
      </c>
      <c r="AY98" s="97">
        <f t="shared" si="36"/>
        <v>45.422000000000004</v>
      </c>
      <c r="AZ98" s="96">
        <f t="shared" si="37"/>
        <v>61.043154545454541</v>
      </c>
      <c r="BA98" s="96">
        <f t="shared" si="38"/>
        <v>26.549627272727275</v>
      </c>
      <c r="BB98" s="97">
        <f t="shared" si="39"/>
        <v>34.493527272727263</v>
      </c>
      <c r="BC98" s="102">
        <f t="shared" si="40"/>
        <v>46.41582727272727</v>
      </c>
      <c r="BD98" s="44"/>
      <c r="BE98" s="44"/>
      <c r="BF98" s="96">
        <f t="shared" si="42"/>
        <v>59.46</v>
      </c>
      <c r="BG98" s="96">
        <f t="shared" si="43"/>
        <v>26.44</v>
      </c>
      <c r="BH98" s="96">
        <f t="shared" si="44"/>
        <v>33.019999999999996</v>
      </c>
      <c r="BI98" s="44"/>
      <c r="BJ98" s="96">
        <f t="shared" si="41"/>
        <v>45.422000000000004</v>
      </c>
      <c r="BK98" s="44"/>
      <c r="BP98" s="14"/>
      <c r="BQ98" s="13"/>
      <c r="BR98" s="15"/>
      <c r="BU98" s="13"/>
      <c r="BV98" s="15"/>
      <c r="BY98" s="13"/>
      <c r="BZ98" s="15"/>
      <c r="CC98" s="13"/>
      <c r="CD98" s="15"/>
      <c r="CG98" s="13"/>
      <c r="CH98" s="15"/>
      <c r="CK98" s="15"/>
      <c r="CL98" s="15"/>
      <c r="CM98" s="15"/>
    </row>
    <row r="99" spans="1:91" ht="16" thickBot="1" x14ac:dyDescent="0.4">
      <c r="A99" s="13">
        <v>43560</v>
      </c>
      <c r="B99" s="81" t="s">
        <v>145</v>
      </c>
      <c r="C99" s="80">
        <f t="shared" si="25"/>
        <v>2019</v>
      </c>
      <c r="D99" s="80">
        <f t="shared" si="26"/>
        <v>4</v>
      </c>
      <c r="E99" s="80">
        <f t="shared" si="27"/>
        <v>5</v>
      </c>
      <c r="F99" s="80">
        <v>463.43709999999999</v>
      </c>
      <c r="G99" s="80">
        <v>43.87</v>
      </c>
      <c r="H99" s="80">
        <v>0.04</v>
      </c>
      <c r="I99" s="80">
        <v>1888.67</v>
      </c>
      <c r="J99" s="80">
        <v>1470.2</v>
      </c>
      <c r="K99" s="80">
        <v>1056.3049000000001</v>
      </c>
      <c r="L99" s="80">
        <v>11826.71</v>
      </c>
      <c r="M99" s="80">
        <v>20199.419999999998</v>
      </c>
      <c r="O99" s="66">
        <f t="shared" si="28"/>
        <v>4</v>
      </c>
      <c r="P99" s="44">
        <f t="shared" si="29"/>
        <v>4</v>
      </c>
      <c r="Q99" s="94">
        <v>45386</v>
      </c>
      <c r="R99" s="95">
        <f>SUMIFS(F:F,C:C,$R$4,D:D,O99,E:E,P99)</f>
        <v>463.01729999999998</v>
      </c>
      <c r="S99" s="96">
        <f>SUMIFS($F:$F,$C:$C,$S$4,$D:$D,O99,$E:$E,P99)</f>
        <v>616.40570000000002</v>
      </c>
      <c r="T99" s="96">
        <f>SUMIFS($F:$F,$C:$C,$T$4,$D:$D,O99,$E:$E,P99)</f>
        <v>349.2045</v>
      </c>
      <c r="U99" s="96">
        <f>SUMIFS($F:$F,$C:$C,$U$4,$D:$D,O99,$E:$E,P99)</f>
        <v>291.05369999999999</v>
      </c>
      <c r="V99" s="96">
        <f>SUMIFS($F:$F,$C:$C,$V$4,$D:$D,O99,$E:$E,P99)</f>
        <v>626.28150000000005</v>
      </c>
      <c r="W99" s="96">
        <f>SUMIFS($F:$F,$C:$C,$W$4,$D:$D,O99,$E:$E,P99)</f>
        <v>671.90650000000005</v>
      </c>
      <c r="X99" s="97">
        <f>SUMIFS($F:$F,$C:$C,$X$4,$D:$D,O99,$E:$E,P99)</f>
        <v>0</v>
      </c>
      <c r="Y99" s="44"/>
      <c r="Z99" s="66">
        <f t="shared" si="30"/>
        <v>4</v>
      </c>
      <c r="AA99" s="44">
        <f t="shared" si="31"/>
        <v>4</v>
      </c>
      <c r="AB99" s="94">
        <v>45386</v>
      </c>
      <c r="AC99" s="95">
        <f t="shared" si="24"/>
        <v>42.092481818181817</v>
      </c>
      <c r="AD99" s="96">
        <f t="shared" si="22"/>
        <v>56.036881818181818</v>
      </c>
      <c r="AE99" s="96">
        <f t="shared" si="22"/>
        <v>31.745863636363637</v>
      </c>
      <c r="AF99" s="96">
        <f t="shared" si="22"/>
        <v>26.459427272727272</v>
      </c>
      <c r="AG99" s="96">
        <f t="shared" si="22"/>
        <v>56.934681818181822</v>
      </c>
      <c r="AH99" s="96">
        <f t="shared" si="23"/>
        <v>61.082409090909096</v>
      </c>
      <c r="AI99" s="97">
        <f t="shared" si="23"/>
        <v>0</v>
      </c>
      <c r="AJ99" s="44"/>
      <c r="AK99" s="66">
        <f t="shared" si="32"/>
        <v>4</v>
      </c>
      <c r="AL99" s="44">
        <f t="shared" si="33"/>
        <v>4</v>
      </c>
      <c r="AM99" s="94">
        <v>45386</v>
      </c>
      <c r="AN99" s="95">
        <f>SUMIFS(G:G,C:C,$AN$4,D:D,AK99,E:E,AL99)</f>
        <v>43.83</v>
      </c>
      <c r="AO99" s="96">
        <f>SUMIFS(G:G,C:C,$AO$4,D:D,AK99,E:E,AL99)</f>
        <v>54.53</v>
      </c>
      <c r="AP99" s="96">
        <f>SUMIFS(G:G,C:C,$AP$4,D:D,AK99,E:E,AL99)</f>
        <v>31.17</v>
      </c>
      <c r="AQ99" s="96">
        <f>SUMIFS(G:G,C:C,$AQ$4,D:D,AK99,E:E,AL99)</f>
        <v>26.35</v>
      </c>
      <c r="AR99" s="96">
        <f>SUMIFS(G:G,C:C,$AR$4,D:D,AK99,E:E,AL99)</f>
        <v>55.74</v>
      </c>
      <c r="AS99" s="96">
        <f>SUMIFS(G:G,C:C,$AS$4,D:D,AK99,E:E,AL99)</f>
        <v>59.49</v>
      </c>
      <c r="AT99" s="97">
        <f>SUMIFS(G:G,C:C,$AT$4,D:D,AK99,E:E,AL99)</f>
        <v>0</v>
      </c>
      <c r="AU99" s="44"/>
      <c r="AV99" s="101">
        <v>45386</v>
      </c>
      <c r="AW99" s="96">
        <f t="shared" si="34"/>
        <v>510.97038000000003</v>
      </c>
      <c r="AX99" s="96">
        <f t="shared" si="35"/>
        <v>46.45185272727273</v>
      </c>
      <c r="AY99" s="97">
        <f t="shared" si="36"/>
        <v>45.456000000000003</v>
      </c>
      <c r="AZ99" s="96">
        <f t="shared" si="37"/>
        <v>61.082409090909096</v>
      </c>
      <c r="BA99" s="96">
        <f t="shared" si="38"/>
        <v>26.459427272727272</v>
      </c>
      <c r="BB99" s="97">
        <f t="shared" si="39"/>
        <v>34.622981818181827</v>
      </c>
      <c r="BC99" s="102">
        <f t="shared" si="40"/>
        <v>46.45185272727273</v>
      </c>
      <c r="BD99" s="44"/>
      <c r="BE99" s="44"/>
      <c r="BF99" s="96">
        <f t="shared" si="42"/>
        <v>59.49</v>
      </c>
      <c r="BG99" s="96">
        <f t="shared" si="43"/>
        <v>26.35</v>
      </c>
      <c r="BH99" s="96">
        <f t="shared" si="44"/>
        <v>33.14</v>
      </c>
      <c r="BI99" s="44"/>
      <c r="BJ99" s="96">
        <f t="shared" si="41"/>
        <v>45.456000000000003</v>
      </c>
      <c r="BK99" s="44"/>
      <c r="BP99" s="14"/>
      <c r="BQ99" s="13"/>
      <c r="BR99" s="15"/>
      <c r="BU99" s="13"/>
      <c r="BV99" s="15"/>
      <c r="BY99" s="13"/>
      <c r="BZ99" s="15"/>
      <c r="CC99" s="13"/>
      <c r="CD99" s="15"/>
      <c r="CG99" s="13"/>
      <c r="CH99" s="15"/>
      <c r="CK99" s="15"/>
      <c r="CL99" s="15"/>
      <c r="CM99" s="15"/>
    </row>
    <row r="100" spans="1:91" ht="16" thickBot="1" x14ac:dyDescent="0.4">
      <c r="A100" s="13">
        <v>43561</v>
      </c>
      <c r="B100" s="81" t="s">
        <v>146</v>
      </c>
      <c r="C100" s="80">
        <f t="shared" si="25"/>
        <v>2019</v>
      </c>
      <c r="D100" s="80">
        <f t="shared" si="26"/>
        <v>4</v>
      </c>
      <c r="E100" s="80">
        <f t="shared" si="27"/>
        <v>6</v>
      </c>
      <c r="F100" s="80">
        <v>465.9495</v>
      </c>
      <c r="G100" s="80">
        <v>44.11</v>
      </c>
      <c r="H100" s="80">
        <v>0.24</v>
      </c>
      <c r="I100" s="80">
        <v>2903.49</v>
      </c>
      <c r="J100" s="80">
        <v>405.7</v>
      </c>
      <c r="K100" s="80">
        <v>1056.3049000000001</v>
      </c>
      <c r="L100" s="80">
        <v>11826.67</v>
      </c>
      <c r="M100" s="80">
        <v>20192.150000000001</v>
      </c>
      <c r="O100" s="66">
        <f t="shared" si="28"/>
        <v>4</v>
      </c>
      <c r="P100" s="44">
        <f t="shared" si="29"/>
        <v>5</v>
      </c>
      <c r="Q100" s="94">
        <v>45387</v>
      </c>
      <c r="R100" s="95">
        <f>SUMIFS(F:F,C:C,$R$4,D:D,O100,E:E,P100)</f>
        <v>463.43709999999999</v>
      </c>
      <c r="S100" s="96">
        <f>SUMIFS($F:$F,$C:$C,$S$4,$D:$D,O100,$E:$E,P100)</f>
        <v>618.91300000000001</v>
      </c>
      <c r="T100" s="96">
        <f>SUMIFS($F:$F,$C:$C,$T$4,$D:$D,O100,$E:$E,P100)</f>
        <v>350.11720000000003</v>
      </c>
      <c r="U100" s="96">
        <f>SUMIFS($F:$F,$C:$C,$U$4,$D:$D,O100,$E:$E,P100)</f>
        <v>290.28989999999999</v>
      </c>
      <c r="V100" s="96">
        <f>SUMIFS($F:$F,$C:$C,$V$4,$D:$D,O100,$E:$E,P100)</f>
        <v>624.94190000000003</v>
      </c>
      <c r="W100" s="96">
        <f>SUMIFS($F:$F,$C:$C,$W$4,$D:$D,O100,$E:$E,P100)</f>
        <v>673.71379999999999</v>
      </c>
      <c r="X100" s="97">
        <f>SUMIFS($F:$F,$C:$C,$X$4,$D:$D,O100,$E:$E,P100)</f>
        <v>0</v>
      </c>
      <c r="Y100" s="44"/>
      <c r="Z100" s="66">
        <f t="shared" si="30"/>
        <v>4</v>
      </c>
      <c r="AA100" s="44">
        <f t="shared" si="31"/>
        <v>5</v>
      </c>
      <c r="AB100" s="94">
        <v>45387</v>
      </c>
      <c r="AC100" s="95">
        <f t="shared" si="24"/>
        <v>42.130645454545451</v>
      </c>
      <c r="AD100" s="96">
        <f t="shared" si="22"/>
        <v>56.264818181818185</v>
      </c>
      <c r="AE100" s="96">
        <f t="shared" si="22"/>
        <v>31.828836363636366</v>
      </c>
      <c r="AF100" s="96">
        <f t="shared" si="22"/>
        <v>26.389990909090908</v>
      </c>
      <c r="AG100" s="96">
        <f t="shared" si="22"/>
        <v>56.812900000000006</v>
      </c>
      <c r="AH100" s="96">
        <f t="shared" si="23"/>
        <v>61.246709090909093</v>
      </c>
      <c r="AI100" s="97">
        <f t="shared" si="23"/>
        <v>0</v>
      </c>
      <c r="AJ100" s="44"/>
      <c r="AK100" s="66">
        <f t="shared" si="32"/>
        <v>4</v>
      </c>
      <c r="AL100" s="44">
        <f t="shared" si="33"/>
        <v>5</v>
      </c>
      <c r="AM100" s="94">
        <v>45387</v>
      </c>
      <c r="AN100" s="95">
        <f>SUMIFS(G:G,C:C,$AN$4,D:D,AK100,E:E,AL100)</f>
        <v>43.87</v>
      </c>
      <c r="AO100" s="96">
        <f>SUMIFS(G:G,C:C,$AO$4,D:D,AK100,E:E,AL100)</f>
        <v>54.75</v>
      </c>
      <c r="AP100" s="96">
        <f>SUMIFS(G:G,C:C,$AP$4,D:D,AK100,E:E,AL100)</f>
        <v>31.25</v>
      </c>
      <c r="AQ100" s="96">
        <f>SUMIFS(G:G,C:C,$AQ$4,D:D,AK100,E:E,AL100)</f>
        <v>26.28</v>
      </c>
      <c r="AR100" s="96">
        <f>SUMIFS(G:G,C:C,$AR$4,D:D,AK100,E:E,AL100)</f>
        <v>55.62</v>
      </c>
      <c r="AS100" s="96">
        <f>SUMIFS(G:G,C:C,$AS$4,D:D,AK100,E:E,AL100)</f>
        <v>59.66</v>
      </c>
      <c r="AT100" s="97">
        <f>SUMIFS(G:G,C:C,$AT$4,D:D,AK100,E:E,AL100)</f>
        <v>0</v>
      </c>
      <c r="AU100" s="44"/>
      <c r="AV100" s="101">
        <v>45387</v>
      </c>
      <c r="AW100" s="96">
        <f t="shared" si="34"/>
        <v>511.59516000000002</v>
      </c>
      <c r="AX100" s="96">
        <f t="shared" si="35"/>
        <v>46.50865090909091</v>
      </c>
      <c r="AY100" s="97">
        <f t="shared" si="36"/>
        <v>45.512</v>
      </c>
      <c r="AZ100" s="96">
        <f t="shared" si="37"/>
        <v>61.246709090909093</v>
      </c>
      <c r="BA100" s="96">
        <f t="shared" si="38"/>
        <v>26.389990909090908</v>
      </c>
      <c r="BB100" s="97">
        <f t="shared" si="39"/>
        <v>34.856718181818181</v>
      </c>
      <c r="BC100" s="102">
        <f t="shared" si="40"/>
        <v>46.508650909090917</v>
      </c>
      <c r="BD100" s="44"/>
      <c r="BE100" s="44"/>
      <c r="BF100" s="96">
        <f t="shared" si="42"/>
        <v>59.66</v>
      </c>
      <c r="BG100" s="96">
        <f t="shared" si="43"/>
        <v>26.28</v>
      </c>
      <c r="BH100" s="96">
        <f t="shared" si="44"/>
        <v>33.379999999999995</v>
      </c>
      <c r="BI100" s="44"/>
      <c r="BJ100" s="96">
        <f t="shared" si="41"/>
        <v>45.512</v>
      </c>
      <c r="BK100" s="44"/>
      <c r="BP100" s="14"/>
      <c r="BQ100" s="13"/>
      <c r="BR100" s="15"/>
      <c r="BU100" s="13"/>
      <c r="BV100" s="15"/>
      <c r="BY100" s="13"/>
      <c r="BZ100" s="15"/>
      <c r="CC100" s="13"/>
      <c r="CD100" s="15"/>
      <c r="CG100" s="13"/>
      <c r="CH100" s="15"/>
      <c r="CK100" s="15"/>
      <c r="CL100" s="15"/>
      <c r="CM100" s="15"/>
    </row>
    <row r="101" spans="1:91" ht="16" thickBot="1" x14ac:dyDescent="0.4">
      <c r="A101" s="13">
        <v>43562</v>
      </c>
      <c r="B101" s="81" t="s">
        <v>147</v>
      </c>
      <c r="C101" s="80">
        <f t="shared" si="25"/>
        <v>2019</v>
      </c>
      <c r="D101" s="80">
        <f t="shared" si="26"/>
        <v>4</v>
      </c>
      <c r="E101" s="80">
        <f t="shared" si="27"/>
        <v>7</v>
      </c>
      <c r="F101" s="80">
        <v>469.04559999999998</v>
      </c>
      <c r="G101" s="80">
        <v>44.4</v>
      </c>
      <c r="H101" s="80">
        <v>0.28999999999999998</v>
      </c>
      <c r="I101" s="80">
        <v>3347.05</v>
      </c>
      <c r="J101" s="80">
        <v>269.3</v>
      </c>
      <c r="K101" s="80">
        <v>1056.3049000000001</v>
      </c>
      <c r="L101" s="80">
        <v>11826.41</v>
      </c>
      <c r="M101" s="80">
        <v>20192.8</v>
      </c>
      <c r="O101" s="66">
        <f t="shared" si="28"/>
        <v>4</v>
      </c>
      <c r="P101" s="44">
        <f t="shared" si="29"/>
        <v>6</v>
      </c>
      <c r="Q101" s="94">
        <v>45388</v>
      </c>
      <c r="R101" s="95">
        <f>SUMIFS(F:F,C:C,$R$4,D:D,O101,E:E,P101)</f>
        <v>465.9495</v>
      </c>
      <c r="S101" s="96">
        <f>SUMIFS($F:$F,$C:$C,$S$4,$D:$D,O101,$E:$E,P101)</f>
        <v>621.13909999999998</v>
      </c>
      <c r="T101" s="96">
        <f>SUMIFS($F:$F,$C:$C,$T$4,$D:$D,O101,$E:$E,P101)</f>
        <v>348.1635</v>
      </c>
      <c r="U101" s="96">
        <f>SUMIFS($F:$F,$C:$C,$U$4,$D:$D,O101,$E:$E,P101)</f>
        <v>291.65069999999997</v>
      </c>
      <c r="V101" s="96">
        <f>SUMIFS($F:$F,$C:$C,$V$4,$D:$D,O101,$E:$E,P101)</f>
        <v>624.06880000000001</v>
      </c>
      <c r="W101" s="96">
        <f>SUMIFS($F:$F,$C:$C,$W$4,$D:$D,O101,$E:$E,P101)</f>
        <v>676.47619999999995</v>
      </c>
      <c r="X101" s="97">
        <f>SUMIFS($F:$F,$C:$C,$X$4,$D:$D,O101,$E:$E,P101)</f>
        <v>0</v>
      </c>
      <c r="Y101" s="44"/>
      <c r="Z101" s="66">
        <f t="shared" si="30"/>
        <v>4</v>
      </c>
      <c r="AA101" s="44">
        <f t="shared" si="31"/>
        <v>6</v>
      </c>
      <c r="AB101" s="94">
        <v>45388</v>
      </c>
      <c r="AC101" s="95">
        <f t="shared" si="24"/>
        <v>42.359045454545452</v>
      </c>
      <c r="AD101" s="96">
        <f t="shared" si="22"/>
        <v>56.46719090909091</v>
      </c>
      <c r="AE101" s="96">
        <f t="shared" si="22"/>
        <v>31.651227272727272</v>
      </c>
      <c r="AF101" s="96">
        <f t="shared" si="22"/>
        <v>26.513699999999996</v>
      </c>
      <c r="AG101" s="96">
        <f t="shared" si="22"/>
        <v>56.733527272727272</v>
      </c>
      <c r="AH101" s="96">
        <f t="shared" si="23"/>
        <v>61.49783636363636</v>
      </c>
      <c r="AI101" s="97">
        <f t="shared" si="23"/>
        <v>0</v>
      </c>
      <c r="AJ101" s="44"/>
      <c r="AK101" s="66">
        <f t="shared" si="32"/>
        <v>4</v>
      </c>
      <c r="AL101" s="44">
        <f t="shared" si="33"/>
        <v>6</v>
      </c>
      <c r="AM101" s="94">
        <v>45388</v>
      </c>
      <c r="AN101" s="95">
        <f>SUMIFS(G:G,C:C,$AN$4,D:D,AK101,E:E,AL101)</f>
        <v>44.11</v>
      </c>
      <c r="AO101" s="96">
        <f>SUMIFS(G:G,C:C,$AO$4,D:D,AK101,E:E,AL101)</f>
        <v>55.02</v>
      </c>
      <c r="AP101" s="96">
        <f>SUMIFS(G:G,C:C,$AP$4,D:D,AK101,E:E,AL101)</f>
        <v>31.07</v>
      </c>
      <c r="AQ101" s="96">
        <f>SUMIFS(G:G,C:C,$AQ$4,D:D,AK101,E:E,AL101)</f>
        <v>26.41</v>
      </c>
      <c r="AR101" s="96">
        <f>SUMIFS(G:G,C:C,$AR$4,D:D,AK101,E:E,AL101)</f>
        <v>55.54</v>
      </c>
      <c r="AS101" s="96">
        <f>SUMIFS(G:G,C:C,$AS$4,D:D,AK101,E:E,AL101)</f>
        <v>59.9</v>
      </c>
      <c r="AT101" s="97">
        <f>SUMIFS(G:G,C:C,$AT$4,D:D,AK101,E:E,AL101)</f>
        <v>0</v>
      </c>
      <c r="AU101" s="44"/>
      <c r="AV101" s="101">
        <v>45388</v>
      </c>
      <c r="AW101" s="96">
        <f t="shared" si="34"/>
        <v>512.2996599999999</v>
      </c>
      <c r="AX101" s="96">
        <f t="shared" si="35"/>
        <v>46.572696363636354</v>
      </c>
      <c r="AY101" s="97">
        <f t="shared" si="36"/>
        <v>45.588000000000001</v>
      </c>
      <c r="AZ101" s="96">
        <f t="shared" si="37"/>
        <v>61.49783636363636</v>
      </c>
      <c r="BA101" s="96">
        <f t="shared" si="38"/>
        <v>26.513699999999996</v>
      </c>
      <c r="BB101" s="97">
        <f t="shared" si="39"/>
        <v>34.984136363636367</v>
      </c>
      <c r="BC101" s="102">
        <f t="shared" si="40"/>
        <v>46.572696363636368</v>
      </c>
      <c r="BD101" s="44"/>
      <c r="BE101" s="44"/>
      <c r="BF101" s="96">
        <f t="shared" si="42"/>
        <v>59.9</v>
      </c>
      <c r="BG101" s="96">
        <f t="shared" si="43"/>
        <v>26.41</v>
      </c>
      <c r="BH101" s="96">
        <f t="shared" si="44"/>
        <v>33.489999999999995</v>
      </c>
      <c r="BI101" s="44"/>
      <c r="BJ101" s="96">
        <f t="shared" si="41"/>
        <v>45.588000000000001</v>
      </c>
      <c r="BK101" s="44"/>
      <c r="BP101" s="14"/>
      <c r="BQ101" s="13"/>
      <c r="BR101" s="15"/>
      <c r="BU101" s="13"/>
      <c r="BV101" s="15"/>
      <c r="BY101" s="13"/>
      <c r="BZ101" s="15"/>
      <c r="CC101" s="13"/>
      <c r="CD101" s="15"/>
      <c r="CG101" s="13"/>
      <c r="CH101" s="15"/>
      <c r="CK101" s="15"/>
      <c r="CL101" s="15"/>
      <c r="CM101" s="15"/>
    </row>
    <row r="102" spans="1:91" ht="16" thickBot="1" x14ac:dyDescent="0.4">
      <c r="A102" s="13">
        <v>43563</v>
      </c>
      <c r="B102" s="81" t="s">
        <v>148</v>
      </c>
      <c r="C102" s="80">
        <f t="shared" si="25"/>
        <v>2019</v>
      </c>
      <c r="D102" s="80">
        <f t="shared" si="26"/>
        <v>4</v>
      </c>
      <c r="E102" s="80">
        <f t="shared" si="27"/>
        <v>8</v>
      </c>
      <c r="F102" s="80">
        <v>470.74509999999998</v>
      </c>
      <c r="G102" s="80">
        <v>44.57</v>
      </c>
      <c r="H102" s="80">
        <v>0.16</v>
      </c>
      <c r="I102" s="80">
        <v>2148</v>
      </c>
      <c r="J102" s="80">
        <v>496.8</v>
      </c>
      <c r="K102" s="80">
        <v>1056.2257</v>
      </c>
      <c r="L102" s="80">
        <v>11854.54</v>
      </c>
      <c r="M102" s="80">
        <v>20209.669999999998</v>
      </c>
      <c r="O102" s="66">
        <f t="shared" si="28"/>
        <v>4</v>
      </c>
      <c r="P102" s="44">
        <f t="shared" si="29"/>
        <v>7</v>
      </c>
      <c r="Q102" s="94">
        <v>45389</v>
      </c>
      <c r="R102" s="95">
        <f>SUMIFS(F:F,C:C,$R$4,D:D,O102,E:E,P102)</f>
        <v>469.04559999999998</v>
      </c>
      <c r="S102" s="96">
        <f>SUMIFS($F:$F,$C:$C,$S$4,$D:$D,O102,$E:$E,P102)</f>
        <v>623.61890000000005</v>
      </c>
      <c r="T102" s="96">
        <f>SUMIFS($F:$F,$C:$C,$T$4,$D:$D,O102,$E:$E,P102)</f>
        <v>345.00889999999998</v>
      </c>
      <c r="U102" s="96">
        <f>SUMIFS($F:$F,$C:$C,$U$4,$D:$D,O102,$E:$E,P102)</f>
        <v>293.28719999999998</v>
      </c>
      <c r="V102" s="96">
        <f>SUMIFS($F:$F,$C:$C,$V$4,$D:$D,O102,$E:$E,P102)</f>
        <v>624.346</v>
      </c>
      <c r="W102" s="96">
        <f>SUMIFS($F:$F,$C:$C,$W$4,$D:$D,O102,$E:$E,P102)</f>
        <v>679.7396</v>
      </c>
      <c r="X102" s="97">
        <f>SUMIFS($F:$F,$C:$C,$X$4,$D:$D,O102,$E:$E,P102)</f>
        <v>0</v>
      </c>
      <c r="Y102" s="44"/>
      <c r="Z102" s="66">
        <f t="shared" si="30"/>
        <v>4</v>
      </c>
      <c r="AA102" s="44">
        <f t="shared" si="31"/>
        <v>7</v>
      </c>
      <c r="AB102" s="94">
        <v>45389</v>
      </c>
      <c r="AC102" s="95">
        <f t="shared" si="24"/>
        <v>42.640509090909092</v>
      </c>
      <c r="AD102" s="96">
        <f t="shared" si="22"/>
        <v>56.692627272727279</v>
      </c>
      <c r="AE102" s="96">
        <f t="shared" si="22"/>
        <v>31.364445454545454</v>
      </c>
      <c r="AF102" s="96">
        <f t="shared" si="22"/>
        <v>26.662472727272725</v>
      </c>
      <c r="AG102" s="96">
        <f t="shared" si="22"/>
        <v>56.75872727272727</v>
      </c>
      <c r="AH102" s="96">
        <f t="shared" si="23"/>
        <v>61.794509090909088</v>
      </c>
      <c r="AI102" s="97">
        <f t="shared" si="23"/>
        <v>0</v>
      </c>
      <c r="AJ102" s="44"/>
      <c r="AK102" s="66">
        <f t="shared" si="32"/>
        <v>4</v>
      </c>
      <c r="AL102" s="44">
        <f t="shared" si="33"/>
        <v>7</v>
      </c>
      <c r="AM102" s="94">
        <v>45389</v>
      </c>
      <c r="AN102" s="95">
        <f>SUMIFS(G:G,C:C,$AN$4,D:D,AK102,E:E,AL102)</f>
        <v>44.4</v>
      </c>
      <c r="AO102" s="96">
        <f>SUMIFS(G:G,C:C,$AO$4,D:D,AK102,E:E,AL102)</f>
        <v>55.24</v>
      </c>
      <c r="AP102" s="96">
        <f>SUMIFS(G:G,C:C,$AP$4,D:D,AK102,E:E,AL102)</f>
        <v>30.79</v>
      </c>
      <c r="AQ102" s="96">
        <f>SUMIFS(G:G,C:C,$AQ$4,D:D,AK102,E:E,AL102)</f>
        <v>26.55</v>
      </c>
      <c r="AR102" s="96">
        <f>SUMIFS(G:G,C:C,$AR$4,D:D,AK102,E:E,AL102)</f>
        <v>55.47</v>
      </c>
      <c r="AS102" s="96">
        <f>SUMIFS(G:G,C:C,$AS$4,D:D,AK102,E:E,AL102)</f>
        <v>60.04</v>
      </c>
      <c r="AT102" s="97">
        <f>SUMIFS(G:G,C:C,$AT$4,D:D,AK102,E:E,AL102)</f>
        <v>0</v>
      </c>
      <c r="AU102" s="44"/>
      <c r="AV102" s="101">
        <v>45389</v>
      </c>
      <c r="AW102" s="96">
        <f t="shared" si="34"/>
        <v>513.20011999999997</v>
      </c>
      <c r="AX102" s="96">
        <f t="shared" si="35"/>
        <v>46.65455636363636</v>
      </c>
      <c r="AY102" s="97">
        <f t="shared" si="36"/>
        <v>45.618000000000002</v>
      </c>
      <c r="AZ102" s="96">
        <f t="shared" si="37"/>
        <v>61.794509090909088</v>
      </c>
      <c r="BA102" s="96">
        <f t="shared" si="38"/>
        <v>26.662472727272725</v>
      </c>
      <c r="BB102" s="97">
        <f t="shared" si="39"/>
        <v>35.13203636363636</v>
      </c>
      <c r="BC102" s="102">
        <f t="shared" si="40"/>
        <v>46.65455636363636</v>
      </c>
      <c r="BD102" s="44"/>
      <c r="BE102" s="44"/>
      <c r="BF102" s="96">
        <f t="shared" si="42"/>
        <v>60.04</v>
      </c>
      <c r="BG102" s="96">
        <f t="shared" si="43"/>
        <v>26.55</v>
      </c>
      <c r="BH102" s="96">
        <f t="shared" si="44"/>
        <v>33.489999999999995</v>
      </c>
      <c r="BI102" s="44"/>
      <c r="BJ102" s="96">
        <f t="shared" si="41"/>
        <v>45.618000000000002</v>
      </c>
      <c r="BK102" s="44"/>
      <c r="BP102" s="14"/>
      <c r="BQ102" s="13"/>
      <c r="BR102" s="15"/>
      <c r="BU102" s="13"/>
      <c r="BV102" s="15"/>
      <c r="BY102" s="13"/>
      <c r="BZ102" s="15"/>
      <c r="CC102" s="13"/>
      <c r="CD102" s="15"/>
      <c r="CG102" s="13"/>
      <c r="CH102" s="15"/>
      <c r="CK102" s="15"/>
      <c r="CL102" s="15"/>
      <c r="CM102" s="15"/>
    </row>
    <row r="103" spans="1:91" ht="16" thickBot="1" x14ac:dyDescent="0.4">
      <c r="A103" s="13">
        <v>43564</v>
      </c>
      <c r="B103" s="81" t="s">
        <v>149</v>
      </c>
      <c r="C103" s="80">
        <f t="shared" si="25"/>
        <v>2019</v>
      </c>
      <c r="D103" s="80">
        <f t="shared" si="26"/>
        <v>4</v>
      </c>
      <c r="E103" s="80">
        <f t="shared" si="27"/>
        <v>9</v>
      </c>
      <c r="F103" s="80">
        <v>472.07499999999999</v>
      </c>
      <c r="G103" s="80">
        <v>44.69</v>
      </c>
      <c r="H103" s="80">
        <v>0.13</v>
      </c>
      <c r="I103" s="80">
        <v>2168.41</v>
      </c>
      <c r="J103" s="80">
        <v>832</v>
      </c>
      <c r="K103" s="80">
        <v>1056.2257</v>
      </c>
      <c r="L103" s="80">
        <v>11854.41</v>
      </c>
      <c r="M103" s="80">
        <v>20210.099999999999</v>
      </c>
      <c r="O103" s="66">
        <f t="shared" si="28"/>
        <v>4</v>
      </c>
      <c r="P103" s="44">
        <f t="shared" si="29"/>
        <v>8</v>
      </c>
      <c r="Q103" s="94">
        <v>45390</v>
      </c>
      <c r="R103" s="95">
        <f>SUMIFS(F:F,C:C,$R$4,D:D,O103,E:E,P103)</f>
        <v>470.74509999999998</v>
      </c>
      <c r="S103" s="96">
        <f>SUMIFS($F:$F,$C:$C,$S$4,$D:$D,O103,$E:$E,P103)</f>
        <v>626.67970000000003</v>
      </c>
      <c r="T103" s="96">
        <f>SUMIFS($F:$F,$C:$C,$T$4,$D:$D,O103,$E:$E,P103)</f>
        <v>342.25009999999997</v>
      </c>
      <c r="U103" s="96">
        <f>SUMIFS($F:$F,$C:$C,$U$4,$D:$D,O103,$E:$E,P103)</f>
        <v>294.9624</v>
      </c>
      <c r="V103" s="96">
        <f>SUMIFS($F:$F,$C:$C,$V$4,$D:$D,O103,$E:$E,P103)</f>
        <v>625.59580000000005</v>
      </c>
      <c r="W103" s="96">
        <f>SUMIFS($F:$F,$C:$C,$W$4,$D:$D,O103,$E:$E,P103)</f>
        <v>683.12120000000004</v>
      </c>
      <c r="X103" s="97">
        <f>SUMIFS($F:$F,$C:$C,$X$4,$D:$D,O103,$E:$E,P103)</f>
        <v>0</v>
      </c>
      <c r="Y103" s="44"/>
      <c r="Z103" s="66">
        <f t="shared" si="30"/>
        <v>4</v>
      </c>
      <c r="AA103" s="44">
        <f t="shared" si="31"/>
        <v>8</v>
      </c>
      <c r="AB103" s="94">
        <v>45390</v>
      </c>
      <c r="AC103" s="95">
        <f t="shared" si="24"/>
        <v>42.79500909090909</v>
      </c>
      <c r="AD103" s="96">
        <f t="shared" si="22"/>
        <v>56.970881818181823</v>
      </c>
      <c r="AE103" s="96">
        <f t="shared" si="22"/>
        <v>31.113645454545452</v>
      </c>
      <c r="AF103" s="96">
        <f t="shared" si="22"/>
        <v>26.814763636363637</v>
      </c>
      <c r="AG103" s="96">
        <f t="shared" si="22"/>
        <v>56.87234545454546</v>
      </c>
      <c r="AH103" s="96">
        <f t="shared" si="23"/>
        <v>62.101927272727274</v>
      </c>
      <c r="AI103" s="97">
        <f t="shared" si="23"/>
        <v>0</v>
      </c>
      <c r="AJ103" s="44"/>
      <c r="AK103" s="66">
        <f t="shared" si="32"/>
        <v>4</v>
      </c>
      <c r="AL103" s="44">
        <f t="shared" si="33"/>
        <v>8</v>
      </c>
      <c r="AM103" s="94">
        <v>45390</v>
      </c>
      <c r="AN103" s="95">
        <f>SUMIFS(G:G,C:C,$AN$4,D:D,AK103,E:E,AL103)</f>
        <v>44.57</v>
      </c>
      <c r="AO103" s="96">
        <f>SUMIFS(G:G,C:C,$AO$4,D:D,AK103,E:E,AL103)</f>
        <v>55.51</v>
      </c>
      <c r="AP103" s="96">
        <f>SUMIFS(G:G,C:C,$AP$4,D:D,AK103,E:E,AL103)</f>
        <v>30.55</v>
      </c>
      <c r="AQ103" s="96">
        <f>SUMIFS(G:G,C:C,$AQ$4,D:D,AK103,E:E,AL103)</f>
        <v>26.73</v>
      </c>
      <c r="AR103" s="96">
        <f>SUMIFS(G:G,C:C,$AR$4,D:D,AK103,E:E,AL103)</f>
        <v>55.58</v>
      </c>
      <c r="AS103" s="96">
        <f>SUMIFS(G:G,C:C,$AS$4,D:D,AK103,E:E,AL103)</f>
        <v>60.34</v>
      </c>
      <c r="AT103" s="97">
        <f>SUMIFS(G:G,C:C,$AT$4,D:D,AK103,E:E,AL103)</f>
        <v>0</v>
      </c>
      <c r="AU103" s="44"/>
      <c r="AV103" s="101">
        <v>45390</v>
      </c>
      <c r="AW103" s="96">
        <f t="shared" si="34"/>
        <v>514.52184</v>
      </c>
      <c r="AX103" s="96">
        <f t="shared" si="35"/>
        <v>46.774712727272728</v>
      </c>
      <c r="AY103" s="97">
        <f t="shared" si="36"/>
        <v>45.742000000000004</v>
      </c>
      <c r="AZ103" s="96">
        <f t="shared" si="37"/>
        <v>62.101927272727274</v>
      </c>
      <c r="BA103" s="96">
        <f t="shared" si="38"/>
        <v>26.814763636363637</v>
      </c>
      <c r="BB103" s="97">
        <f t="shared" si="39"/>
        <v>35.287163636363637</v>
      </c>
      <c r="BC103" s="102">
        <f t="shared" si="40"/>
        <v>46.774712727272728</v>
      </c>
      <c r="BD103" s="44"/>
      <c r="BE103" s="44"/>
      <c r="BF103" s="96">
        <f t="shared" si="42"/>
        <v>60.34</v>
      </c>
      <c r="BG103" s="96">
        <f t="shared" si="43"/>
        <v>26.73</v>
      </c>
      <c r="BH103" s="96">
        <f t="shared" si="44"/>
        <v>33.61</v>
      </c>
      <c r="BI103" s="44"/>
      <c r="BJ103" s="96">
        <f t="shared" si="41"/>
        <v>45.742000000000004</v>
      </c>
      <c r="BK103" s="44"/>
      <c r="BP103" s="14"/>
      <c r="BQ103" s="13"/>
      <c r="BR103" s="15"/>
      <c r="BU103" s="13"/>
      <c r="BV103" s="15"/>
      <c r="BY103" s="13"/>
      <c r="BZ103" s="15"/>
      <c r="CC103" s="13"/>
      <c r="CD103" s="15"/>
      <c r="CG103" s="13"/>
      <c r="CH103" s="15"/>
      <c r="CK103" s="15"/>
      <c r="CL103" s="15"/>
      <c r="CM103" s="15"/>
    </row>
    <row r="104" spans="1:91" ht="16" thickBot="1" x14ac:dyDescent="0.4">
      <c r="A104" s="13">
        <v>43565</v>
      </c>
      <c r="B104" s="81" t="s">
        <v>150</v>
      </c>
      <c r="C104" s="80">
        <f t="shared" si="25"/>
        <v>2019</v>
      </c>
      <c r="D104" s="80">
        <f t="shared" si="26"/>
        <v>4</v>
      </c>
      <c r="E104" s="80">
        <f t="shared" si="27"/>
        <v>10</v>
      </c>
      <c r="F104" s="80">
        <v>472.87900000000002</v>
      </c>
      <c r="G104" s="80">
        <v>44.77</v>
      </c>
      <c r="H104" s="80">
        <v>0.08</v>
      </c>
      <c r="I104" s="80">
        <v>2178.92</v>
      </c>
      <c r="J104" s="80">
        <v>1380.9</v>
      </c>
      <c r="K104" s="80">
        <v>1056.2257</v>
      </c>
      <c r="L104" s="80">
        <v>11854.24</v>
      </c>
      <c r="M104" s="80">
        <v>20210.53</v>
      </c>
      <c r="O104" s="66">
        <f t="shared" si="28"/>
        <v>4</v>
      </c>
      <c r="P104" s="44">
        <f t="shared" si="29"/>
        <v>9</v>
      </c>
      <c r="Q104" s="94">
        <v>45391</v>
      </c>
      <c r="R104" s="95">
        <f>SUMIFS(F:F,C:C,$R$4,D:D,O104,E:E,P104)</f>
        <v>472.07499999999999</v>
      </c>
      <c r="S104" s="96">
        <f>SUMIFS($F:$F,$C:$C,$S$4,$D:$D,O104,$E:$E,P104)</f>
        <v>630.32780000000002</v>
      </c>
      <c r="T104" s="96">
        <f>SUMIFS($F:$F,$C:$C,$T$4,$D:$D,O104,$E:$E,P104)</f>
        <v>340.54039999999998</v>
      </c>
      <c r="U104" s="96">
        <f>SUMIFS($F:$F,$C:$C,$U$4,$D:$D,O104,$E:$E,P104)</f>
        <v>297.0258</v>
      </c>
      <c r="V104" s="96">
        <f>SUMIFS($F:$F,$C:$C,$V$4,$D:$D,O104,$E:$E,P104)</f>
        <v>627.6771</v>
      </c>
      <c r="W104" s="96">
        <f>SUMIFS($F:$F,$C:$C,$W$4,$D:$D,O104,$E:$E,P104)</f>
        <v>685.25250000000005</v>
      </c>
      <c r="X104" s="97">
        <f>SUMIFS($F:$F,$C:$C,$X$4,$D:$D,O104,$E:$E,P104)</f>
        <v>0</v>
      </c>
      <c r="Y104" s="44"/>
      <c r="Z104" s="66">
        <f t="shared" si="30"/>
        <v>4</v>
      </c>
      <c r="AA104" s="44">
        <f t="shared" si="31"/>
        <v>9</v>
      </c>
      <c r="AB104" s="94">
        <v>45391</v>
      </c>
      <c r="AC104" s="95">
        <f t="shared" si="24"/>
        <v>42.915909090909089</v>
      </c>
      <c r="AD104" s="96">
        <f t="shared" si="22"/>
        <v>57.302527272727275</v>
      </c>
      <c r="AE104" s="96">
        <f t="shared" si="22"/>
        <v>30.958218181818179</v>
      </c>
      <c r="AF104" s="96">
        <f t="shared" si="22"/>
        <v>27.002345454545456</v>
      </c>
      <c r="AG104" s="96">
        <f t="shared" si="22"/>
        <v>57.061554545454548</v>
      </c>
      <c r="AH104" s="96">
        <f t="shared" si="23"/>
        <v>62.295681818181826</v>
      </c>
      <c r="AI104" s="97">
        <f t="shared" si="23"/>
        <v>0</v>
      </c>
      <c r="AJ104" s="44"/>
      <c r="AK104" s="66">
        <f t="shared" si="32"/>
        <v>4</v>
      </c>
      <c r="AL104" s="44">
        <f t="shared" si="33"/>
        <v>9</v>
      </c>
      <c r="AM104" s="94">
        <v>45391</v>
      </c>
      <c r="AN104" s="95">
        <f>SUMIFS(G:G,C:C,$AN$4,D:D,AK104,E:E,AL104)</f>
        <v>44.69</v>
      </c>
      <c r="AO104" s="96">
        <f>SUMIFS(G:G,C:C,$AO$4,D:D,AK104,E:E,AL104)</f>
        <v>55.84</v>
      </c>
      <c r="AP104" s="96">
        <f>SUMIFS(G:G,C:C,$AP$4,D:D,AK104,E:E,AL104)</f>
        <v>30.39</v>
      </c>
      <c r="AQ104" s="96">
        <f>SUMIFS(G:G,C:C,$AQ$4,D:D,AK104,E:E,AL104)</f>
        <v>26.92</v>
      </c>
      <c r="AR104" s="96">
        <f>SUMIFS(G:G,C:C,$AR$4,D:D,AK104,E:E,AL104)</f>
        <v>55.76</v>
      </c>
      <c r="AS104" s="96">
        <f>SUMIFS(G:G,C:C,$AS$4,D:D,AK104,E:E,AL104)</f>
        <v>60.52</v>
      </c>
      <c r="AT104" s="97">
        <f>SUMIFS(G:G,C:C,$AT$4,D:D,AK104,E:E,AL104)</f>
        <v>0</v>
      </c>
      <c r="AU104" s="44"/>
      <c r="AV104" s="101">
        <v>45391</v>
      </c>
      <c r="AW104" s="96">
        <f t="shared" si="34"/>
        <v>516.16471999999999</v>
      </c>
      <c r="AX104" s="96">
        <f t="shared" si="35"/>
        <v>46.924065454545456</v>
      </c>
      <c r="AY104" s="97">
        <f t="shared" si="36"/>
        <v>45.886000000000003</v>
      </c>
      <c r="AZ104" s="96">
        <f t="shared" si="37"/>
        <v>62.295681818181826</v>
      </c>
      <c r="BA104" s="96">
        <f t="shared" si="38"/>
        <v>27.002345454545456</v>
      </c>
      <c r="BB104" s="97">
        <f t="shared" si="39"/>
        <v>35.293336363636371</v>
      </c>
      <c r="BC104" s="102">
        <f t="shared" si="40"/>
        <v>46.924065454545463</v>
      </c>
      <c r="BD104" s="44"/>
      <c r="BE104" s="44"/>
      <c r="BF104" s="96">
        <f t="shared" si="42"/>
        <v>60.52</v>
      </c>
      <c r="BG104" s="96">
        <f t="shared" si="43"/>
        <v>26.92</v>
      </c>
      <c r="BH104" s="96">
        <f t="shared" si="44"/>
        <v>33.6</v>
      </c>
      <c r="BI104" s="44"/>
      <c r="BJ104" s="96">
        <f t="shared" si="41"/>
        <v>45.886000000000003</v>
      </c>
      <c r="BK104" s="44"/>
      <c r="BP104" s="14"/>
      <c r="BQ104" s="13"/>
      <c r="BR104" s="15"/>
      <c r="BU104" s="13"/>
      <c r="BV104" s="15"/>
      <c r="BY104" s="13"/>
      <c r="BZ104" s="15"/>
      <c r="CC104" s="13"/>
      <c r="CD104" s="15"/>
      <c r="CG104" s="13"/>
      <c r="CH104" s="15"/>
      <c r="CK104" s="15"/>
      <c r="CL104" s="15"/>
      <c r="CM104" s="15"/>
    </row>
    <row r="105" spans="1:91" ht="16" thickBot="1" x14ac:dyDescent="0.4">
      <c r="A105" s="13">
        <v>43566</v>
      </c>
      <c r="B105" s="81" t="s">
        <v>151</v>
      </c>
      <c r="C105" s="80">
        <f t="shared" si="25"/>
        <v>2019</v>
      </c>
      <c r="D105" s="80">
        <f t="shared" si="26"/>
        <v>4</v>
      </c>
      <c r="E105" s="80">
        <f t="shared" si="27"/>
        <v>11</v>
      </c>
      <c r="F105" s="80">
        <v>473.15629999999999</v>
      </c>
      <c r="G105" s="80">
        <v>44.8</v>
      </c>
      <c r="H105" s="80">
        <v>0.03</v>
      </c>
      <c r="I105" s="80">
        <v>1889.66</v>
      </c>
      <c r="J105" s="80">
        <v>1639</v>
      </c>
      <c r="K105" s="80">
        <v>1056.1803</v>
      </c>
      <c r="L105" s="80">
        <v>11827.35</v>
      </c>
      <c r="M105" s="80">
        <v>20192.060000000001</v>
      </c>
      <c r="O105" s="66">
        <f t="shared" si="28"/>
        <v>4</v>
      </c>
      <c r="P105" s="44">
        <f t="shared" si="29"/>
        <v>10</v>
      </c>
      <c r="Q105" s="94">
        <v>45392</v>
      </c>
      <c r="R105" s="95">
        <f>SUMIFS(F:F,C:C,$R$4,D:D,O105,E:E,P105)</f>
        <v>472.87900000000002</v>
      </c>
      <c r="S105" s="96">
        <f>SUMIFS($F:$F,$C:$C,$S$4,$D:$D,O105,$E:$E,P105)</f>
        <v>634.24400000000003</v>
      </c>
      <c r="T105" s="96">
        <f>SUMIFS($F:$F,$C:$C,$T$4,$D:$D,O105,$E:$E,P105)</f>
        <v>340.09469999999999</v>
      </c>
      <c r="U105" s="96">
        <f>SUMIFS($F:$F,$C:$C,$U$4,$D:$D,O105,$E:$E,P105)</f>
        <v>299.3963</v>
      </c>
      <c r="V105" s="96">
        <f>SUMIFS($F:$F,$C:$C,$V$4,$D:$D,O105,$E:$E,P105)</f>
        <v>630.04489999999998</v>
      </c>
      <c r="W105" s="96">
        <f>SUMIFS($F:$F,$C:$C,$W$4,$D:$D,O105,$E:$E,P105)</f>
        <v>686.78920000000005</v>
      </c>
      <c r="X105" s="97">
        <f>SUMIFS($F:$F,$C:$C,$X$4,$D:$D,O105,$E:$E,P105)</f>
        <v>0</v>
      </c>
      <c r="Y105" s="44"/>
      <c r="Z105" s="66">
        <f t="shared" si="30"/>
        <v>4</v>
      </c>
      <c r="AA105" s="44">
        <f t="shared" si="31"/>
        <v>10</v>
      </c>
      <c r="AB105" s="94">
        <v>45392</v>
      </c>
      <c r="AC105" s="95">
        <f t="shared" si="24"/>
        <v>42.989000000000004</v>
      </c>
      <c r="AD105" s="96">
        <f t="shared" si="22"/>
        <v>57.658545454545454</v>
      </c>
      <c r="AE105" s="96">
        <f t="shared" si="22"/>
        <v>30.9177</v>
      </c>
      <c r="AF105" s="96">
        <f t="shared" si="22"/>
        <v>27.217845454545454</v>
      </c>
      <c r="AG105" s="96">
        <f t="shared" si="22"/>
        <v>57.27680909090909</v>
      </c>
      <c r="AH105" s="96">
        <f t="shared" si="23"/>
        <v>62.435381818181824</v>
      </c>
      <c r="AI105" s="97">
        <f t="shared" si="23"/>
        <v>0</v>
      </c>
      <c r="AJ105" s="44"/>
      <c r="AK105" s="66">
        <f t="shared" si="32"/>
        <v>4</v>
      </c>
      <c r="AL105" s="44">
        <f t="shared" si="33"/>
        <v>10</v>
      </c>
      <c r="AM105" s="94">
        <v>45392</v>
      </c>
      <c r="AN105" s="95">
        <f>SUMIFS(G:G,C:C,$AN$4,D:D,AK105,E:E,AL105)</f>
        <v>44.77</v>
      </c>
      <c r="AO105" s="96">
        <f>SUMIFS(G:G,C:C,$AO$4,D:D,AK105,E:E,AL105)</f>
        <v>56.18</v>
      </c>
      <c r="AP105" s="96">
        <f>SUMIFS(G:G,C:C,$AP$4,D:D,AK105,E:E,AL105)</f>
        <v>30.35</v>
      </c>
      <c r="AQ105" s="96">
        <f>SUMIFS(G:G,C:C,$AQ$4,D:D,AK105,E:E,AL105)</f>
        <v>27.13</v>
      </c>
      <c r="AR105" s="96">
        <f>SUMIFS(G:G,C:C,$AR$4,D:D,AK105,E:E,AL105)</f>
        <v>55.97</v>
      </c>
      <c r="AS105" s="96">
        <f>SUMIFS(G:G,C:C,$AS$4,D:D,AK105,E:E,AL105)</f>
        <v>60.66</v>
      </c>
      <c r="AT105" s="97">
        <f>SUMIFS(G:G,C:C,$AT$4,D:D,AK105,E:E,AL105)</f>
        <v>0</v>
      </c>
      <c r="AU105" s="44"/>
      <c r="AV105" s="101">
        <v>45392</v>
      </c>
      <c r="AW105" s="96">
        <f t="shared" si="34"/>
        <v>518.11382000000003</v>
      </c>
      <c r="AX105" s="96">
        <f t="shared" si="35"/>
        <v>47.101256363636367</v>
      </c>
      <c r="AY105" s="97">
        <f t="shared" si="36"/>
        <v>46.058</v>
      </c>
      <c r="AZ105" s="96">
        <f t="shared" si="37"/>
        <v>62.435381818181824</v>
      </c>
      <c r="BA105" s="96">
        <f t="shared" si="38"/>
        <v>27.217845454545454</v>
      </c>
      <c r="BB105" s="97">
        <f t="shared" si="39"/>
        <v>35.21753636363637</v>
      </c>
      <c r="BC105" s="102">
        <f t="shared" si="40"/>
        <v>47.101256363636367</v>
      </c>
      <c r="BD105" s="44"/>
      <c r="BE105" s="44"/>
      <c r="BF105" s="96">
        <f t="shared" si="42"/>
        <v>60.66</v>
      </c>
      <c r="BG105" s="96">
        <f t="shared" si="43"/>
        <v>27.13</v>
      </c>
      <c r="BH105" s="96">
        <f t="shared" si="44"/>
        <v>33.53</v>
      </c>
      <c r="BI105" s="44"/>
      <c r="BJ105" s="96">
        <f t="shared" si="41"/>
        <v>46.058</v>
      </c>
      <c r="BK105" s="44"/>
      <c r="BP105" s="14"/>
      <c r="BQ105" s="13"/>
      <c r="BR105" s="15"/>
      <c r="BU105" s="13"/>
      <c r="BV105" s="15"/>
      <c r="BY105" s="13"/>
      <c r="BZ105" s="15"/>
      <c r="CC105" s="13"/>
      <c r="CD105" s="15"/>
      <c r="CG105" s="13"/>
      <c r="CH105" s="15"/>
      <c r="CK105" s="15"/>
      <c r="CL105" s="15"/>
      <c r="CM105" s="15"/>
    </row>
    <row r="106" spans="1:91" ht="16" thickBot="1" x14ac:dyDescent="0.4">
      <c r="A106" s="13">
        <v>43567</v>
      </c>
      <c r="B106" s="81" t="s">
        <v>152</v>
      </c>
      <c r="C106" s="80">
        <f t="shared" si="25"/>
        <v>2019</v>
      </c>
      <c r="D106" s="80">
        <f t="shared" si="26"/>
        <v>4</v>
      </c>
      <c r="E106" s="80">
        <f t="shared" si="27"/>
        <v>12</v>
      </c>
      <c r="F106" s="80">
        <v>472.9307</v>
      </c>
      <c r="G106" s="80">
        <v>42.8</v>
      </c>
      <c r="H106" s="80">
        <v>-0.02</v>
      </c>
      <c r="I106" s="80">
        <v>1828.19</v>
      </c>
      <c r="J106" s="80">
        <v>2011.8</v>
      </c>
      <c r="K106" s="80">
        <v>1104.9917</v>
      </c>
      <c r="L106" s="80">
        <v>11827.37</v>
      </c>
      <c r="M106" s="80">
        <v>20192.02</v>
      </c>
      <c r="O106" s="66">
        <f t="shared" si="28"/>
        <v>4</v>
      </c>
      <c r="P106" s="44">
        <f t="shared" si="29"/>
        <v>11</v>
      </c>
      <c r="Q106" s="94">
        <v>45393</v>
      </c>
      <c r="R106" s="95">
        <f>SUMIFS(F:F,C:C,$R$4,D:D,O106,E:E,P106)</f>
        <v>473.15629999999999</v>
      </c>
      <c r="S106" s="96">
        <f>SUMIFS($F:$F,$C:$C,$S$4,$D:$D,O106,$E:$E,P106)</f>
        <v>638.56280000000004</v>
      </c>
      <c r="T106" s="96">
        <f>SUMIFS($F:$F,$C:$C,$T$4,$D:$D,O106,$E:$E,P106)</f>
        <v>340.23</v>
      </c>
      <c r="U106" s="96">
        <f>SUMIFS($F:$F,$C:$C,$U$4,$D:$D,O106,$E:$E,P106)</f>
        <v>300.64330000000001</v>
      </c>
      <c r="V106" s="96">
        <f>SUMIFS($F:$F,$C:$C,$V$4,$D:$D,O106,$E:$E,P106)</f>
        <v>631.58839999999998</v>
      </c>
      <c r="W106" s="96">
        <f>SUMIFS($F:$F,$C:$C,$W$4,$D:$D,O106,$E:$E,P106)</f>
        <v>688.59749999999997</v>
      </c>
      <c r="X106" s="97">
        <f>SUMIFS($F:$F,$C:$C,$X$4,$D:$D,O106,$E:$E,P106)</f>
        <v>0</v>
      </c>
      <c r="Y106" s="44"/>
      <c r="Z106" s="66">
        <f t="shared" si="30"/>
        <v>4</v>
      </c>
      <c r="AA106" s="44">
        <f t="shared" si="31"/>
        <v>11</v>
      </c>
      <c r="AB106" s="94">
        <v>45393</v>
      </c>
      <c r="AC106" s="95">
        <f t="shared" si="24"/>
        <v>43.014209090909091</v>
      </c>
      <c r="AD106" s="96">
        <f t="shared" si="22"/>
        <v>58.05116363636364</v>
      </c>
      <c r="AE106" s="96">
        <f t="shared" si="22"/>
        <v>30.930000000000003</v>
      </c>
      <c r="AF106" s="96">
        <f t="shared" si="22"/>
        <v>27.331209090909091</v>
      </c>
      <c r="AG106" s="96">
        <f t="shared" si="22"/>
        <v>57.417127272727271</v>
      </c>
      <c r="AH106" s="96">
        <f t="shared" si="23"/>
        <v>62.599772727272722</v>
      </c>
      <c r="AI106" s="97">
        <f t="shared" si="23"/>
        <v>0</v>
      </c>
      <c r="AJ106" s="44"/>
      <c r="AK106" s="66">
        <f t="shared" si="32"/>
        <v>4</v>
      </c>
      <c r="AL106" s="44">
        <f t="shared" si="33"/>
        <v>11</v>
      </c>
      <c r="AM106" s="94">
        <v>45393</v>
      </c>
      <c r="AN106" s="95">
        <f>SUMIFS(G:G,C:C,$AN$4,D:D,AK106,E:E,AL106)</f>
        <v>44.8</v>
      </c>
      <c r="AO106" s="96">
        <f>SUMIFS(G:G,C:C,$AO$4,D:D,AK106,E:E,AL106)</f>
        <v>56.59</v>
      </c>
      <c r="AP106" s="96">
        <f>SUMIFS(G:G,C:C,$AP$4,D:D,AK106,E:E,AL106)</f>
        <v>30.37</v>
      </c>
      <c r="AQ106" s="96">
        <f>SUMIFS(G:G,C:C,$AQ$4,D:D,AK106,E:E,AL106)</f>
        <v>27.25</v>
      </c>
      <c r="AR106" s="96">
        <f>SUMIFS(G:G,C:C,$AR$4,D:D,AK106,E:E,AL106)</f>
        <v>56.11</v>
      </c>
      <c r="AS106" s="96">
        <f>SUMIFS(G:G,C:C,$AS$4,D:D,AK106,E:E,AL106)</f>
        <v>60.82</v>
      </c>
      <c r="AT106" s="97">
        <f>SUMIFS(G:G,C:C,$AT$4,D:D,AK106,E:E,AL106)</f>
        <v>0</v>
      </c>
      <c r="AU106" s="44"/>
      <c r="AV106" s="101">
        <v>45393</v>
      </c>
      <c r="AW106" s="96">
        <f t="shared" si="34"/>
        <v>519.92439999999999</v>
      </c>
      <c r="AX106" s="96">
        <f t="shared" si="35"/>
        <v>47.265854545454545</v>
      </c>
      <c r="AY106" s="97">
        <f t="shared" si="36"/>
        <v>46.227999999999994</v>
      </c>
      <c r="AZ106" s="96">
        <f t="shared" si="37"/>
        <v>62.599772727272722</v>
      </c>
      <c r="BA106" s="96">
        <f t="shared" si="38"/>
        <v>27.331209090909091</v>
      </c>
      <c r="BB106" s="97">
        <f t="shared" si="39"/>
        <v>35.268563636363631</v>
      </c>
      <c r="BC106" s="102">
        <f t="shared" si="40"/>
        <v>47.265854545454545</v>
      </c>
      <c r="BD106" s="44"/>
      <c r="BE106" s="44"/>
      <c r="BF106" s="96">
        <f t="shared" si="42"/>
        <v>60.82</v>
      </c>
      <c r="BG106" s="96">
        <f t="shared" si="43"/>
        <v>27.25</v>
      </c>
      <c r="BH106" s="96">
        <f t="shared" si="44"/>
        <v>33.57</v>
      </c>
      <c r="BI106" s="44"/>
      <c r="BJ106" s="96">
        <f t="shared" si="41"/>
        <v>46.227999999999994</v>
      </c>
      <c r="BK106" s="44"/>
      <c r="BP106" s="14"/>
      <c r="BQ106" s="13"/>
      <c r="BR106" s="15"/>
      <c r="BU106" s="13"/>
      <c r="BV106" s="15"/>
      <c r="BY106" s="13"/>
      <c r="BZ106" s="15"/>
      <c r="CC106" s="13"/>
      <c r="CD106" s="15"/>
      <c r="CG106" s="13"/>
      <c r="CH106" s="15"/>
      <c r="CK106" s="15"/>
      <c r="CL106" s="15"/>
      <c r="CM106" s="15"/>
    </row>
    <row r="107" spans="1:91" ht="16" thickBot="1" x14ac:dyDescent="0.4">
      <c r="A107" s="13">
        <v>43568</v>
      </c>
      <c r="B107" s="81" t="s">
        <v>153</v>
      </c>
      <c r="C107" s="80">
        <f t="shared" si="25"/>
        <v>2019</v>
      </c>
      <c r="D107" s="80">
        <f t="shared" si="26"/>
        <v>4</v>
      </c>
      <c r="E107" s="80">
        <f t="shared" si="27"/>
        <v>13</v>
      </c>
      <c r="F107" s="80">
        <v>473.89339999999999</v>
      </c>
      <c r="G107" s="80">
        <v>42.89</v>
      </c>
      <c r="H107" s="80">
        <v>0.09</v>
      </c>
      <c r="I107" s="80">
        <v>2170.5100000000002</v>
      </c>
      <c r="J107" s="80">
        <v>1204.3</v>
      </c>
      <c r="K107" s="80">
        <v>1104.9917</v>
      </c>
      <c r="L107" s="80">
        <v>11827.33</v>
      </c>
      <c r="M107" s="80">
        <v>20192.12</v>
      </c>
      <c r="O107" s="66">
        <f t="shared" si="28"/>
        <v>4</v>
      </c>
      <c r="P107" s="44">
        <f t="shared" si="29"/>
        <v>12</v>
      </c>
      <c r="Q107" s="94">
        <v>45394</v>
      </c>
      <c r="R107" s="95">
        <f>SUMIFS(F:F,C:C,$R$4,D:D,O107,E:E,P107)</f>
        <v>472.9307</v>
      </c>
      <c r="S107" s="96">
        <f>SUMIFS($F:$F,$C:$C,$S$4,$D:$D,O107,$E:$E,P107)</f>
        <v>643.70540000000005</v>
      </c>
      <c r="T107" s="96">
        <f>SUMIFS($F:$F,$C:$C,$T$4,$D:$D,O107,$E:$E,P107)</f>
        <v>337.32139999999998</v>
      </c>
      <c r="U107" s="96">
        <f>SUMIFS($F:$F,$C:$C,$U$4,$D:$D,O107,$E:$E,P107)</f>
        <v>303.14370000000002</v>
      </c>
      <c r="V107" s="96">
        <f>SUMIFS($F:$F,$C:$C,$V$4,$D:$D,O107,$E:$E,P107)</f>
        <v>632.48659999999995</v>
      </c>
      <c r="W107" s="96">
        <f>SUMIFS($F:$F,$C:$C,$W$4,$D:$D,O107,$E:$E,P107)</f>
        <v>691.38850000000002</v>
      </c>
      <c r="X107" s="97">
        <f>SUMIFS($F:$F,$C:$C,$X$4,$D:$D,O107,$E:$E,P107)</f>
        <v>0</v>
      </c>
      <c r="Y107" s="44"/>
      <c r="Z107" s="66">
        <f t="shared" si="30"/>
        <v>4</v>
      </c>
      <c r="AA107" s="44">
        <f t="shared" si="31"/>
        <v>12</v>
      </c>
      <c r="AB107" s="94">
        <v>45394</v>
      </c>
      <c r="AC107" s="95">
        <f t="shared" si="24"/>
        <v>42.993699999999997</v>
      </c>
      <c r="AD107" s="96">
        <f t="shared" si="22"/>
        <v>58.51867272727273</v>
      </c>
      <c r="AE107" s="96">
        <f t="shared" si="22"/>
        <v>30.665581818181817</v>
      </c>
      <c r="AF107" s="96">
        <f t="shared" si="22"/>
        <v>27.558518181818183</v>
      </c>
      <c r="AG107" s="96">
        <f t="shared" si="22"/>
        <v>57.498781818181811</v>
      </c>
      <c r="AH107" s="96">
        <f t="shared" si="23"/>
        <v>62.853500000000004</v>
      </c>
      <c r="AI107" s="97">
        <f t="shared" si="23"/>
        <v>0</v>
      </c>
      <c r="AJ107" s="44"/>
      <c r="AK107" s="66">
        <f t="shared" si="32"/>
        <v>4</v>
      </c>
      <c r="AL107" s="44">
        <f t="shared" si="33"/>
        <v>12</v>
      </c>
      <c r="AM107" s="94">
        <v>45394</v>
      </c>
      <c r="AN107" s="95">
        <f>SUMIFS(G:G,C:C,$AN$4,D:D,AK107,E:E,AL107)</f>
        <v>42.8</v>
      </c>
      <c r="AO107" s="96">
        <f>SUMIFS(G:G,C:C,$AO$4,D:D,AK107,E:E,AL107)</f>
        <v>57.04</v>
      </c>
      <c r="AP107" s="96">
        <f>SUMIFS(G:G,C:C,$AP$4,D:D,AK107,E:E,AL107)</f>
        <v>30.11</v>
      </c>
      <c r="AQ107" s="96">
        <f>SUMIFS(G:G,C:C,$AQ$4,D:D,AK107,E:E,AL107)</f>
        <v>27.47</v>
      </c>
      <c r="AR107" s="96">
        <f>SUMIFS(G:G,C:C,$AR$4,D:D,AK107,E:E,AL107)</f>
        <v>56.19</v>
      </c>
      <c r="AS107" s="96">
        <f>SUMIFS(G:G,C:C,$AS$4,D:D,AK107,E:E,AL107)</f>
        <v>61.07</v>
      </c>
      <c r="AT107" s="97">
        <f>SUMIFS(G:G,C:C,$AT$4,D:D,AK107,E:E,AL107)</f>
        <v>0</v>
      </c>
      <c r="AU107" s="44"/>
      <c r="AV107" s="101">
        <v>45394</v>
      </c>
      <c r="AW107" s="96">
        <f t="shared" si="34"/>
        <v>521.60912000000008</v>
      </c>
      <c r="AX107" s="96">
        <f t="shared" si="35"/>
        <v>47.419010909090915</v>
      </c>
      <c r="AY107" s="97">
        <f t="shared" si="36"/>
        <v>46.375999999999998</v>
      </c>
      <c r="AZ107" s="96">
        <f t="shared" si="37"/>
        <v>62.853500000000004</v>
      </c>
      <c r="BA107" s="96">
        <f t="shared" si="38"/>
        <v>27.558518181818183</v>
      </c>
      <c r="BB107" s="97">
        <f t="shared" si="39"/>
        <v>35.294981818181824</v>
      </c>
      <c r="BC107" s="102">
        <f t="shared" si="40"/>
        <v>47.419010909090915</v>
      </c>
      <c r="BD107" s="44"/>
      <c r="BE107" s="44"/>
      <c r="BF107" s="96">
        <f t="shared" si="42"/>
        <v>61.07</v>
      </c>
      <c r="BG107" s="96">
        <f t="shared" si="43"/>
        <v>27.47</v>
      </c>
      <c r="BH107" s="96">
        <f t="shared" si="44"/>
        <v>33.6</v>
      </c>
      <c r="BI107" s="44"/>
      <c r="BJ107" s="96">
        <f t="shared" si="41"/>
        <v>46.375999999999998</v>
      </c>
      <c r="BK107" s="44"/>
      <c r="BP107" s="14"/>
      <c r="BQ107" s="13"/>
      <c r="BR107" s="15"/>
      <c r="BU107" s="13"/>
      <c r="BV107" s="15"/>
      <c r="BY107" s="13"/>
      <c r="BZ107" s="15"/>
      <c r="CC107" s="13"/>
      <c r="CD107" s="15"/>
      <c r="CG107" s="13"/>
      <c r="CH107" s="15"/>
      <c r="CK107" s="15"/>
      <c r="CL107" s="15"/>
      <c r="CM107" s="15"/>
    </row>
    <row r="108" spans="1:91" ht="16" thickBot="1" x14ac:dyDescent="0.4">
      <c r="A108" s="13">
        <v>43569</v>
      </c>
      <c r="B108" s="81" t="s">
        <v>154</v>
      </c>
      <c r="C108" s="80">
        <f t="shared" si="25"/>
        <v>2019</v>
      </c>
      <c r="D108" s="80">
        <f t="shared" si="26"/>
        <v>4</v>
      </c>
      <c r="E108" s="80">
        <f t="shared" si="27"/>
        <v>14</v>
      </c>
      <c r="F108" s="80">
        <v>461.3811</v>
      </c>
      <c r="G108" s="80">
        <v>41.75</v>
      </c>
      <c r="H108" s="80">
        <v>-1.1299999999999999</v>
      </c>
      <c r="I108" s="80">
        <v>2251.41</v>
      </c>
      <c r="J108" s="80">
        <v>1019.1</v>
      </c>
      <c r="K108" s="80">
        <v>1104.9917</v>
      </c>
      <c r="L108" s="80">
        <v>11827.24</v>
      </c>
      <c r="M108" s="80">
        <v>20178.080000000002</v>
      </c>
      <c r="O108" s="66">
        <f t="shared" si="28"/>
        <v>4</v>
      </c>
      <c r="P108" s="44">
        <f t="shared" si="29"/>
        <v>13</v>
      </c>
      <c r="Q108" s="94">
        <v>45395</v>
      </c>
      <c r="R108" s="95">
        <f>SUMIFS(F:F,C:C,$R$4,D:D,O108,E:E,P108)</f>
        <v>473.89339999999999</v>
      </c>
      <c r="S108" s="96">
        <f>SUMIFS($F:$F,$C:$C,$S$4,$D:$D,O108,$E:$E,P108)</f>
        <v>646.81020000000001</v>
      </c>
      <c r="T108" s="96">
        <f>SUMIFS($F:$F,$C:$C,$T$4,$D:$D,O108,$E:$E,P108)</f>
        <v>333.95760000000001</v>
      </c>
      <c r="U108" s="96">
        <f>SUMIFS($F:$F,$C:$C,$U$4,$D:$D,O108,$E:$E,P108)</f>
        <v>306.05579999999998</v>
      </c>
      <c r="V108" s="96">
        <f>SUMIFS($F:$F,$C:$C,$V$4,$D:$D,O108,$E:$E,P108)</f>
        <v>633.3528</v>
      </c>
      <c r="W108" s="96">
        <f>SUMIFS($F:$F,$C:$C,$W$4,$D:$D,O108,$E:$E,P108)</f>
        <v>695.65819999999997</v>
      </c>
      <c r="X108" s="97">
        <f>SUMIFS($F:$F,$C:$C,$X$4,$D:$D,O108,$E:$E,P108)</f>
        <v>0</v>
      </c>
      <c r="Y108" s="44"/>
      <c r="Z108" s="66">
        <f t="shared" si="30"/>
        <v>4</v>
      </c>
      <c r="AA108" s="44">
        <f t="shared" si="31"/>
        <v>13</v>
      </c>
      <c r="AB108" s="94">
        <v>45395</v>
      </c>
      <c r="AC108" s="95">
        <f t="shared" si="24"/>
        <v>43.08121818181818</v>
      </c>
      <c r="AD108" s="96">
        <f t="shared" si="22"/>
        <v>58.800927272727272</v>
      </c>
      <c r="AE108" s="96">
        <f t="shared" si="22"/>
        <v>30.359781818181819</v>
      </c>
      <c r="AF108" s="96">
        <f t="shared" si="22"/>
        <v>27.823254545454542</v>
      </c>
      <c r="AG108" s="96">
        <f t="shared" si="22"/>
        <v>57.577527272727274</v>
      </c>
      <c r="AH108" s="96">
        <f t="shared" si="23"/>
        <v>63.241654545454544</v>
      </c>
      <c r="AI108" s="97">
        <f t="shared" si="23"/>
        <v>0</v>
      </c>
      <c r="AJ108" s="44"/>
      <c r="AK108" s="66">
        <f t="shared" si="32"/>
        <v>4</v>
      </c>
      <c r="AL108" s="44">
        <f t="shared" si="33"/>
        <v>13</v>
      </c>
      <c r="AM108" s="94">
        <v>45395</v>
      </c>
      <c r="AN108" s="95">
        <f>SUMIFS(G:G,C:C,$AN$4,D:D,AK108,E:E,AL108)</f>
        <v>42.89</v>
      </c>
      <c r="AO108" s="96">
        <f>SUMIFS(G:G,C:C,$AO$4,D:D,AK108,E:E,AL108)</f>
        <v>57.32</v>
      </c>
      <c r="AP108" s="96">
        <f>SUMIFS(G:G,C:C,$AP$4,D:D,AK108,E:E,AL108)</f>
        <v>29.81</v>
      </c>
      <c r="AQ108" s="96">
        <f>SUMIFS(G:G,C:C,$AQ$4,D:D,AK108,E:E,AL108)</f>
        <v>27.74</v>
      </c>
      <c r="AR108" s="96">
        <f>SUMIFS(G:G,C:C,$AR$4,D:D,AK108,E:E,AL108)</f>
        <v>56.27</v>
      </c>
      <c r="AS108" s="96">
        <f>SUMIFS(G:G,C:C,$AS$4,D:D,AK108,E:E,AL108)</f>
        <v>61.44</v>
      </c>
      <c r="AT108" s="97">
        <f>SUMIFS(G:G,C:C,$AT$4,D:D,AK108,E:E,AL108)</f>
        <v>0</v>
      </c>
      <c r="AU108" s="44"/>
      <c r="AV108" s="101">
        <v>45395</v>
      </c>
      <c r="AW108" s="96">
        <f t="shared" si="34"/>
        <v>523.16692</v>
      </c>
      <c r="AX108" s="96">
        <f t="shared" si="35"/>
        <v>47.560629090909089</v>
      </c>
      <c r="AY108" s="97">
        <f t="shared" si="36"/>
        <v>46.515999999999998</v>
      </c>
      <c r="AZ108" s="96">
        <f t="shared" si="37"/>
        <v>63.241654545454544</v>
      </c>
      <c r="BA108" s="96">
        <f t="shared" si="38"/>
        <v>27.823254545454542</v>
      </c>
      <c r="BB108" s="97">
        <f t="shared" si="39"/>
        <v>35.418400000000005</v>
      </c>
      <c r="BC108" s="102">
        <f t="shared" si="40"/>
        <v>47.560629090909089</v>
      </c>
      <c r="BD108" s="44"/>
      <c r="BE108" s="44"/>
      <c r="BF108" s="96">
        <f t="shared" si="42"/>
        <v>61.44</v>
      </c>
      <c r="BG108" s="96">
        <f t="shared" si="43"/>
        <v>27.74</v>
      </c>
      <c r="BH108" s="96">
        <f t="shared" si="44"/>
        <v>33.700000000000003</v>
      </c>
      <c r="BI108" s="44"/>
      <c r="BJ108" s="96">
        <f t="shared" si="41"/>
        <v>46.515999999999998</v>
      </c>
      <c r="BK108" s="44"/>
      <c r="BP108" s="14"/>
      <c r="BQ108" s="13"/>
      <c r="BR108" s="15"/>
      <c r="BU108" s="13"/>
      <c r="BV108" s="15"/>
      <c r="BY108" s="13"/>
      <c r="BZ108" s="15"/>
      <c r="CC108" s="13"/>
      <c r="CD108" s="15"/>
      <c r="CG108" s="13"/>
      <c r="CH108" s="15"/>
      <c r="CK108" s="15"/>
      <c r="CL108" s="15"/>
      <c r="CM108" s="15"/>
    </row>
    <row r="109" spans="1:91" ht="16" thickBot="1" x14ac:dyDescent="0.4">
      <c r="A109" s="13">
        <v>43570</v>
      </c>
      <c r="B109" s="81" t="s">
        <v>155</v>
      </c>
      <c r="C109" s="80">
        <f t="shared" si="25"/>
        <v>2019</v>
      </c>
      <c r="D109" s="80">
        <f t="shared" si="26"/>
        <v>4</v>
      </c>
      <c r="E109" s="80">
        <f t="shared" si="27"/>
        <v>15</v>
      </c>
      <c r="F109" s="80">
        <v>476.63299999999998</v>
      </c>
      <c r="G109" s="80">
        <v>43.08</v>
      </c>
      <c r="H109" s="80">
        <v>1.38</v>
      </c>
      <c r="I109" s="80">
        <v>2196.84</v>
      </c>
      <c r="J109" s="80">
        <v>847.1</v>
      </c>
      <c r="K109" s="80">
        <v>1106.3626999999999</v>
      </c>
      <c r="L109" s="80">
        <v>11828.59</v>
      </c>
      <c r="M109" s="80">
        <v>20220.060000000001</v>
      </c>
      <c r="O109" s="66">
        <f t="shared" si="28"/>
        <v>4</v>
      </c>
      <c r="P109" s="44">
        <f t="shared" si="29"/>
        <v>14</v>
      </c>
      <c r="Q109" s="94">
        <v>45396</v>
      </c>
      <c r="R109" s="95">
        <f>SUMIFS(F:F,C:C,$R$4,D:D,O109,E:E,P109)</f>
        <v>461.3811</v>
      </c>
      <c r="S109" s="96">
        <f>SUMIFS($F:$F,$C:$C,$S$4,$D:$D,O109,$E:$E,P109)</f>
        <v>649.85260000000005</v>
      </c>
      <c r="T109" s="96">
        <f>SUMIFS($F:$F,$C:$C,$T$4,$D:$D,O109,$E:$E,P109)</f>
        <v>330.81009999999998</v>
      </c>
      <c r="U109" s="96">
        <f>SUMIFS($F:$F,$C:$C,$U$4,$D:$D,O109,$E:$E,P109)</f>
        <v>309.4538</v>
      </c>
      <c r="V109" s="96">
        <f>SUMIFS($F:$F,$C:$C,$V$4,$D:$D,O109,$E:$E,P109)</f>
        <v>633.35929999999996</v>
      </c>
      <c r="W109" s="96">
        <f>SUMIFS($F:$F,$C:$C,$W$4,$D:$D,O109,$E:$E,P109)</f>
        <v>699.32659999999998</v>
      </c>
      <c r="X109" s="97">
        <f>SUMIFS($F:$F,$C:$C,$X$4,$D:$D,O109,$E:$E,P109)</f>
        <v>0</v>
      </c>
      <c r="Y109" s="44"/>
      <c r="Z109" s="66">
        <f t="shared" si="30"/>
        <v>4</v>
      </c>
      <c r="AA109" s="44">
        <f t="shared" si="31"/>
        <v>14</v>
      </c>
      <c r="AB109" s="94">
        <v>45396</v>
      </c>
      <c r="AC109" s="95">
        <f t="shared" si="24"/>
        <v>41.943736363636361</v>
      </c>
      <c r="AD109" s="96">
        <f t="shared" si="22"/>
        <v>59.077509090909096</v>
      </c>
      <c r="AE109" s="96">
        <f t="shared" si="22"/>
        <v>30.073645454545453</v>
      </c>
      <c r="AF109" s="96">
        <f t="shared" si="22"/>
        <v>28.132163636363636</v>
      </c>
      <c r="AG109" s="96">
        <f t="shared" si="22"/>
        <v>57.578118181818176</v>
      </c>
      <c r="AH109" s="96">
        <f t="shared" si="23"/>
        <v>63.575145454545456</v>
      </c>
      <c r="AI109" s="97">
        <f t="shared" si="23"/>
        <v>0</v>
      </c>
      <c r="AJ109" s="44"/>
      <c r="AK109" s="66">
        <f t="shared" si="32"/>
        <v>4</v>
      </c>
      <c r="AL109" s="44">
        <f t="shared" si="33"/>
        <v>14</v>
      </c>
      <c r="AM109" s="94">
        <v>45396</v>
      </c>
      <c r="AN109" s="95">
        <f>SUMIFS(G:G,C:C,$AN$4,D:D,AK109,E:E,AL109)</f>
        <v>41.75</v>
      </c>
      <c r="AO109" s="96">
        <f>SUMIFS(G:G,C:C,$AO$4,D:D,AK109,E:E,AL109)</f>
        <v>57.59</v>
      </c>
      <c r="AP109" s="96">
        <f>SUMIFS(G:G,C:C,$AP$4,D:D,AK109,E:E,AL109)</f>
        <v>29.54</v>
      </c>
      <c r="AQ109" s="96">
        <f>SUMIFS(G:G,C:C,$AQ$4,D:D,AK109,E:E,AL109)</f>
        <v>28.04</v>
      </c>
      <c r="AR109" s="96">
        <f>SUMIFS(G:G,C:C,$AR$4,D:D,AK109,E:E,AL109)</f>
        <v>56.27</v>
      </c>
      <c r="AS109" s="96">
        <f>SUMIFS(G:G,C:C,$AS$4,D:D,AK109,E:E,AL109)</f>
        <v>61.77</v>
      </c>
      <c r="AT109" s="97">
        <f>SUMIFS(G:G,C:C,$AT$4,D:D,AK109,E:E,AL109)</f>
        <v>0</v>
      </c>
      <c r="AU109" s="44"/>
      <c r="AV109" s="101">
        <v>45396</v>
      </c>
      <c r="AW109" s="96">
        <f t="shared" si="34"/>
        <v>524.56047999999998</v>
      </c>
      <c r="AX109" s="96">
        <f t="shared" si="35"/>
        <v>47.687316363636363</v>
      </c>
      <c r="AY109" s="97">
        <f t="shared" si="36"/>
        <v>46.642000000000003</v>
      </c>
      <c r="AZ109" s="96">
        <f t="shared" si="37"/>
        <v>63.575145454545456</v>
      </c>
      <c r="BA109" s="96">
        <f t="shared" si="38"/>
        <v>28.132163636363636</v>
      </c>
      <c r="BB109" s="97">
        <f t="shared" si="39"/>
        <v>35.442981818181821</v>
      </c>
      <c r="BC109" s="102">
        <f t="shared" si="40"/>
        <v>47.687316363636363</v>
      </c>
      <c r="BD109" s="44"/>
      <c r="BE109" s="44"/>
      <c r="BF109" s="96">
        <f t="shared" si="42"/>
        <v>61.77</v>
      </c>
      <c r="BG109" s="96">
        <f t="shared" si="43"/>
        <v>28.04</v>
      </c>
      <c r="BH109" s="96">
        <f t="shared" si="44"/>
        <v>33.730000000000004</v>
      </c>
      <c r="BI109" s="44"/>
      <c r="BJ109" s="96">
        <f t="shared" si="41"/>
        <v>46.642000000000003</v>
      </c>
      <c r="BK109" s="44"/>
      <c r="BP109" s="14"/>
      <c r="BQ109" s="13"/>
      <c r="BR109" s="15"/>
      <c r="BU109" s="13"/>
      <c r="BV109" s="15"/>
      <c r="BY109" s="13"/>
      <c r="BZ109" s="15"/>
      <c r="CC109" s="13"/>
      <c r="CD109" s="15"/>
      <c r="CG109" s="13"/>
      <c r="CH109" s="15"/>
      <c r="CK109" s="15"/>
      <c r="CL109" s="15"/>
      <c r="CM109" s="15"/>
    </row>
    <row r="110" spans="1:91" ht="16" thickBot="1" x14ac:dyDescent="0.4">
      <c r="A110" s="13">
        <v>43571</v>
      </c>
      <c r="B110" s="81" t="s">
        <v>156</v>
      </c>
      <c r="C110" s="80">
        <f t="shared" si="25"/>
        <v>2019</v>
      </c>
      <c r="D110" s="80">
        <f t="shared" si="26"/>
        <v>4</v>
      </c>
      <c r="E110" s="80">
        <f t="shared" si="27"/>
        <v>16</v>
      </c>
      <c r="F110" s="80">
        <v>478.64519999999999</v>
      </c>
      <c r="G110" s="80">
        <v>43.26</v>
      </c>
      <c r="H110" s="80">
        <v>0.18</v>
      </c>
      <c r="I110" s="80">
        <v>2953.46</v>
      </c>
      <c r="J110" s="80">
        <v>938.8</v>
      </c>
      <c r="K110" s="80">
        <v>1106.3626999999999</v>
      </c>
      <c r="L110" s="80">
        <v>11828.44</v>
      </c>
      <c r="M110" s="80">
        <v>20214.490000000002</v>
      </c>
      <c r="O110" s="66">
        <f t="shared" si="28"/>
        <v>4</v>
      </c>
      <c r="P110" s="44">
        <f t="shared" si="29"/>
        <v>15</v>
      </c>
      <c r="Q110" s="94">
        <v>45397</v>
      </c>
      <c r="R110" s="95">
        <f>SUMIFS(F:F,C:C,$R$4,D:D,O110,E:E,P110)</f>
        <v>476.63299999999998</v>
      </c>
      <c r="S110" s="96">
        <f>SUMIFS($F:$F,$C:$C,$S$4,$D:$D,O110,$E:$E,P110)</f>
        <v>652.24130000000002</v>
      </c>
      <c r="T110" s="96">
        <f>SUMIFS($F:$F,$C:$C,$T$4,$D:$D,O110,$E:$E,P110)</f>
        <v>328.11880000000002</v>
      </c>
      <c r="U110" s="96">
        <f>SUMIFS($F:$F,$C:$C,$U$4,$D:$D,O110,$E:$E,P110)</f>
        <v>314.19540000000001</v>
      </c>
      <c r="V110" s="96">
        <f>SUMIFS($F:$F,$C:$C,$V$4,$D:$D,O110,$E:$E,P110)</f>
        <v>635.25030000000004</v>
      </c>
      <c r="W110" s="96">
        <f>SUMIFS($F:$F,$C:$C,$W$4,$D:$D,O110,$E:$E,P110)</f>
        <v>701.46270000000004</v>
      </c>
      <c r="X110" s="97">
        <f>SUMIFS($F:$F,$C:$C,$X$4,$D:$D,O110,$E:$E,P110)</f>
        <v>0</v>
      </c>
      <c r="Y110" s="44"/>
      <c r="Z110" s="66">
        <f t="shared" si="30"/>
        <v>4</v>
      </c>
      <c r="AA110" s="44">
        <f t="shared" si="31"/>
        <v>15</v>
      </c>
      <c r="AB110" s="94">
        <v>45397</v>
      </c>
      <c r="AC110" s="95">
        <f t="shared" si="24"/>
        <v>43.330272727272728</v>
      </c>
      <c r="AD110" s="96">
        <f t="shared" si="22"/>
        <v>59.294663636363637</v>
      </c>
      <c r="AE110" s="96">
        <f t="shared" si="22"/>
        <v>29.82898181818182</v>
      </c>
      <c r="AF110" s="96">
        <f t="shared" si="22"/>
        <v>28.563218181818183</v>
      </c>
      <c r="AG110" s="96">
        <f t="shared" si="22"/>
        <v>57.750027272727273</v>
      </c>
      <c r="AH110" s="96">
        <f t="shared" si="23"/>
        <v>63.76933636363637</v>
      </c>
      <c r="AI110" s="97">
        <f t="shared" si="23"/>
        <v>0</v>
      </c>
      <c r="AJ110" s="44"/>
      <c r="AK110" s="66">
        <f t="shared" si="32"/>
        <v>4</v>
      </c>
      <c r="AL110" s="44">
        <f t="shared" si="33"/>
        <v>15</v>
      </c>
      <c r="AM110" s="94">
        <v>45397</v>
      </c>
      <c r="AN110" s="95">
        <f>SUMIFS(G:G,C:C,$AN$4,D:D,AK110,E:E,AL110)</f>
        <v>43.08</v>
      </c>
      <c r="AO110" s="96">
        <f>SUMIFS(G:G,C:C,$AO$4,D:D,AK110,E:E,AL110)</f>
        <v>57.8</v>
      </c>
      <c r="AP110" s="96">
        <f>SUMIFS(G:G,C:C,$AP$4,D:D,AK110,E:E,AL110)</f>
        <v>29.3</v>
      </c>
      <c r="AQ110" s="96">
        <f>SUMIFS(G:G,C:C,$AQ$4,D:D,AK110,E:E,AL110)</f>
        <v>28.46</v>
      </c>
      <c r="AR110" s="96">
        <f>SUMIFS(G:G,C:C,$AR$4,D:D,AK110,E:E,AL110)</f>
        <v>56.38</v>
      </c>
      <c r="AS110" s="96">
        <f>SUMIFS(G:G,C:C,$AS$4,D:D,AK110,E:E,AL110)</f>
        <v>61.96</v>
      </c>
      <c r="AT110" s="97">
        <f>SUMIFS(G:G,C:C,$AT$4,D:D,AK110,E:E,AL110)</f>
        <v>0</v>
      </c>
      <c r="AU110" s="44"/>
      <c r="AV110" s="101">
        <v>45397</v>
      </c>
      <c r="AW110" s="96">
        <f t="shared" si="34"/>
        <v>526.25369999999998</v>
      </c>
      <c r="AX110" s="96">
        <f t="shared" si="35"/>
        <v>47.841245454545451</v>
      </c>
      <c r="AY110" s="97">
        <f t="shared" si="36"/>
        <v>46.78</v>
      </c>
      <c r="AZ110" s="96">
        <f t="shared" si="37"/>
        <v>63.76933636363637</v>
      </c>
      <c r="BA110" s="96">
        <f t="shared" si="38"/>
        <v>28.563218181818183</v>
      </c>
      <c r="BB110" s="97">
        <f t="shared" si="39"/>
        <v>35.206118181818184</v>
      </c>
      <c r="BC110" s="102">
        <f t="shared" si="40"/>
        <v>47.841245454545458</v>
      </c>
      <c r="BD110" s="44"/>
      <c r="BE110" s="44"/>
      <c r="BF110" s="96">
        <f t="shared" si="42"/>
        <v>61.96</v>
      </c>
      <c r="BG110" s="96">
        <f t="shared" si="43"/>
        <v>28.46</v>
      </c>
      <c r="BH110" s="96">
        <f t="shared" si="44"/>
        <v>33.5</v>
      </c>
      <c r="BI110" s="44"/>
      <c r="BJ110" s="96">
        <f t="shared" si="41"/>
        <v>46.78</v>
      </c>
      <c r="BK110" s="44"/>
      <c r="BP110" s="14"/>
      <c r="BQ110" s="13"/>
      <c r="BR110" s="15"/>
      <c r="BU110" s="13"/>
      <c r="BV110" s="15"/>
      <c r="BY110" s="13"/>
      <c r="BZ110" s="15"/>
      <c r="CC110" s="13"/>
      <c r="CD110" s="15"/>
      <c r="CG110" s="13"/>
      <c r="CH110" s="15"/>
      <c r="CK110" s="15"/>
      <c r="CL110" s="15"/>
      <c r="CM110" s="15"/>
    </row>
    <row r="111" spans="1:91" ht="16" thickBot="1" x14ac:dyDescent="0.4">
      <c r="A111" s="13">
        <v>43572</v>
      </c>
      <c r="B111" s="81" t="s">
        <v>157</v>
      </c>
      <c r="C111" s="80">
        <f t="shared" si="25"/>
        <v>2019</v>
      </c>
      <c r="D111" s="80">
        <f t="shared" si="26"/>
        <v>4</v>
      </c>
      <c r="E111" s="80">
        <f t="shared" si="27"/>
        <v>17</v>
      </c>
      <c r="F111" s="80">
        <v>481.40300000000002</v>
      </c>
      <c r="G111" s="80">
        <v>43.51</v>
      </c>
      <c r="H111" s="80">
        <v>0.25</v>
      </c>
      <c r="I111" s="80">
        <v>3377.67</v>
      </c>
      <c r="J111" s="80">
        <v>516</v>
      </c>
      <c r="K111" s="80">
        <v>1106.3626999999999</v>
      </c>
      <c r="L111" s="80">
        <v>11827.99</v>
      </c>
      <c r="M111" s="80">
        <v>20215.54</v>
      </c>
      <c r="O111" s="66">
        <f t="shared" si="28"/>
        <v>4</v>
      </c>
      <c r="P111" s="44">
        <f t="shared" si="29"/>
        <v>16</v>
      </c>
      <c r="Q111" s="94">
        <v>45398</v>
      </c>
      <c r="R111" s="95">
        <f>SUMIFS(F:F,C:C,$R$4,D:D,O111,E:E,P111)</f>
        <v>478.64519999999999</v>
      </c>
      <c r="S111" s="96">
        <f>SUMIFS($F:$F,$C:$C,$S$4,$D:$D,O111,$E:$E,P111)</f>
        <v>655.47019999999998</v>
      </c>
      <c r="T111" s="96">
        <f>SUMIFS($F:$F,$C:$C,$T$4,$D:$D,O111,$E:$E,P111)</f>
        <v>326.56319999999999</v>
      </c>
      <c r="U111" s="96">
        <f>SUMIFS($F:$F,$C:$C,$U$4,$D:$D,O111,$E:$E,P111)</f>
        <v>318.88479999999998</v>
      </c>
      <c r="V111" s="96">
        <f>SUMIFS($F:$F,$C:$C,$V$4,$D:$D,O111,$E:$E,P111)</f>
        <v>637.65200000000004</v>
      </c>
      <c r="W111" s="96">
        <f>SUMIFS($F:$F,$C:$C,$W$4,$D:$D,O111,$E:$E,P111)</f>
        <v>702.67920000000004</v>
      </c>
      <c r="X111" s="97">
        <f>SUMIFS($F:$F,$C:$C,$X$4,$D:$D,O111,$E:$E,P111)</f>
        <v>0</v>
      </c>
      <c r="Y111" s="44"/>
      <c r="Z111" s="66">
        <f t="shared" si="30"/>
        <v>4</v>
      </c>
      <c r="AA111" s="44">
        <f t="shared" si="31"/>
        <v>16</v>
      </c>
      <c r="AB111" s="94">
        <v>45398</v>
      </c>
      <c r="AC111" s="95">
        <f t="shared" si="24"/>
        <v>43.513199999999998</v>
      </c>
      <c r="AD111" s="96">
        <f t="shared" si="22"/>
        <v>59.588200000000001</v>
      </c>
      <c r="AE111" s="96">
        <f t="shared" si="22"/>
        <v>29.687563636363635</v>
      </c>
      <c r="AF111" s="96">
        <f t="shared" si="22"/>
        <v>28.989527272727273</v>
      </c>
      <c r="AG111" s="96">
        <f t="shared" si="22"/>
        <v>57.968363636363641</v>
      </c>
      <c r="AH111" s="96">
        <f t="shared" si="23"/>
        <v>63.879927272727279</v>
      </c>
      <c r="AI111" s="97">
        <f t="shared" si="23"/>
        <v>0</v>
      </c>
      <c r="AJ111" s="44"/>
      <c r="AK111" s="66">
        <f t="shared" si="32"/>
        <v>4</v>
      </c>
      <c r="AL111" s="44">
        <f t="shared" si="33"/>
        <v>16</v>
      </c>
      <c r="AM111" s="94">
        <v>45398</v>
      </c>
      <c r="AN111" s="95">
        <f>SUMIFS(G:G,C:C,$AN$4,D:D,AK111,E:E,AL111)</f>
        <v>43.26</v>
      </c>
      <c r="AO111" s="96">
        <f>SUMIFS(G:G,C:C,$AO$4,D:D,AK111,E:E,AL111)</f>
        <v>58.08</v>
      </c>
      <c r="AP111" s="96">
        <f>SUMIFS(G:G,C:C,$AP$4,D:D,AK111,E:E,AL111)</f>
        <v>29.16</v>
      </c>
      <c r="AQ111" s="96">
        <f>SUMIFS(G:G,C:C,$AQ$4,D:D,AK111,E:E,AL111)</f>
        <v>28.88</v>
      </c>
      <c r="AR111" s="96">
        <f>SUMIFS(G:G,C:C,$AR$4,D:D,AK111,E:E,AL111)</f>
        <v>56.59</v>
      </c>
      <c r="AS111" s="96">
        <f>SUMIFS(G:G,C:C,$AS$4,D:D,AK111,E:E,AL111)</f>
        <v>62.06</v>
      </c>
      <c r="AT111" s="97">
        <f>SUMIFS(G:G,C:C,$AT$4,D:D,AK111,E:E,AL111)</f>
        <v>0</v>
      </c>
      <c r="AU111" s="44"/>
      <c r="AV111" s="101">
        <v>45398</v>
      </c>
      <c r="AW111" s="96">
        <f t="shared" si="34"/>
        <v>528.24988000000008</v>
      </c>
      <c r="AX111" s="96">
        <f t="shared" si="35"/>
        <v>48.02271636363637</v>
      </c>
      <c r="AY111" s="97">
        <f t="shared" si="36"/>
        <v>46.953999999999994</v>
      </c>
      <c r="AZ111" s="96">
        <f t="shared" si="37"/>
        <v>63.879927272727279</v>
      </c>
      <c r="BA111" s="96">
        <f t="shared" si="38"/>
        <v>28.989527272727273</v>
      </c>
      <c r="BB111" s="97">
        <f t="shared" si="39"/>
        <v>34.890400000000007</v>
      </c>
      <c r="BC111" s="102">
        <f t="shared" si="40"/>
        <v>48.02271636363637</v>
      </c>
      <c r="BD111" s="44"/>
      <c r="BE111" s="44"/>
      <c r="BF111" s="96">
        <f t="shared" si="42"/>
        <v>62.06</v>
      </c>
      <c r="BG111" s="96">
        <f t="shared" si="43"/>
        <v>28.88</v>
      </c>
      <c r="BH111" s="96">
        <f t="shared" si="44"/>
        <v>33.180000000000007</v>
      </c>
      <c r="BI111" s="44"/>
      <c r="BJ111" s="96">
        <f t="shared" si="41"/>
        <v>46.953999999999994</v>
      </c>
      <c r="BK111" s="44"/>
      <c r="BP111" s="14"/>
      <c r="BQ111" s="13"/>
      <c r="BR111" s="15"/>
      <c r="BU111" s="13"/>
      <c r="BV111" s="15"/>
      <c r="BY111" s="13"/>
      <c r="BZ111" s="15"/>
      <c r="CC111" s="13"/>
      <c r="CD111" s="15"/>
      <c r="CG111" s="13"/>
      <c r="CH111" s="15"/>
      <c r="CK111" s="15"/>
      <c r="CL111" s="15"/>
      <c r="CM111" s="15"/>
    </row>
    <row r="112" spans="1:91" ht="16" thickBot="1" x14ac:dyDescent="0.4">
      <c r="A112" s="13">
        <v>43573</v>
      </c>
      <c r="B112" s="81" t="s">
        <v>158</v>
      </c>
      <c r="C112" s="80">
        <f t="shared" si="25"/>
        <v>2019</v>
      </c>
      <c r="D112" s="80">
        <f t="shared" si="26"/>
        <v>4</v>
      </c>
      <c r="E112" s="80">
        <f t="shared" si="27"/>
        <v>18</v>
      </c>
      <c r="F112" s="80">
        <v>485.5258</v>
      </c>
      <c r="G112" s="80">
        <v>43.88</v>
      </c>
      <c r="H112" s="80">
        <v>0.37</v>
      </c>
      <c r="I112" s="80">
        <v>4494.9399999999996</v>
      </c>
      <c r="J112" s="80">
        <v>326.7</v>
      </c>
      <c r="K112" s="80">
        <v>1106.3626999999999</v>
      </c>
      <c r="L112" s="80">
        <v>11852.71</v>
      </c>
      <c r="M112" s="80">
        <v>20216.32</v>
      </c>
      <c r="O112" s="66">
        <f t="shared" si="28"/>
        <v>4</v>
      </c>
      <c r="P112" s="44">
        <f t="shared" si="29"/>
        <v>17</v>
      </c>
      <c r="Q112" s="94">
        <v>45399</v>
      </c>
      <c r="R112" s="95">
        <f>SUMIFS(F:F,C:C,$R$4,D:D,O112,E:E,P112)</f>
        <v>481.40300000000002</v>
      </c>
      <c r="S112" s="96">
        <f>SUMIFS($F:$F,$C:$C,$S$4,$D:$D,O112,$E:$E,P112)</f>
        <v>658.94680000000005</v>
      </c>
      <c r="T112" s="96">
        <f>SUMIFS($F:$F,$C:$C,$T$4,$D:$D,O112,$E:$E,P112)</f>
        <v>326.46449999999999</v>
      </c>
      <c r="U112" s="96">
        <f>SUMIFS($F:$F,$C:$C,$U$4,$D:$D,O112,$E:$E,P112)</f>
        <v>323.68939999999998</v>
      </c>
      <c r="V112" s="96">
        <f>SUMIFS($F:$F,$C:$C,$V$4,$D:$D,O112,$E:$E,P112)</f>
        <v>638.96789999999999</v>
      </c>
      <c r="W112" s="96">
        <f>SUMIFS($F:$F,$C:$C,$W$4,$D:$D,O112,$E:$E,P112)</f>
        <v>702.74890000000005</v>
      </c>
      <c r="X112" s="97">
        <f>SUMIFS($F:$F,$C:$C,$X$4,$D:$D,O112,$E:$E,P112)</f>
        <v>0</v>
      </c>
      <c r="Y112" s="44"/>
      <c r="Z112" s="66">
        <f t="shared" si="30"/>
        <v>4</v>
      </c>
      <c r="AA112" s="44">
        <f t="shared" si="31"/>
        <v>17</v>
      </c>
      <c r="AB112" s="94">
        <v>45399</v>
      </c>
      <c r="AC112" s="95">
        <f t="shared" si="24"/>
        <v>43.763909090909095</v>
      </c>
      <c r="AD112" s="96">
        <f t="shared" si="22"/>
        <v>59.904254545454549</v>
      </c>
      <c r="AE112" s="96">
        <f t="shared" si="22"/>
        <v>29.678590909090907</v>
      </c>
      <c r="AF112" s="96">
        <f t="shared" si="22"/>
        <v>29.42630909090909</v>
      </c>
      <c r="AG112" s="96">
        <f t="shared" si="22"/>
        <v>58.087990909090905</v>
      </c>
      <c r="AH112" s="96">
        <f t="shared" si="23"/>
        <v>63.886263636363644</v>
      </c>
      <c r="AI112" s="97">
        <f t="shared" si="23"/>
        <v>0</v>
      </c>
      <c r="AJ112" s="44"/>
      <c r="AK112" s="66">
        <f t="shared" si="32"/>
        <v>4</v>
      </c>
      <c r="AL112" s="44">
        <f t="shared" si="33"/>
        <v>17</v>
      </c>
      <c r="AM112" s="94">
        <v>45399</v>
      </c>
      <c r="AN112" s="95">
        <f>SUMIFS(G:G,C:C,$AN$4,D:D,AK112,E:E,AL112)</f>
        <v>43.51</v>
      </c>
      <c r="AO112" s="96">
        <f>SUMIFS(G:G,C:C,$AO$4,D:D,AK112,E:E,AL112)</f>
        <v>58.39</v>
      </c>
      <c r="AP112" s="96">
        <f>SUMIFS(G:G,C:C,$AP$4,D:D,AK112,E:E,AL112)</f>
        <v>29.15</v>
      </c>
      <c r="AQ112" s="96">
        <f>SUMIFS(G:G,C:C,$AQ$4,D:D,AK112,E:E,AL112)</f>
        <v>29.32</v>
      </c>
      <c r="AR112" s="96">
        <f>SUMIFS(G:G,C:C,$AR$4,D:D,AK112,E:E,AL112)</f>
        <v>56.71</v>
      </c>
      <c r="AS112" s="96">
        <f>SUMIFS(G:G,C:C,$AS$4,D:D,AK112,E:E,AL112)</f>
        <v>62.06</v>
      </c>
      <c r="AT112" s="97">
        <f>SUMIFS(G:G,C:C,$AT$4,D:D,AK112,E:E,AL112)</f>
        <v>0</v>
      </c>
      <c r="AU112" s="44"/>
      <c r="AV112" s="101">
        <v>45399</v>
      </c>
      <c r="AW112" s="96">
        <f t="shared" si="34"/>
        <v>530.1635</v>
      </c>
      <c r="AX112" s="96">
        <f t="shared" si="35"/>
        <v>48.196681818181816</v>
      </c>
      <c r="AY112" s="97">
        <f t="shared" si="36"/>
        <v>47.125999999999998</v>
      </c>
      <c r="AZ112" s="96">
        <f t="shared" si="37"/>
        <v>63.886263636363644</v>
      </c>
      <c r="BA112" s="96">
        <f t="shared" si="38"/>
        <v>29.42630909090909</v>
      </c>
      <c r="BB112" s="97">
        <f t="shared" si="39"/>
        <v>34.459954545454551</v>
      </c>
      <c r="BC112" s="102">
        <f t="shared" si="40"/>
        <v>48.196681818181823</v>
      </c>
      <c r="BD112" s="44"/>
      <c r="BE112" s="44"/>
      <c r="BF112" s="96">
        <f t="shared" si="42"/>
        <v>62.06</v>
      </c>
      <c r="BG112" s="96">
        <f t="shared" si="43"/>
        <v>29.15</v>
      </c>
      <c r="BH112" s="96">
        <f t="shared" si="44"/>
        <v>32.910000000000004</v>
      </c>
      <c r="BI112" s="44"/>
      <c r="BJ112" s="96">
        <f t="shared" si="41"/>
        <v>47.125999999999998</v>
      </c>
      <c r="BK112" s="44"/>
      <c r="BP112" s="14"/>
      <c r="BQ112" s="13"/>
      <c r="BR112" s="15"/>
      <c r="BU112" s="13"/>
      <c r="BV112" s="15"/>
      <c r="BY112" s="13"/>
      <c r="BZ112" s="15"/>
      <c r="CC112" s="13"/>
      <c r="CD112" s="15"/>
      <c r="CG112" s="13"/>
      <c r="CH112" s="15"/>
      <c r="CK112" s="15"/>
      <c r="CL112" s="15"/>
      <c r="CM112" s="15"/>
    </row>
    <row r="113" spans="1:91" ht="16" thickBot="1" x14ac:dyDescent="0.4">
      <c r="A113" s="13">
        <v>43574</v>
      </c>
      <c r="B113" s="81" t="s">
        <v>159</v>
      </c>
      <c r="C113" s="80">
        <f t="shared" si="25"/>
        <v>2019</v>
      </c>
      <c r="D113" s="80">
        <f t="shared" si="26"/>
        <v>4</v>
      </c>
      <c r="E113" s="80">
        <f t="shared" si="27"/>
        <v>19</v>
      </c>
      <c r="F113" s="80">
        <v>490.76049999999998</v>
      </c>
      <c r="G113" s="80">
        <v>44.36</v>
      </c>
      <c r="H113" s="80">
        <v>0.47</v>
      </c>
      <c r="I113" s="80">
        <v>5440.79</v>
      </c>
      <c r="J113" s="80">
        <v>197.6</v>
      </c>
      <c r="K113" s="80">
        <v>1106.3626999999999</v>
      </c>
      <c r="L113" s="80">
        <v>11852.22</v>
      </c>
      <c r="M113" s="80">
        <v>20217.7</v>
      </c>
      <c r="O113" s="66">
        <f t="shared" si="28"/>
        <v>4</v>
      </c>
      <c r="P113" s="44">
        <f t="shared" si="29"/>
        <v>18</v>
      </c>
      <c r="Q113" s="94">
        <v>45400</v>
      </c>
      <c r="R113" s="95">
        <f>SUMIFS(F:F,C:C,$R$4,D:D,O113,E:E,P113)</f>
        <v>485.5258</v>
      </c>
      <c r="S113" s="96">
        <f>SUMIFS($F:$F,$C:$C,$S$4,$D:$D,O113,$E:$E,P113)</f>
        <v>663.28129999999999</v>
      </c>
      <c r="T113" s="96">
        <f>SUMIFS($F:$F,$C:$C,$T$4,$D:$D,O113,$E:$E,P113)</f>
        <v>326.85469999999998</v>
      </c>
      <c r="U113" s="96">
        <f>SUMIFS($F:$F,$C:$C,$U$4,$D:$D,O113,$E:$E,P113)</f>
        <v>328.24650000000003</v>
      </c>
      <c r="V113" s="96">
        <f>SUMIFS($F:$F,$C:$C,$V$4,$D:$D,O113,$E:$E,P113)</f>
        <v>640.5</v>
      </c>
      <c r="W113" s="96">
        <f>SUMIFS($F:$F,$C:$C,$W$4,$D:$D,O113,$E:$E,P113)</f>
        <v>702.46559999999999</v>
      </c>
      <c r="X113" s="97">
        <f>SUMIFS($F:$F,$C:$C,$X$4,$D:$D,O113,$E:$E,P113)</f>
        <v>0</v>
      </c>
      <c r="Y113" s="44"/>
      <c r="Z113" s="66">
        <f t="shared" si="30"/>
        <v>4</v>
      </c>
      <c r="AA113" s="44">
        <f t="shared" si="31"/>
        <v>18</v>
      </c>
      <c r="AB113" s="94">
        <v>45400</v>
      </c>
      <c r="AC113" s="95">
        <f t="shared" si="24"/>
        <v>44.138709090909089</v>
      </c>
      <c r="AD113" s="96">
        <f t="shared" si="22"/>
        <v>60.298299999999998</v>
      </c>
      <c r="AE113" s="96">
        <f t="shared" si="22"/>
        <v>29.714063636363633</v>
      </c>
      <c r="AF113" s="96">
        <f t="shared" si="22"/>
        <v>29.84059090909091</v>
      </c>
      <c r="AG113" s="96">
        <f t="shared" si="22"/>
        <v>58.227272727272727</v>
      </c>
      <c r="AH113" s="96">
        <f t="shared" si="23"/>
        <v>63.86050909090909</v>
      </c>
      <c r="AI113" s="97">
        <f t="shared" si="23"/>
        <v>0</v>
      </c>
      <c r="AJ113" s="44"/>
      <c r="AK113" s="66">
        <f t="shared" si="32"/>
        <v>4</v>
      </c>
      <c r="AL113" s="44">
        <f t="shared" si="33"/>
        <v>18</v>
      </c>
      <c r="AM113" s="94">
        <v>45400</v>
      </c>
      <c r="AN113" s="95">
        <f>SUMIFS(G:G,C:C,$AN$4,D:D,AK113,E:E,AL113)</f>
        <v>43.88</v>
      </c>
      <c r="AO113" s="96">
        <f>SUMIFS(G:G,C:C,$AO$4,D:D,AK113,E:E,AL113)</f>
        <v>58.78</v>
      </c>
      <c r="AP113" s="96">
        <f>SUMIFS(G:G,C:C,$AP$4,D:D,AK113,E:E,AL113)</f>
        <v>29.18</v>
      </c>
      <c r="AQ113" s="96">
        <f>SUMIFS(G:G,C:C,$AQ$4,D:D,AK113,E:E,AL113)</f>
        <v>29.73</v>
      </c>
      <c r="AR113" s="96">
        <f>SUMIFS(G:G,C:C,$AR$4,D:D,AK113,E:E,AL113)</f>
        <v>56.85</v>
      </c>
      <c r="AS113" s="96">
        <f>SUMIFS(G:G,C:C,$AS$4,D:D,AK113,E:E,AL113)</f>
        <v>62.03</v>
      </c>
      <c r="AT113" s="97">
        <f>SUMIFS(G:G,C:C,$AT$4,D:D,AK113,E:E,AL113)</f>
        <v>0</v>
      </c>
      <c r="AU113" s="44"/>
      <c r="AV113" s="101">
        <v>45400</v>
      </c>
      <c r="AW113" s="96">
        <f t="shared" si="34"/>
        <v>532.26962000000003</v>
      </c>
      <c r="AX113" s="96">
        <f t="shared" si="35"/>
        <v>48.388147272727274</v>
      </c>
      <c r="AY113" s="97">
        <f t="shared" si="36"/>
        <v>47.314000000000007</v>
      </c>
      <c r="AZ113" s="96">
        <f t="shared" si="37"/>
        <v>63.86050909090909</v>
      </c>
      <c r="BA113" s="96">
        <f t="shared" si="38"/>
        <v>29.714063636363633</v>
      </c>
      <c r="BB113" s="97">
        <f t="shared" si="39"/>
        <v>34.146445454545457</v>
      </c>
      <c r="BC113" s="102">
        <f t="shared" si="40"/>
        <v>48.388147272727267</v>
      </c>
      <c r="BD113" s="44"/>
      <c r="BE113" s="44"/>
      <c r="BF113" s="96">
        <f t="shared" si="42"/>
        <v>62.03</v>
      </c>
      <c r="BG113" s="96">
        <f t="shared" si="43"/>
        <v>29.18</v>
      </c>
      <c r="BH113" s="96">
        <f t="shared" si="44"/>
        <v>32.85</v>
      </c>
      <c r="BI113" s="44"/>
      <c r="BJ113" s="96">
        <f t="shared" si="41"/>
        <v>47.314000000000007</v>
      </c>
      <c r="BK113" s="44"/>
      <c r="BP113" s="14"/>
      <c r="BQ113" s="13"/>
      <c r="BR113" s="15"/>
      <c r="BU113" s="13"/>
      <c r="BV113" s="15"/>
      <c r="BY113" s="13"/>
      <c r="BZ113" s="15"/>
      <c r="CC113" s="13"/>
      <c r="CD113" s="15"/>
      <c r="CG113" s="13"/>
      <c r="CH113" s="15"/>
      <c r="CK113" s="15"/>
      <c r="CL113" s="15"/>
      <c r="CM113" s="15"/>
    </row>
    <row r="114" spans="1:91" ht="16" thickBot="1" x14ac:dyDescent="0.4">
      <c r="A114" s="13">
        <v>43575</v>
      </c>
      <c r="B114" s="81" t="s">
        <v>160</v>
      </c>
      <c r="C114" s="80">
        <f t="shared" si="25"/>
        <v>2019</v>
      </c>
      <c r="D114" s="80">
        <f t="shared" si="26"/>
        <v>4</v>
      </c>
      <c r="E114" s="80">
        <f t="shared" si="27"/>
        <v>20</v>
      </c>
      <c r="F114" s="80">
        <v>496.5675</v>
      </c>
      <c r="G114" s="80">
        <v>44.88</v>
      </c>
      <c r="H114" s="80">
        <v>0.52</v>
      </c>
      <c r="I114" s="80">
        <v>5867.36</v>
      </c>
      <c r="J114" s="80">
        <v>145.80000000000001</v>
      </c>
      <c r="K114" s="80">
        <v>1106.3626999999999</v>
      </c>
      <c r="L114" s="80">
        <v>11851.83</v>
      </c>
      <c r="M114" s="80">
        <v>20218.77</v>
      </c>
      <c r="O114" s="66">
        <f t="shared" si="28"/>
        <v>4</v>
      </c>
      <c r="P114" s="44">
        <f t="shared" si="29"/>
        <v>19</v>
      </c>
      <c r="Q114" s="94">
        <v>45401</v>
      </c>
      <c r="R114" s="95">
        <f>SUMIFS(F:F,C:C,$R$4,D:D,O114,E:E,P114)</f>
        <v>490.76049999999998</v>
      </c>
      <c r="S114" s="96">
        <f>SUMIFS($F:$F,$C:$C,$S$4,$D:$D,O114,$E:$E,P114)</f>
        <v>667.75509999999997</v>
      </c>
      <c r="T114" s="96">
        <f>SUMIFS($F:$F,$C:$C,$T$4,$D:$D,O114,$E:$E,P114)</f>
        <v>326.30220000000003</v>
      </c>
      <c r="U114" s="96">
        <f>SUMIFS($F:$F,$C:$C,$U$4,$D:$D,O114,$E:$E,P114)</f>
        <v>331.35739999999998</v>
      </c>
      <c r="V114" s="96">
        <f>SUMIFS($F:$F,$C:$C,$V$4,$D:$D,O114,$E:$E,P114)</f>
        <v>642.39059999999995</v>
      </c>
      <c r="W114" s="96">
        <f>SUMIFS($F:$F,$C:$C,$W$4,$D:$D,O114,$E:$E,P114)</f>
        <v>702.26919999999996</v>
      </c>
      <c r="X114" s="97">
        <f>SUMIFS($F:$F,$C:$C,$X$4,$D:$D,O114,$E:$E,P114)</f>
        <v>0</v>
      </c>
      <c r="Y114" s="44"/>
      <c r="Z114" s="66">
        <f t="shared" si="30"/>
        <v>4</v>
      </c>
      <c r="AA114" s="44">
        <f t="shared" si="31"/>
        <v>19</v>
      </c>
      <c r="AB114" s="94">
        <v>45401</v>
      </c>
      <c r="AC114" s="95">
        <f t="shared" si="24"/>
        <v>44.614590909090907</v>
      </c>
      <c r="AD114" s="96">
        <f t="shared" si="22"/>
        <v>60.705009090909087</v>
      </c>
      <c r="AE114" s="96">
        <f t="shared" si="22"/>
        <v>29.663836363636367</v>
      </c>
      <c r="AF114" s="96">
        <f t="shared" si="22"/>
        <v>30.1234</v>
      </c>
      <c r="AG114" s="96">
        <f t="shared" si="22"/>
        <v>58.399145454545447</v>
      </c>
      <c r="AH114" s="96">
        <f t="shared" si="23"/>
        <v>63.842654545454543</v>
      </c>
      <c r="AI114" s="97">
        <f t="shared" si="23"/>
        <v>0</v>
      </c>
      <c r="AJ114" s="44"/>
      <c r="AK114" s="66">
        <f t="shared" si="32"/>
        <v>4</v>
      </c>
      <c r="AL114" s="44">
        <f t="shared" si="33"/>
        <v>19</v>
      </c>
      <c r="AM114" s="94">
        <v>45401</v>
      </c>
      <c r="AN114" s="95">
        <f>SUMIFS(G:G,C:C,$AN$4,D:D,AK114,E:E,AL114)</f>
        <v>44.36</v>
      </c>
      <c r="AO114" s="96">
        <f>SUMIFS(G:G,C:C,$AO$4,D:D,AK114,E:E,AL114)</f>
        <v>59.17</v>
      </c>
      <c r="AP114" s="96">
        <f>SUMIFS(G:G,C:C,$AP$4,D:D,AK114,E:E,AL114)</f>
        <v>29.13</v>
      </c>
      <c r="AQ114" s="96">
        <f>SUMIFS(G:G,C:C,$AQ$4,D:D,AK114,E:E,AL114)</f>
        <v>30.01</v>
      </c>
      <c r="AR114" s="96">
        <f>SUMIFS(G:G,C:C,$AR$4,D:D,AK114,E:E,AL114)</f>
        <v>57.01</v>
      </c>
      <c r="AS114" s="96">
        <f>SUMIFS(G:G,C:C,$AS$4,D:D,AK114,E:E,AL114)</f>
        <v>62.14</v>
      </c>
      <c r="AT114" s="97">
        <f>SUMIFS(G:G,C:C,$AT$4,D:D,AK114,E:E,AL114)</f>
        <v>0</v>
      </c>
      <c r="AU114" s="44"/>
      <c r="AV114" s="101">
        <v>45401</v>
      </c>
      <c r="AW114" s="96">
        <f t="shared" si="34"/>
        <v>534.0148999999999</v>
      </c>
      <c r="AX114" s="96">
        <f t="shared" si="35"/>
        <v>48.546809090909079</v>
      </c>
      <c r="AY114" s="97">
        <f t="shared" si="36"/>
        <v>47.491999999999997</v>
      </c>
      <c r="AZ114" s="96">
        <f t="shared" si="37"/>
        <v>63.842654545454543</v>
      </c>
      <c r="BA114" s="96">
        <f t="shared" si="38"/>
        <v>29.663836363636367</v>
      </c>
      <c r="BB114" s="97">
        <f t="shared" si="39"/>
        <v>34.178818181818173</v>
      </c>
      <c r="BC114" s="102">
        <f t="shared" si="40"/>
        <v>48.546809090909086</v>
      </c>
      <c r="BD114" s="44"/>
      <c r="BE114" s="44"/>
      <c r="BF114" s="96">
        <f t="shared" si="42"/>
        <v>62.14</v>
      </c>
      <c r="BG114" s="96">
        <f t="shared" si="43"/>
        <v>29.13</v>
      </c>
      <c r="BH114" s="96">
        <f t="shared" si="44"/>
        <v>33.010000000000005</v>
      </c>
      <c r="BI114" s="44"/>
      <c r="BJ114" s="96">
        <f t="shared" si="41"/>
        <v>47.491999999999997</v>
      </c>
      <c r="BK114" s="44"/>
      <c r="BP114" s="14"/>
      <c r="BQ114" s="13"/>
      <c r="BR114" s="15"/>
      <c r="BU114" s="13"/>
      <c r="BV114" s="15"/>
      <c r="BY114" s="13"/>
      <c r="BZ114" s="15"/>
      <c r="CC114" s="13"/>
      <c r="CD114" s="15"/>
      <c r="CG114" s="13"/>
      <c r="CH114" s="15"/>
      <c r="CK114" s="15"/>
      <c r="CL114" s="15"/>
      <c r="CM114" s="15"/>
    </row>
    <row r="115" spans="1:91" ht="16" thickBot="1" x14ac:dyDescent="0.4">
      <c r="A115" s="13">
        <v>43576</v>
      </c>
      <c r="B115" s="81" t="s">
        <v>161</v>
      </c>
      <c r="C115" s="80">
        <f t="shared" si="25"/>
        <v>2019</v>
      </c>
      <c r="D115" s="80">
        <f t="shared" si="26"/>
        <v>4</v>
      </c>
      <c r="E115" s="80">
        <f t="shared" si="27"/>
        <v>21</v>
      </c>
      <c r="F115" s="80">
        <v>503.00569999999999</v>
      </c>
      <c r="G115" s="80">
        <v>45.46</v>
      </c>
      <c r="H115" s="80">
        <v>0.57999999999999996</v>
      </c>
      <c r="I115" s="80">
        <v>6488.79</v>
      </c>
      <c r="J115" s="80">
        <v>85</v>
      </c>
      <c r="K115" s="80">
        <v>1106.3626999999999</v>
      </c>
      <c r="L115" s="80">
        <v>11851.39</v>
      </c>
      <c r="M115" s="80">
        <v>20214.73</v>
      </c>
      <c r="O115" s="66">
        <f t="shared" si="28"/>
        <v>4</v>
      </c>
      <c r="P115" s="44">
        <f t="shared" si="29"/>
        <v>20</v>
      </c>
      <c r="Q115" s="94">
        <v>45402</v>
      </c>
      <c r="R115" s="95">
        <f>SUMIFS(F:F,C:C,$R$4,D:D,O115,E:E,P115)</f>
        <v>496.5675</v>
      </c>
      <c r="S115" s="96">
        <f>SUMIFS($F:$F,$C:$C,$S$4,$D:$D,O115,$E:$E,P115)</f>
        <v>670.82889999999998</v>
      </c>
      <c r="T115" s="96">
        <f>SUMIFS($F:$F,$C:$C,$T$4,$D:$D,O115,$E:$E,P115)</f>
        <v>326.2602</v>
      </c>
      <c r="U115" s="96">
        <f>SUMIFS($F:$F,$C:$C,$U$4,$D:$D,O115,$E:$E,P115)</f>
        <v>334.11689999999999</v>
      </c>
      <c r="V115" s="96">
        <f>SUMIFS($F:$F,$C:$C,$V$4,$D:$D,O115,$E:$E,P115)</f>
        <v>644.07380000000001</v>
      </c>
      <c r="W115" s="96">
        <f>SUMIFS($F:$F,$C:$C,$W$4,$D:$D,O115,$E:$E,P115)</f>
        <v>702.89689999999996</v>
      </c>
      <c r="X115" s="97">
        <f>SUMIFS($F:$F,$C:$C,$X$4,$D:$D,O115,$E:$E,P115)</f>
        <v>0</v>
      </c>
      <c r="Y115" s="44"/>
      <c r="Z115" s="66">
        <f t="shared" si="30"/>
        <v>4</v>
      </c>
      <c r="AA115" s="44">
        <f t="shared" si="31"/>
        <v>20</v>
      </c>
      <c r="AB115" s="94">
        <v>45402</v>
      </c>
      <c r="AC115" s="95">
        <f t="shared" si="24"/>
        <v>45.142499999999998</v>
      </c>
      <c r="AD115" s="96">
        <f t="shared" si="22"/>
        <v>60.984445454545451</v>
      </c>
      <c r="AE115" s="96">
        <f t="shared" si="22"/>
        <v>29.660018181818181</v>
      </c>
      <c r="AF115" s="96">
        <f t="shared" si="22"/>
        <v>30.374263636363636</v>
      </c>
      <c r="AG115" s="96">
        <f t="shared" si="22"/>
        <v>58.552163636363638</v>
      </c>
      <c r="AH115" s="96">
        <f t="shared" si="23"/>
        <v>63.89971818181818</v>
      </c>
      <c r="AI115" s="97">
        <f t="shared" si="23"/>
        <v>0</v>
      </c>
      <c r="AJ115" s="44"/>
      <c r="AK115" s="66">
        <f t="shared" si="32"/>
        <v>4</v>
      </c>
      <c r="AL115" s="44">
        <f t="shared" si="33"/>
        <v>20</v>
      </c>
      <c r="AM115" s="94">
        <v>45402</v>
      </c>
      <c r="AN115" s="95">
        <f>SUMIFS(G:G,C:C,$AN$4,D:D,AK115,E:E,AL115)</f>
        <v>44.88</v>
      </c>
      <c r="AO115" s="96">
        <f>SUMIFS(G:G,C:C,$AO$4,D:D,AK115,E:E,AL115)</f>
        <v>59.44</v>
      </c>
      <c r="AP115" s="96">
        <f>SUMIFS(G:G,C:C,$AP$4,D:D,AK115,E:E,AL115)</f>
        <v>29.13</v>
      </c>
      <c r="AQ115" s="96">
        <f>SUMIFS(G:G,C:C,$AQ$4,D:D,AK115,E:E,AL115)</f>
        <v>30.26</v>
      </c>
      <c r="AR115" s="96">
        <f>SUMIFS(G:G,C:C,$AR$4,D:D,AK115,E:E,AL115)</f>
        <v>57.16</v>
      </c>
      <c r="AS115" s="96">
        <f>SUMIFS(G:G,C:C,$AS$4,D:D,AK115,E:E,AL115)</f>
        <v>62.2</v>
      </c>
      <c r="AT115" s="97">
        <f>SUMIFS(G:G,C:C,$AT$4,D:D,AK115,E:E,AL115)</f>
        <v>0</v>
      </c>
      <c r="AU115" s="44"/>
      <c r="AV115" s="101">
        <v>45402</v>
      </c>
      <c r="AW115" s="96">
        <f t="shared" si="34"/>
        <v>535.63534000000004</v>
      </c>
      <c r="AX115" s="96">
        <f t="shared" si="35"/>
        <v>48.69412181818182</v>
      </c>
      <c r="AY115" s="97">
        <f t="shared" si="36"/>
        <v>47.637999999999998</v>
      </c>
      <c r="AZ115" s="96">
        <f t="shared" si="37"/>
        <v>63.89971818181818</v>
      </c>
      <c r="BA115" s="96">
        <f t="shared" si="38"/>
        <v>29.660018181818181</v>
      </c>
      <c r="BB115" s="97">
        <f t="shared" si="39"/>
        <v>34.239699999999999</v>
      </c>
      <c r="BC115" s="102">
        <f t="shared" si="40"/>
        <v>48.694121818181813</v>
      </c>
      <c r="BD115" s="44"/>
      <c r="BE115" s="44"/>
      <c r="BF115" s="96">
        <f t="shared" si="42"/>
        <v>62.2</v>
      </c>
      <c r="BG115" s="96">
        <f t="shared" si="43"/>
        <v>29.13</v>
      </c>
      <c r="BH115" s="96">
        <f t="shared" si="44"/>
        <v>33.070000000000007</v>
      </c>
      <c r="BI115" s="44"/>
      <c r="BJ115" s="96">
        <f t="shared" si="41"/>
        <v>47.637999999999998</v>
      </c>
      <c r="BK115" s="44"/>
      <c r="BP115" s="14"/>
      <c r="BQ115" s="13"/>
      <c r="BR115" s="15"/>
      <c r="BU115" s="13"/>
      <c r="BV115" s="15"/>
      <c r="BY115" s="13"/>
      <c r="BZ115" s="15"/>
      <c r="CC115" s="13"/>
      <c r="CD115" s="15"/>
      <c r="CG115" s="13"/>
      <c r="CH115" s="15"/>
      <c r="CK115" s="15"/>
      <c r="CL115" s="15"/>
      <c r="CM115" s="15"/>
    </row>
    <row r="116" spans="1:91" ht="16" thickBot="1" x14ac:dyDescent="0.4">
      <c r="A116" s="13">
        <v>43577</v>
      </c>
      <c r="B116" s="81" t="s">
        <v>162</v>
      </c>
      <c r="C116" s="80">
        <f t="shared" si="25"/>
        <v>2019</v>
      </c>
      <c r="D116" s="80">
        <f t="shared" si="26"/>
        <v>4</v>
      </c>
      <c r="E116" s="80">
        <f t="shared" si="27"/>
        <v>22</v>
      </c>
      <c r="F116" s="80">
        <v>509.43770000000001</v>
      </c>
      <c r="G116" s="80">
        <v>46.04</v>
      </c>
      <c r="H116" s="80">
        <v>0.57999999999999996</v>
      </c>
      <c r="I116" s="80">
        <v>6508.79</v>
      </c>
      <c r="J116" s="80">
        <v>108</v>
      </c>
      <c r="K116" s="80">
        <v>1106.3956000000001</v>
      </c>
      <c r="L116" s="80">
        <v>11851.44</v>
      </c>
      <c r="M116" s="80">
        <v>20216.71</v>
      </c>
      <c r="O116" s="66">
        <f t="shared" si="28"/>
        <v>4</v>
      </c>
      <c r="P116" s="44">
        <f t="shared" si="29"/>
        <v>21</v>
      </c>
      <c r="Q116" s="94">
        <v>45403</v>
      </c>
      <c r="R116" s="95">
        <f>SUMIFS(F:F,C:C,$R$4,D:D,O116,E:E,P116)</f>
        <v>503.00569999999999</v>
      </c>
      <c r="S116" s="96">
        <f>SUMIFS($F:$F,$C:$C,$S$4,$D:$D,O116,$E:$E,P116)</f>
        <v>674.66570000000002</v>
      </c>
      <c r="T116" s="96">
        <f>SUMIFS($F:$F,$C:$C,$T$4,$D:$D,O116,$E:$E,P116)</f>
        <v>326.95249999999999</v>
      </c>
      <c r="U116" s="96">
        <f>SUMIFS($F:$F,$C:$C,$U$4,$D:$D,O116,$E:$E,P116)</f>
        <v>337.20490000000001</v>
      </c>
      <c r="V116" s="96">
        <f>SUMIFS($F:$F,$C:$C,$V$4,$D:$D,O116,$E:$E,P116)</f>
        <v>646.43020000000001</v>
      </c>
      <c r="W116" s="96">
        <f>SUMIFS($F:$F,$C:$C,$W$4,$D:$D,O116,$E:$E,P116)</f>
        <v>703.48109999999997</v>
      </c>
      <c r="X116" s="97">
        <f>SUMIFS($F:$F,$C:$C,$X$4,$D:$D,O116,$E:$E,P116)</f>
        <v>0</v>
      </c>
      <c r="Y116" s="44"/>
      <c r="Z116" s="66">
        <f t="shared" si="30"/>
        <v>4</v>
      </c>
      <c r="AA116" s="44">
        <f t="shared" si="31"/>
        <v>21</v>
      </c>
      <c r="AB116" s="94">
        <v>45403</v>
      </c>
      <c r="AC116" s="95">
        <f t="shared" si="24"/>
        <v>45.727790909090906</v>
      </c>
      <c r="AD116" s="96">
        <f t="shared" si="22"/>
        <v>61.333245454545455</v>
      </c>
      <c r="AE116" s="96">
        <f t="shared" si="22"/>
        <v>29.722954545454545</v>
      </c>
      <c r="AF116" s="96">
        <f t="shared" si="22"/>
        <v>30.654990909090909</v>
      </c>
      <c r="AG116" s="96">
        <f t="shared" si="22"/>
        <v>58.76638181818182</v>
      </c>
      <c r="AH116" s="96">
        <f t="shared" si="23"/>
        <v>63.952827272727269</v>
      </c>
      <c r="AI116" s="97">
        <f t="shared" si="23"/>
        <v>0</v>
      </c>
      <c r="AJ116" s="44"/>
      <c r="AK116" s="66">
        <f t="shared" si="32"/>
        <v>4</v>
      </c>
      <c r="AL116" s="44">
        <f t="shared" si="33"/>
        <v>21</v>
      </c>
      <c r="AM116" s="94">
        <v>45403</v>
      </c>
      <c r="AN116" s="95">
        <f>SUMIFS(G:G,C:C,$AN$4,D:D,AK116,E:E,AL116)</f>
        <v>45.46</v>
      </c>
      <c r="AO116" s="96">
        <f>SUMIFS(G:G,C:C,$AO$4,D:D,AK116,E:E,AL116)</f>
        <v>59.78</v>
      </c>
      <c r="AP116" s="96">
        <f>SUMIFS(G:G,C:C,$AP$4,D:D,AK116,E:E,AL116)</f>
        <v>29.19</v>
      </c>
      <c r="AQ116" s="96">
        <f>SUMIFS(G:G,C:C,$AQ$4,D:D,AK116,E:E,AL116)</f>
        <v>30.51</v>
      </c>
      <c r="AR116" s="96">
        <f>SUMIFS(G:G,C:C,$AR$4,D:D,AK116,E:E,AL116)</f>
        <v>57.32</v>
      </c>
      <c r="AS116" s="96">
        <f>SUMIFS(G:G,C:C,$AS$4,D:D,AK116,E:E,AL116)</f>
        <v>62.25</v>
      </c>
      <c r="AT116" s="97">
        <f>SUMIFS(G:G,C:C,$AT$4,D:D,AK116,E:E,AL116)</f>
        <v>0</v>
      </c>
      <c r="AU116" s="44"/>
      <c r="AV116" s="101">
        <v>45403</v>
      </c>
      <c r="AW116" s="96">
        <f t="shared" si="34"/>
        <v>537.74688000000003</v>
      </c>
      <c r="AX116" s="96">
        <f t="shared" si="35"/>
        <v>48.88608</v>
      </c>
      <c r="AY116" s="97">
        <f t="shared" si="36"/>
        <v>47.81</v>
      </c>
      <c r="AZ116" s="96">
        <f t="shared" si="37"/>
        <v>63.952827272727269</v>
      </c>
      <c r="BA116" s="96">
        <f t="shared" si="38"/>
        <v>29.722954545454545</v>
      </c>
      <c r="BB116" s="97">
        <f t="shared" si="39"/>
        <v>34.229872727272721</v>
      </c>
      <c r="BC116" s="102">
        <f t="shared" si="40"/>
        <v>48.88608</v>
      </c>
      <c r="BD116" s="44"/>
      <c r="BE116" s="44"/>
      <c r="BF116" s="96">
        <f t="shared" si="42"/>
        <v>62.25</v>
      </c>
      <c r="BG116" s="96">
        <f t="shared" si="43"/>
        <v>29.19</v>
      </c>
      <c r="BH116" s="96">
        <f t="shared" si="44"/>
        <v>33.06</v>
      </c>
      <c r="BI116" s="44"/>
      <c r="BJ116" s="96">
        <f t="shared" si="41"/>
        <v>47.81</v>
      </c>
      <c r="BK116" s="44"/>
      <c r="BP116" s="14"/>
      <c r="BQ116" s="13"/>
      <c r="BR116" s="15"/>
      <c r="BU116" s="13"/>
      <c r="BV116" s="15"/>
      <c r="BY116" s="13"/>
      <c r="BZ116" s="15"/>
      <c r="CC116" s="13"/>
      <c r="CD116" s="15"/>
      <c r="CG116" s="13"/>
      <c r="CH116" s="15"/>
      <c r="CK116" s="15"/>
      <c r="CL116" s="15"/>
      <c r="CM116" s="15"/>
    </row>
    <row r="117" spans="1:91" ht="16" thickBot="1" x14ac:dyDescent="0.4">
      <c r="A117" s="13">
        <v>43578</v>
      </c>
      <c r="B117" s="81" t="s">
        <v>163</v>
      </c>
      <c r="C117" s="80">
        <f t="shared" si="25"/>
        <v>2019</v>
      </c>
      <c r="D117" s="80">
        <f t="shared" si="26"/>
        <v>4</v>
      </c>
      <c r="E117" s="80">
        <f t="shared" si="27"/>
        <v>23</v>
      </c>
      <c r="F117" s="80">
        <v>514.41840000000002</v>
      </c>
      <c r="G117" s="80">
        <v>46.49</v>
      </c>
      <c r="H117" s="80">
        <v>0.45</v>
      </c>
      <c r="I117" s="80">
        <v>5157.22</v>
      </c>
      <c r="J117" s="80">
        <v>207.3</v>
      </c>
      <c r="K117" s="80">
        <v>1106.3956000000001</v>
      </c>
      <c r="L117" s="80">
        <v>11850.99</v>
      </c>
      <c r="M117" s="80">
        <v>20217.82</v>
      </c>
      <c r="O117" s="66">
        <f t="shared" si="28"/>
        <v>4</v>
      </c>
      <c r="P117" s="44">
        <f t="shared" si="29"/>
        <v>22</v>
      </c>
      <c r="Q117" s="94">
        <v>45404</v>
      </c>
      <c r="R117" s="95">
        <f>SUMIFS(F:F,C:C,$R$4,D:D,O117,E:E,P117)</f>
        <v>509.43770000000001</v>
      </c>
      <c r="S117" s="96">
        <f>SUMIFS($F:$F,$C:$C,$S$4,$D:$D,O117,$E:$E,P117)</f>
        <v>671.80190000000005</v>
      </c>
      <c r="T117" s="96">
        <f>SUMIFS($F:$F,$C:$C,$T$4,$D:$D,O117,$E:$E,P117)</f>
        <v>327.68619999999999</v>
      </c>
      <c r="U117" s="96">
        <f>SUMIFS($F:$F,$C:$C,$U$4,$D:$D,O117,$E:$E,P117)</f>
        <v>340.7901</v>
      </c>
      <c r="V117" s="96">
        <f>SUMIFS($F:$F,$C:$C,$V$4,$D:$D,O117,$E:$E,P117)</f>
        <v>650.11900000000003</v>
      </c>
      <c r="W117" s="96">
        <f>SUMIFS($F:$F,$C:$C,$W$4,$D:$D,O117,$E:$E,P117)</f>
        <v>702.18230000000005</v>
      </c>
      <c r="X117" s="97">
        <f>SUMIFS($F:$F,$C:$C,$X$4,$D:$D,O117,$E:$E,P117)</f>
        <v>0</v>
      </c>
      <c r="Y117" s="44"/>
      <c r="Z117" s="66">
        <f t="shared" si="30"/>
        <v>4</v>
      </c>
      <c r="AA117" s="44">
        <f t="shared" si="31"/>
        <v>22</v>
      </c>
      <c r="AB117" s="94">
        <v>45404</v>
      </c>
      <c r="AC117" s="95">
        <f t="shared" si="24"/>
        <v>46.312518181818184</v>
      </c>
      <c r="AD117" s="96">
        <f t="shared" si="22"/>
        <v>61.072900000000004</v>
      </c>
      <c r="AE117" s="96">
        <f t="shared" si="22"/>
        <v>29.789654545454543</v>
      </c>
      <c r="AF117" s="96">
        <f t="shared" si="22"/>
        <v>30.980918181818183</v>
      </c>
      <c r="AG117" s="96">
        <f t="shared" si="22"/>
        <v>59.101727272727274</v>
      </c>
      <c r="AH117" s="96">
        <f t="shared" si="23"/>
        <v>63.834754545454551</v>
      </c>
      <c r="AI117" s="97">
        <f t="shared" si="23"/>
        <v>0</v>
      </c>
      <c r="AJ117" s="44"/>
      <c r="AK117" s="66">
        <f t="shared" si="32"/>
        <v>4</v>
      </c>
      <c r="AL117" s="44">
        <f t="shared" si="33"/>
        <v>22</v>
      </c>
      <c r="AM117" s="94">
        <v>45404</v>
      </c>
      <c r="AN117" s="95">
        <f>SUMIFS(G:G,C:C,$AN$4,D:D,AK117,E:E,AL117)</f>
        <v>46.04</v>
      </c>
      <c r="AO117" s="96">
        <f>SUMIFS(G:G,C:C,$AO$4,D:D,AK117,E:E,AL117)</f>
        <v>59.53</v>
      </c>
      <c r="AP117" s="96">
        <f>SUMIFS(G:G,C:C,$AP$4,D:D,AK117,E:E,AL117)</f>
        <v>29.26</v>
      </c>
      <c r="AQ117" s="96">
        <f>SUMIFS(G:G,C:C,$AQ$4,D:D,AK117,E:E,AL117)</f>
        <v>30.83</v>
      </c>
      <c r="AR117" s="96">
        <f>SUMIFS(G:G,C:C,$AR$4,D:D,AK117,E:E,AL117)</f>
        <v>57.64</v>
      </c>
      <c r="AS117" s="96">
        <f>SUMIFS(G:G,C:C,$AS$4,D:D,AK117,E:E,AL117)</f>
        <v>62.14</v>
      </c>
      <c r="AT117" s="97">
        <f>SUMIFS(G:G,C:C,$AT$4,D:D,AK117,E:E,AL117)</f>
        <v>0</v>
      </c>
      <c r="AU117" s="44"/>
      <c r="AV117" s="101">
        <v>45404</v>
      </c>
      <c r="AW117" s="96">
        <f t="shared" si="34"/>
        <v>538.51589999999999</v>
      </c>
      <c r="AX117" s="96">
        <f t="shared" si="35"/>
        <v>48.955990909090907</v>
      </c>
      <c r="AY117" s="97">
        <f t="shared" si="36"/>
        <v>47.879999999999995</v>
      </c>
      <c r="AZ117" s="96">
        <f t="shared" si="37"/>
        <v>63.834754545454551</v>
      </c>
      <c r="BA117" s="96">
        <f t="shared" si="38"/>
        <v>29.789654545454543</v>
      </c>
      <c r="BB117" s="97">
        <f t="shared" si="39"/>
        <v>34.045100000000005</v>
      </c>
      <c r="BC117" s="102">
        <f t="shared" si="40"/>
        <v>48.955990909090914</v>
      </c>
      <c r="BD117" s="44"/>
      <c r="BE117" s="44"/>
      <c r="BF117" s="96">
        <f t="shared" si="42"/>
        <v>62.14</v>
      </c>
      <c r="BG117" s="96">
        <f t="shared" si="43"/>
        <v>29.26</v>
      </c>
      <c r="BH117" s="96">
        <f t="shared" si="44"/>
        <v>32.879999999999995</v>
      </c>
      <c r="BI117" s="44"/>
      <c r="BJ117" s="96">
        <f t="shared" si="41"/>
        <v>47.879999999999995</v>
      </c>
      <c r="BK117" s="44"/>
      <c r="BP117" s="14"/>
      <c r="BQ117" s="13"/>
      <c r="BR117" s="15"/>
      <c r="BU117" s="13"/>
      <c r="BV117" s="15"/>
      <c r="BY117" s="13"/>
      <c r="BZ117" s="15"/>
      <c r="CC117" s="13"/>
      <c r="CD117" s="15"/>
      <c r="CG117" s="13"/>
      <c r="CH117" s="15"/>
      <c r="CK117" s="15"/>
      <c r="CL117" s="15"/>
      <c r="CM117" s="15"/>
    </row>
    <row r="118" spans="1:91" ht="16" thickBot="1" x14ac:dyDescent="0.4">
      <c r="A118" s="13">
        <v>43579</v>
      </c>
      <c r="B118" s="81" t="s">
        <v>164</v>
      </c>
      <c r="C118" s="80">
        <f t="shared" si="25"/>
        <v>2019</v>
      </c>
      <c r="D118" s="80">
        <f t="shared" si="26"/>
        <v>4</v>
      </c>
      <c r="E118" s="80">
        <f t="shared" si="27"/>
        <v>24</v>
      </c>
      <c r="F118" s="80">
        <v>519.51679999999999</v>
      </c>
      <c r="G118" s="80">
        <v>46.96</v>
      </c>
      <c r="H118" s="80">
        <v>0.46</v>
      </c>
      <c r="I118" s="80">
        <v>5253.15</v>
      </c>
      <c r="J118" s="80">
        <v>169.8</v>
      </c>
      <c r="K118" s="80">
        <v>1106.3956000000001</v>
      </c>
      <c r="L118" s="80">
        <v>11850.6</v>
      </c>
      <c r="M118" s="80">
        <v>20218.84</v>
      </c>
      <c r="O118" s="66">
        <f t="shared" si="28"/>
        <v>4</v>
      </c>
      <c r="P118" s="44">
        <f t="shared" si="29"/>
        <v>23</v>
      </c>
      <c r="Q118" s="94">
        <v>45405</v>
      </c>
      <c r="R118" s="95">
        <f>SUMIFS(F:F,C:C,$R$4,D:D,O118,E:E,P118)</f>
        <v>514.41840000000002</v>
      </c>
      <c r="S118" s="96">
        <f>SUMIFS($F:$F,$C:$C,$S$4,$D:$D,O118,$E:$E,P118)</f>
        <v>682.06309999999996</v>
      </c>
      <c r="T118" s="96">
        <f>SUMIFS($F:$F,$C:$C,$T$4,$D:$D,O118,$E:$E,P118)</f>
        <v>328.62169999999998</v>
      </c>
      <c r="U118" s="96">
        <f>SUMIFS($F:$F,$C:$C,$U$4,$D:$D,O118,$E:$E,P118)</f>
        <v>345.28550000000001</v>
      </c>
      <c r="V118" s="96">
        <f>SUMIFS($F:$F,$C:$C,$V$4,$D:$D,O118,$E:$E,P118)</f>
        <v>654.1404</v>
      </c>
      <c r="W118" s="96">
        <f>SUMIFS($F:$F,$C:$C,$W$4,$D:$D,O118,$E:$E,P118)</f>
        <v>700.65319999999997</v>
      </c>
      <c r="X118" s="97">
        <f>SUMIFS($F:$F,$C:$C,$X$4,$D:$D,O118,$E:$E,P118)</f>
        <v>0</v>
      </c>
      <c r="Y118" s="44"/>
      <c r="Z118" s="66">
        <f t="shared" si="30"/>
        <v>4</v>
      </c>
      <c r="AA118" s="44">
        <f t="shared" si="31"/>
        <v>23</v>
      </c>
      <c r="AB118" s="94">
        <v>45405</v>
      </c>
      <c r="AC118" s="95">
        <f t="shared" si="24"/>
        <v>46.765309090909092</v>
      </c>
      <c r="AD118" s="96">
        <f t="shared" si="22"/>
        <v>62.005736363636359</v>
      </c>
      <c r="AE118" s="96">
        <f t="shared" si="22"/>
        <v>29.874699999999997</v>
      </c>
      <c r="AF118" s="96">
        <f t="shared" si="22"/>
        <v>31.389590909090909</v>
      </c>
      <c r="AG118" s="96">
        <f t="shared" si="22"/>
        <v>59.46730909090909</v>
      </c>
      <c r="AH118" s="96">
        <f t="shared" si="23"/>
        <v>63.695745454545452</v>
      </c>
      <c r="AI118" s="97">
        <f t="shared" si="23"/>
        <v>0</v>
      </c>
      <c r="AJ118" s="44"/>
      <c r="AK118" s="66">
        <f t="shared" si="32"/>
        <v>4</v>
      </c>
      <c r="AL118" s="44">
        <f t="shared" si="33"/>
        <v>23</v>
      </c>
      <c r="AM118" s="94">
        <v>45405</v>
      </c>
      <c r="AN118" s="95">
        <f>SUMIFS(G:G,C:C,$AN$4,D:D,AK118,E:E,AL118)</f>
        <v>46.49</v>
      </c>
      <c r="AO118" s="96">
        <f>SUMIFS(G:G,C:C,$AO$4,D:D,AK118,E:E,AL118)</f>
        <v>60.44</v>
      </c>
      <c r="AP118" s="96">
        <f>SUMIFS(G:G,C:C,$AP$4,D:D,AK118,E:E,AL118)</f>
        <v>29.34</v>
      </c>
      <c r="AQ118" s="96">
        <f>SUMIFS(G:G,C:C,$AQ$4,D:D,AK118,E:E,AL118)</f>
        <v>31.24</v>
      </c>
      <c r="AR118" s="96">
        <f>SUMIFS(G:G,C:C,$AR$4,D:D,AK118,E:E,AL118)</f>
        <v>58</v>
      </c>
      <c r="AS118" s="96">
        <f>SUMIFS(G:G,C:C,$AS$4,D:D,AK118,E:E,AL118)</f>
        <v>62</v>
      </c>
      <c r="AT118" s="97">
        <f>SUMIFS(G:G,C:C,$AT$4,D:D,AK118,E:E,AL118)</f>
        <v>0</v>
      </c>
      <c r="AU118" s="44"/>
      <c r="AV118" s="101">
        <v>45405</v>
      </c>
      <c r="AW118" s="96">
        <f t="shared" si="34"/>
        <v>542.15278000000001</v>
      </c>
      <c r="AX118" s="96">
        <f t="shared" si="35"/>
        <v>49.286616363636362</v>
      </c>
      <c r="AY118" s="97">
        <f t="shared" si="36"/>
        <v>48.203999999999994</v>
      </c>
      <c r="AZ118" s="96">
        <f t="shared" si="37"/>
        <v>63.695745454545452</v>
      </c>
      <c r="BA118" s="96">
        <f t="shared" si="38"/>
        <v>29.874699999999997</v>
      </c>
      <c r="BB118" s="97">
        <f t="shared" si="39"/>
        <v>33.821045454545455</v>
      </c>
      <c r="BC118" s="102">
        <f t="shared" si="40"/>
        <v>49.286616363636362</v>
      </c>
      <c r="BD118" s="44"/>
      <c r="BE118" s="44"/>
      <c r="BF118" s="96">
        <f t="shared" si="42"/>
        <v>62</v>
      </c>
      <c r="BG118" s="96">
        <f t="shared" si="43"/>
        <v>29.34</v>
      </c>
      <c r="BH118" s="96">
        <f t="shared" si="44"/>
        <v>32.659999999999997</v>
      </c>
      <c r="BI118" s="44"/>
      <c r="BJ118" s="96">
        <f t="shared" si="41"/>
        <v>48.203999999999994</v>
      </c>
      <c r="BK118" s="44"/>
      <c r="BP118" s="14"/>
      <c r="BQ118" s="13"/>
      <c r="BR118" s="15"/>
      <c r="BU118" s="13"/>
      <c r="BV118" s="15"/>
      <c r="BY118" s="13"/>
      <c r="BZ118" s="15"/>
      <c r="CC118" s="13"/>
      <c r="CD118" s="15"/>
      <c r="CG118" s="13"/>
      <c r="CH118" s="15"/>
      <c r="CK118" s="15"/>
      <c r="CL118" s="15"/>
      <c r="CM118" s="15"/>
    </row>
    <row r="119" spans="1:91" ht="16" thickBot="1" x14ac:dyDescent="0.4">
      <c r="A119" s="13">
        <v>43580</v>
      </c>
      <c r="B119" s="81" t="s">
        <v>165</v>
      </c>
      <c r="C119" s="80">
        <f t="shared" si="25"/>
        <v>2019</v>
      </c>
      <c r="D119" s="80">
        <f t="shared" si="26"/>
        <v>4</v>
      </c>
      <c r="E119" s="80">
        <f t="shared" si="27"/>
        <v>25</v>
      </c>
      <c r="F119" s="80">
        <v>524.23739999999998</v>
      </c>
      <c r="G119" s="80">
        <v>47.38</v>
      </c>
      <c r="H119" s="80">
        <v>0.43</v>
      </c>
      <c r="I119" s="80">
        <v>5007.95</v>
      </c>
      <c r="J119" s="80">
        <v>239.7</v>
      </c>
      <c r="K119" s="80">
        <v>1106.3956000000001</v>
      </c>
      <c r="L119" s="80">
        <v>11850.06</v>
      </c>
      <c r="M119" s="80">
        <v>20220.28</v>
      </c>
      <c r="O119" s="66">
        <f t="shared" si="28"/>
        <v>4</v>
      </c>
      <c r="P119" s="44">
        <f t="shared" si="29"/>
        <v>24</v>
      </c>
      <c r="Q119" s="94">
        <v>45406</v>
      </c>
      <c r="R119" s="95">
        <f>SUMIFS(F:F,C:C,$R$4,D:D,O119,E:E,P119)</f>
        <v>519.51679999999999</v>
      </c>
      <c r="S119" s="96">
        <f>SUMIFS($F:$F,$C:$C,$S$4,$D:$D,O119,$E:$E,P119)</f>
        <v>686.09870000000001</v>
      </c>
      <c r="T119" s="96">
        <f>SUMIFS($F:$F,$C:$C,$T$4,$D:$D,O119,$E:$E,P119)</f>
        <v>331.28960000000001</v>
      </c>
      <c r="U119" s="96">
        <f>SUMIFS($F:$F,$C:$C,$U$4,$D:$D,O119,$E:$E,P119)</f>
        <v>349.95170000000002</v>
      </c>
      <c r="V119" s="96">
        <f>SUMIFS($F:$F,$C:$C,$V$4,$D:$D,O119,$E:$E,P119)</f>
        <v>657.33680000000004</v>
      </c>
      <c r="W119" s="96">
        <f>SUMIFS($F:$F,$C:$C,$W$4,$D:$D,O119,$E:$E,P119)</f>
        <v>699.20069999999998</v>
      </c>
      <c r="X119" s="97">
        <f>SUMIFS($F:$F,$C:$C,$X$4,$D:$D,O119,$E:$E,P119)</f>
        <v>0</v>
      </c>
      <c r="Y119" s="44"/>
      <c r="Z119" s="66">
        <f t="shared" si="30"/>
        <v>4</v>
      </c>
      <c r="AA119" s="44">
        <f t="shared" si="31"/>
        <v>24</v>
      </c>
      <c r="AB119" s="94">
        <v>45406</v>
      </c>
      <c r="AC119" s="95">
        <f t="shared" si="24"/>
        <v>47.2288</v>
      </c>
      <c r="AD119" s="96">
        <f t="shared" si="22"/>
        <v>62.372609090909094</v>
      </c>
      <c r="AE119" s="96">
        <f t="shared" si="22"/>
        <v>30.117236363636366</v>
      </c>
      <c r="AF119" s="96">
        <f t="shared" si="22"/>
        <v>31.813790909090912</v>
      </c>
      <c r="AG119" s="96">
        <f t="shared" si="22"/>
        <v>59.757890909090911</v>
      </c>
      <c r="AH119" s="96">
        <f t="shared" si="23"/>
        <v>63.563699999999997</v>
      </c>
      <c r="AI119" s="97">
        <f t="shared" si="23"/>
        <v>0</v>
      </c>
      <c r="AJ119" s="44"/>
      <c r="AK119" s="66">
        <f t="shared" si="32"/>
        <v>4</v>
      </c>
      <c r="AL119" s="44">
        <f t="shared" si="33"/>
        <v>24</v>
      </c>
      <c r="AM119" s="94">
        <v>45406</v>
      </c>
      <c r="AN119" s="95">
        <f>SUMIFS(G:G,C:C,$AN$4,D:D,AK119,E:E,AL119)</f>
        <v>46.96</v>
      </c>
      <c r="AO119" s="96">
        <f>SUMIFS(G:G,C:C,$AO$4,D:D,AK119,E:E,AL119)</f>
        <v>60.79</v>
      </c>
      <c r="AP119" s="96">
        <f>SUMIFS(G:G,C:C,$AP$4,D:D,AK119,E:E,AL119)</f>
        <v>29.61</v>
      </c>
      <c r="AQ119" s="96">
        <f>SUMIFS(G:G,C:C,$AQ$4,D:D,AK119,E:E,AL119)</f>
        <v>31.66</v>
      </c>
      <c r="AR119" s="96">
        <f>SUMIFS(G:G,C:C,$AR$4,D:D,AK119,E:E,AL119)</f>
        <v>58.28</v>
      </c>
      <c r="AS119" s="96">
        <f>SUMIFS(G:G,C:C,$AS$4,D:D,AK119,E:E,AL119)</f>
        <v>61.87</v>
      </c>
      <c r="AT119" s="97">
        <f>SUMIFS(G:G,C:C,$AT$4,D:D,AK119,E:E,AL119)</f>
        <v>0</v>
      </c>
      <c r="AU119" s="44"/>
      <c r="AV119" s="101">
        <v>45406</v>
      </c>
      <c r="AW119" s="96">
        <f t="shared" si="34"/>
        <v>544.77549999999997</v>
      </c>
      <c r="AX119" s="96">
        <f t="shared" si="35"/>
        <v>49.525045454545449</v>
      </c>
      <c r="AY119" s="97">
        <f t="shared" si="36"/>
        <v>48.442</v>
      </c>
      <c r="AZ119" s="96">
        <f t="shared" si="37"/>
        <v>63.563699999999997</v>
      </c>
      <c r="BA119" s="96">
        <f t="shared" si="38"/>
        <v>30.117236363636366</v>
      </c>
      <c r="BB119" s="97">
        <f t="shared" si="39"/>
        <v>33.446463636363632</v>
      </c>
      <c r="BC119" s="102">
        <f t="shared" si="40"/>
        <v>49.525045454545456</v>
      </c>
      <c r="BD119" s="44"/>
      <c r="BE119" s="44"/>
      <c r="BF119" s="96">
        <f t="shared" si="42"/>
        <v>61.87</v>
      </c>
      <c r="BG119" s="96">
        <f t="shared" si="43"/>
        <v>29.61</v>
      </c>
      <c r="BH119" s="96">
        <f t="shared" si="44"/>
        <v>32.26</v>
      </c>
      <c r="BI119" s="44"/>
      <c r="BJ119" s="96">
        <f t="shared" si="41"/>
        <v>48.442</v>
      </c>
      <c r="BK119" s="44"/>
      <c r="BP119" s="14"/>
      <c r="BQ119" s="13"/>
      <c r="BR119" s="15"/>
      <c r="BU119" s="13"/>
      <c r="BV119" s="15"/>
      <c r="BY119" s="13"/>
      <c r="BZ119" s="15"/>
      <c r="CC119" s="13"/>
      <c r="CD119" s="15"/>
      <c r="CG119" s="13"/>
      <c r="CH119" s="15"/>
      <c r="CK119" s="15"/>
      <c r="CL119" s="15"/>
      <c r="CM119" s="15"/>
    </row>
    <row r="120" spans="1:91" ht="16" thickBot="1" x14ac:dyDescent="0.4">
      <c r="A120" s="13">
        <v>43581</v>
      </c>
      <c r="B120" s="81" t="s">
        <v>166</v>
      </c>
      <c r="C120" s="80">
        <f t="shared" si="25"/>
        <v>2019</v>
      </c>
      <c r="D120" s="80">
        <f t="shared" si="26"/>
        <v>4</v>
      </c>
      <c r="E120" s="80">
        <f t="shared" si="27"/>
        <v>26</v>
      </c>
      <c r="F120" s="80">
        <v>528.97109999999998</v>
      </c>
      <c r="G120" s="80">
        <v>47.81</v>
      </c>
      <c r="H120" s="80">
        <v>0.43</v>
      </c>
      <c r="I120" s="80">
        <v>4845.04</v>
      </c>
      <c r="J120" s="80">
        <v>378.9</v>
      </c>
      <c r="K120" s="80">
        <v>1106.3956000000001</v>
      </c>
      <c r="L120" s="80">
        <v>11849.77</v>
      </c>
      <c r="M120" s="80">
        <v>20215.759999999998</v>
      </c>
      <c r="O120" s="66">
        <f t="shared" si="28"/>
        <v>4</v>
      </c>
      <c r="P120" s="44">
        <f t="shared" si="29"/>
        <v>25</v>
      </c>
      <c r="Q120" s="94">
        <v>45407</v>
      </c>
      <c r="R120" s="95">
        <f>SUMIFS(F:F,C:C,$R$4,D:D,O120,E:E,P120)</f>
        <v>524.23739999999998</v>
      </c>
      <c r="S120" s="96">
        <f>SUMIFS($F:$F,$C:$C,$S$4,$D:$D,O120,$E:$E,P120)</f>
        <v>690.32680000000005</v>
      </c>
      <c r="T120" s="96">
        <f>SUMIFS($F:$F,$C:$C,$T$4,$D:$D,O120,$E:$E,P120)</f>
        <v>333.9187</v>
      </c>
      <c r="U120" s="96">
        <f>SUMIFS($F:$F,$C:$C,$U$4,$D:$D,O120,$E:$E,P120)</f>
        <v>352.88659999999999</v>
      </c>
      <c r="V120" s="96">
        <f>SUMIFS($F:$F,$C:$C,$V$4,$D:$D,O120,$E:$E,P120)</f>
        <v>659.78369999999995</v>
      </c>
      <c r="W120" s="96">
        <f>SUMIFS($F:$F,$C:$C,$W$4,$D:$D,O120,$E:$E,P120)</f>
        <v>697.86210000000005</v>
      </c>
      <c r="X120" s="97">
        <f>SUMIFS($F:$F,$C:$C,$X$4,$D:$D,O120,$E:$E,P120)</f>
        <v>0</v>
      </c>
      <c r="Y120" s="44"/>
      <c r="Z120" s="66">
        <f t="shared" si="30"/>
        <v>4</v>
      </c>
      <c r="AA120" s="44">
        <f t="shared" si="31"/>
        <v>25</v>
      </c>
      <c r="AB120" s="94">
        <v>45407</v>
      </c>
      <c r="AC120" s="95">
        <f t="shared" si="24"/>
        <v>47.657945454545455</v>
      </c>
      <c r="AD120" s="96">
        <f t="shared" si="22"/>
        <v>62.756981818181821</v>
      </c>
      <c r="AE120" s="96">
        <f t="shared" si="22"/>
        <v>30.356245454545455</v>
      </c>
      <c r="AF120" s="96">
        <f t="shared" si="22"/>
        <v>32.080599999999997</v>
      </c>
      <c r="AG120" s="96">
        <f t="shared" si="22"/>
        <v>59.980336363636361</v>
      </c>
      <c r="AH120" s="96">
        <f t="shared" si="23"/>
        <v>63.442009090909096</v>
      </c>
      <c r="AI120" s="97">
        <f t="shared" si="23"/>
        <v>0</v>
      </c>
      <c r="AJ120" s="44"/>
      <c r="AK120" s="66">
        <f t="shared" si="32"/>
        <v>4</v>
      </c>
      <c r="AL120" s="44">
        <f t="shared" si="33"/>
        <v>25</v>
      </c>
      <c r="AM120" s="94">
        <v>45407</v>
      </c>
      <c r="AN120" s="95">
        <f>SUMIFS(G:G,C:C,$AN$4,D:D,AK120,E:E,AL120)</f>
        <v>47.38</v>
      </c>
      <c r="AO120" s="96">
        <f>SUMIFS(G:G,C:C,$AO$4,D:D,AK120,E:E,AL120)</f>
        <v>61.17</v>
      </c>
      <c r="AP120" s="96">
        <f>SUMIFS(G:G,C:C,$AP$4,D:D,AK120,E:E,AL120)</f>
        <v>29.81</v>
      </c>
      <c r="AQ120" s="96">
        <f>SUMIFS(G:G,C:C,$AQ$4,D:D,AK120,E:E,AL120)</f>
        <v>31.93</v>
      </c>
      <c r="AR120" s="96">
        <f>SUMIFS(G:G,C:C,$AR$4,D:D,AK120,E:E,AL120)</f>
        <v>58.5</v>
      </c>
      <c r="AS120" s="96">
        <f>SUMIFS(G:G,C:C,$AS$4,D:D,AK120,E:E,AL120)</f>
        <v>61.75</v>
      </c>
      <c r="AT120" s="97">
        <f>SUMIFS(G:G,C:C,$AT$4,D:D,AK120,E:E,AL120)</f>
        <v>0</v>
      </c>
      <c r="AU120" s="44"/>
      <c r="AV120" s="101">
        <v>45407</v>
      </c>
      <c r="AW120" s="96">
        <f t="shared" si="34"/>
        <v>546.95558000000005</v>
      </c>
      <c r="AX120" s="96">
        <f t="shared" si="35"/>
        <v>49.723234545454552</v>
      </c>
      <c r="AY120" s="97">
        <f t="shared" si="36"/>
        <v>48.631999999999998</v>
      </c>
      <c r="AZ120" s="96">
        <f t="shared" si="37"/>
        <v>63.442009090909096</v>
      </c>
      <c r="BA120" s="96">
        <f t="shared" si="38"/>
        <v>30.356245454545455</v>
      </c>
      <c r="BB120" s="97">
        <f t="shared" si="39"/>
        <v>33.085763636363637</v>
      </c>
      <c r="BC120" s="102">
        <f t="shared" si="40"/>
        <v>49.723234545454545</v>
      </c>
      <c r="BD120" s="44"/>
      <c r="BE120" s="44"/>
      <c r="BF120" s="96">
        <f t="shared" si="42"/>
        <v>61.75</v>
      </c>
      <c r="BG120" s="96">
        <f t="shared" si="43"/>
        <v>29.81</v>
      </c>
      <c r="BH120" s="96">
        <f t="shared" si="44"/>
        <v>31.94</v>
      </c>
      <c r="BI120" s="44"/>
      <c r="BJ120" s="96">
        <f t="shared" si="41"/>
        <v>48.631999999999998</v>
      </c>
      <c r="BK120" s="44"/>
      <c r="BP120" s="14"/>
      <c r="BQ120" s="13"/>
      <c r="BR120" s="15"/>
      <c r="BU120" s="13"/>
      <c r="BV120" s="15"/>
      <c r="BY120" s="13"/>
      <c r="BZ120" s="15"/>
      <c r="CC120" s="13"/>
      <c r="CD120" s="15"/>
      <c r="CG120" s="13"/>
      <c r="CH120" s="15"/>
      <c r="CK120" s="15"/>
      <c r="CL120" s="15"/>
      <c r="CM120" s="15"/>
    </row>
    <row r="121" spans="1:91" ht="16" thickBot="1" x14ac:dyDescent="0.4">
      <c r="A121" s="13">
        <v>43582</v>
      </c>
      <c r="B121" s="81" t="s">
        <v>167</v>
      </c>
      <c r="C121" s="80">
        <f t="shared" si="25"/>
        <v>2019</v>
      </c>
      <c r="D121" s="80">
        <f t="shared" si="26"/>
        <v>4</v>
      </c>
      <c r="E121" s="80">
        <f t="shared" si="27"/>
        <v>27</v>
      </c>
      <c r="F121" s="80">
        <v>533.71979999999996</v>
      </c>
      <c r="G121" s="80">
        <v>48.24</v>
      </c>
      <c r="H121" s="80">
        <v>0.43</v>
      </c>
      <c r="I121" s="80">
        <v>4950.95</v>
      </c>
      <c r="J121" s="80">
        <v>202.4</v>
      </c>
      <c r="K121" s="80">
        <v>1106.3956000000001</v>
      </c>
      <c r="L121" s="80">
        <v>11849.51</v>
      </c>
      <c r="M121" s="80">
        <v>20216.419999999998</v>
      </c>
      <c r="O121" s="66">
        <f t="shared" si="28"/>
        <v>4</v>
      </c>
      <c r="P121" s="44">
        <f t="shared" si="29"/>
        <v>26</v>
      </c>
      <c r="Q121" s="94">
        <v>45408</v>
      </c>
      <c r="R121" s="95">
        <f>SUMIFS(F:F,C:C,$R$4,D:D,O121,E:E,P121)</f>
        <v>528.97109999999998</v>
      </c>
      <c r="S121" s="96">
        <f>SUMIFS($F:$F,$C:$C,$S$4,$D:$D,O121,$E:$E,P121)</f>
        <v>694.32449999999994</v>
      </c>
      <c r="T121" s="96">
        <f>SUMIFS($F:$F,$C:$C,$T$4,$D:$D,O121,$E:$E,P121)</f>
        <v>334.93560000000002</v>
      </c>
      <c r="U121" s="96">
        <f>SUMIFS($F:$F,$C:$C,$U$4,$D:$D,O121,$E:$E,P121)</f>
        <v>355.16750000000002</v>
      </c>
      <c r="V121" s="96">
        <f>SUMIFS($F:$F,$C:$C,$V$4,$D:$D,O121,$E:$E,P121)</f>
        <v>660.88710000000003</v>
      </c>
      <c r="W121" s="96">
        <f>SUMIFS($F:$F,$C:$C,$W$4,$D:$D,O121,$E:$E,P121)</f>
        <v>697.51020000000005</v>
      </c>
      <c r="X121" s="97">
        <f>SUMIFS($F:$F,$C:$C,$X$4,$D:$D,O121,$E:$E,P121)</f>
        <v>0</v>
      </c>
      <c r="Y121" s="44"/>
      <c r="Z121" s="66">
        <f t="shared" si="30"/>
        <v>4</v>
      </c>
      <c r="AA121" s="44">
        <f t="shared" si="31"/>
        <v>26</v>
      </c>
      <c r="AB121" s="94">
        <v>45408</v>
      </c>
      <c r="AC121" s="95">
        <f t="shared" si="24"/>
        <v>48.088281818181819</v>
      </c>
      <c r="AD121" s="96">
        <f t="shared" si="22"/>
        <v>63.120409090909085</v>
      </c>
      <c r="AE121" s="96">
        <f t="shared" si="22"/>
        <v>30.44869090909091</v>
      </c>
      <c r="AF121" s="96">
        <f t="shared" si="22"/>
        <v>32.287954545454546</v>
      </c>
      <c r="AG121" s="96">
        <f t="shared" si="22"/>
        <v>60.080645454545454</v>
      </c>
      <c r="AH121" s="96">
        <f t="shared" si="23"/>
        <v>63.410018181818188</v>
      </c>
      <c r="AI121" s="97">
        <f t="shared" si="23"/>
        <v>0</v>
      </c>
      <c r="AJ121" s="44"/>
      <c r="AK121" s="66">
        <f t="shared" si="32"/>
        <v>4</v>
      </c>
      <c r="AL121" s="44">
        <f t="shared" si="33"/>
        <v>26</v>
      </c>
      <c r="AM121" s="94">
        <v>45408</v>
      </c>
      <c r="AN121" s="95">
        <f>SUMIFS(G:G,C:C,$AN$4,D:D,AK121,E:E,AL121)</f>
        <v>47.81</v>
      </c>
      <c r="AO121" s="96">
        <f>SUMIFS(G:G,C:C,$AO$4,D:D,AK121,E:E,AL121)</f>
        <v>61.52</v>
      </c>
      <c r="AP121" s="96">
        <f>SUMIFS(G:G,C:C,$AP$4,D:D,AK121,E:E,AL121)</f>
        <v>29.91</v>
      </c>
      <c r="AQ121" s="96">
        <f>SUMIFS(G:G,C:C,$AQ$4,D:D,AK121,E:E,AL121)</f>
        <v>32.130000000000003</v>
      </c>
      <c r="AR121" s="96">
        <f>SUMIFS(G:G,C:C,$AR$4,D:D,AK121,E:E,AL121)</f>
        <v>58.6</v>
      </c>
      <c r="AS121" s="96">
        <f>SUMIFS(G:G,C:C,$AS$4,D:D,AK121,E:E,AL121)</f>
        <v>61.72</v>
      </c>
      <c r="AT121" s="97">
        <f>SUMIFS(G:G,C:C,$AT$4,D:D,AK121,E:E,AL121)</f>
        <v>0</v>
      </c>
      <c r="AU121" s="44"/>
      <c r="AV121" s="101">
        <v>45408</v>
      </c>
      <c r="AW121" s="96">
        <f t="shared" si="34"/>
        <v>548.56497999999999</v>
      </c>
      <c r="AX121" s="96">
        <f t="shared" si="35"/>
        <v>49.869543636363638</v>
      </c>
      <c r="AY121" s="97">
        <f t="shared" si="36"/>
        <v>48.775999999999996</v>
      </c>
      <c r="AZ121" s="96">
        <f t="shared" si="37"/>
        <v>63.410018181818188</v>
      </c>
      <c r="BA121" s="96">
        <f t="shared" si="38"/>
        <v>30.44869090909091</v>
      </c>
      <c r="BB121" s="97">
        <f t="shared" si="39"/>
        <v>32.961327272727274</v>
      </c>
      <c r="BC121" s="102">
        <f t="shared" si="40"/>
        <v>49.86954363636363</v>
      </c>
      <c r="BD121" s="44"/>
      <c r="BE121" s="44"/>
      <c r="BF121" s="96">
        <f t="shared" si="42"/>
        <v>61.72</v>
      </c>
      <c r="BG121" s="96">
        <f t="shared" si="43"/>
        <v>29.91</v>
      </c>
      <c r="BH121" s="96">
        <f t="shared" si="44"/>
        <v>31.81</v>
      </c>
      <c r="BI121" s="44"/>
      <c r="BJ121" s="96">
        <f t="shared" si="41"/>
        <v>48.775999999999996</v>
      </c>
      <c r="BK121" s="44"/>
      <c r="BP121" s="14"/>
      <c r="BQ121" s="13"/>
      <c r="BR121" s="15"/>
      <c r="BU121" s="13"/>
      <c r="BV121" s="15"/>
      <c r="BY121" s="13"/>
      <c r="BZ121" s="15"/>
      <c r="CC121" s="13"/>
      <c r="CD121" s="15"/>
      <c r="CG121" s="13"/>
      <c r="CH121" s="15"/>
      <c r="CK121" s="15"/>
      <c r="CL121" s="15"/>
      <c r="CM121" s="15"/>
    </row>
    <row r="122" spans="1:91" ht="16" thickBot="1" x14ac:dyDescent="0.4">
      <c r="A122" s="13">
        <v>43583</v>
      </c>
      <c r="B122" s="81" t="s">
        <v>168</v>
      </c>
      <c r="C122" s="80">
        <f t="shared" si="25"/>
        <v>2019</v>
      </c>
      <c r="D122" s="80">
        <f t="shared" si="26"/>
        <v>4</v>
      </c>
      <c r="E122" s="80">
        <f t="shared" si="27"/>
        <v>28</v>
      </c>
      <c r="F122" s="80">
        <v>537.74800000000005</v>
      </c>
      <c r="G122" s="80">
        <v>48.6</v>
      </c>
      <c r="H122" s="80">
        <v>0.36</v>
      </c>
      <c r="I122" s="80">
        <v>4485.5600000000004</v>
      </c>
      <c r="J122" s="80">
        <v>410.9</v>
      </c>
      <c r="K122" s="80">
        <v>1106.3956000000001</v>
      </c>
      <c r="L122" s="80">
        <v>11849.22</v>
      </c>
      <c r="M122" s="80">
        <v>20217.2</v>
      </c>
      <c r="O122" s="66">
        <f t="shared" si="28"/>
        <v>4</v>
      </c>
      <c r="P122" s="44">
        <f t="shared" si="29"/>
        <v>27</v>
      </c>
      <c r="Q122" s="94">
        <v>45409</v>
      </c>
      <c r="R122" s="95">
        <f>SUMIFS(F:F,C:C,$R$4,D:D,O122,E:E,P122)</f>
        <v>533.71979999999996</v>
      </c>
      <c r="S122" s="96">
        <f>SUMIFS($F:$F,$C:$C,$S$4,$D:$D,O122,$E:$E,P122)</f>
        <v>697.65660000000003</v>
      </c>
      <c r="T122" s="96">
        <f>SUMIFS($F:$F,$C:$C,$T$4,$D:$D,O122,$E:$E,P122)</f>
        <v>335.76229999999998</v>
      </c>
      <c r="U122" s="96">
        <f>SUMIFS($F:$F,$C:$C,$U$4,$D:$D,O122,$E:$E,P122)</f>
        <v>357.29469999999998</v>
      </c>
      <c r="V122" s="96">
        <f>SUMIFS($F:$F,$C:$C,$V$4,$D:$D,O122,$E:$E,P122)</f>
        <v>662.83810000000005</v>
      </c>
      <c r="W122" s="96">
        <f>SUMIFS($F:$F,$C:$C,$W$4,$D:$D,O122,$E:$E,P122)</f>
        <v>699.03340000000003</v>
      </c>
      <c r="X122" s="97">
        <f>SUMIFS($F:$F,$C:$C,$X$4,$D:$D,O122,$E:$E,P122)</f>
        <v>0</v>
      </c>
      <c r="Y122" s="44"/>
      <c r="Z122" s="66">
        <f t="shared" si="30"/>
        <v>4</v>
      </c>
      <c r="AA122" s="44">
        <f t="shared" si="31"/>
        <v>27</v>
      </c>
      <c r="AB122" s="94">
        <v>45409</v>
      </c>
      <c r="AC122" s="95">
        <f t="shared" si="24"/>
        <v>48.519981818181812</v>
      </c>
      <c r="AD122" s="96">
        <f t="shared" si="22"/>
        <v>63.423327272727278</v>
      </c>
      <c r="AE122" s="96">
        <f t="shared" si="22"/>
        <v>30.523845454545452</v>
      </c>
      <c r="AF122" s="96">
        <f t="shared" si="22"/>
        <v>32.481336363636359</v>
      </c>
      <c r="AG122" s="96">
        <f t="shared" si="22"/>
        <v>60.258009090909098</v>
      </c>
      <c r="AH122" s="96">
        <f t="shared" si="23"/>
        <v>63.548490909090908</v>
      </c>
      <c r="AI122" s="97">
        <f t="shared" si="23"/>
        <v>0</v>
      </c>
      <c r="AJ122" s="44"/>
      <c r="AK122" s="66">
        <f t="shared" si="32"/>
        <v>4</v>
      </c>
      <c r="AL122" s="44">
        <f t="shared" si="33"/>
        <v>27</v>
      </c>
      <c r="AM122" s="94">
        <v>45409</v>
      </c>
      <c r="AN122" s="95">
        <f>SUMIFS(G:G,C:C,$AN$4,D:D,AK122,E:E,AL122)</f>
        <v>48.24</v>
      </c>
      <c r="AO122" s="96">
        <f>SUMIFS(G:G,C:C,$AO$4,D:D,AK122,E:E,AL122)</f>
        <v>61.82</v>
      </c>
      <c r="AP122" s="96">
        <f>SUMIFS(G:G,C:C,$AP$4,D:D,AK122,E:E,AL122)</f>
        <v>29.98</v>
      </c>
      <c r="AQ122" s="96">
        <f>SUMIFS(G:G,C:C,$AQ$4,D:D,AK122,E:E,AL122)</f>
        <v>32.46</v>
      </c>
      <c r="AR122" s="96">
        <f>SUMIFS(G:G,C:C,$AR$4,D:D,AK122,E:E,AL122)</f>
        <v>58.77</v>
      </c>
      <c r="AS122" s="96">
        <f>SUMIFS(G:G,C:C,$AS$4,D:D,AK122,E:E,AL122)</f>
        <v>61.86</v>
      </c>
      <c r="AT122" s="97">
        <f>SUMIFS(G:G,C:C,$AT$4,D:D,AK122,E:E,AL122)</f>
        <v>0</v>
      </c>
      <c r="AU122" s="44"/>
      <c r="AV122" s="101">
        <v>45409</v>
      </c>
      <c r="AW122" s="96">
        <f t="shared" si="34"/>
        <v>550.51702</v>
      </c>
      <c r="AX122" s="96">
        <f t="shared" si="35"/>
        <v>50.047001818181819</v>
      </c>
      <c r="AY122" s="97">
        <f t="shared" si="36"/>
        <v>48.977999999999994</v>
      </c>
      <c r="AZ122" s="96">
        <f t="shared" si="37"/>
        <v>63.548490909090908</v>
      </c>
      <c r="BA122" s="96">
        <f t="shared" si="38"/>
        <v>30.523845454545452</v>
      </c>
      <c r="BB122" s="97">
        <f t="shared" si="39"/>
        <v>33.024645454545457</v>
      </c>
      <c r="BC122" s="102">
        <f t="shared" si="40"/>
        <v>50.047001818181819</v>
      </c>
      <c r="BD122" s="44"/>
      <c r="BE122" s="44"/>
      <c r="BF122" s="96">
        <f t="shared" si="42"/>
        <v>61.86</v>
      </c>
      <c r="BG122" s="96">
        <f t="shared" si="43"/>
        <v>29.98</v>
      </c>
      <c r="BH122" s="96">
        <f t="shared" si="44"/>
        <v>31.88</v>
      </c>
      <c r="BI122" s="44"/>
      <c r="BJ122" s="96">
        <f t="shared" si="41"/>
        <v>48.977999999999994</v>
      </c>
      <c r="BK122" s="44"/>
      <c r="BP122" s="14"/>
      <c r="BQ122" s="13"/>
      <c r="BR122" s="15"/>
      <c r="BU122" s="13"/>
      <c r="BV122" s="15"/>
      <c r="BY122" s="13"/>
      <c r="BZ122" s="15"/>
      <c r="CC122" s="13"/>
      <c r="CD122" s="15"/>
      <c r="CG122" s="13"/>
      <c r="CH122" s="15"/>
      <c r="CK122" s="15"/>
      <c r="CL122" s="15"/>
      <c r="CM122" s="15"/>
    </row>
    <row r="123" spans="1:91" ht="16" thickBot="1" x14ac:dyDescent="0.4">
      <c r="A123" s="13">
        <v>43584</v>
      </c>
      <c r="B123" s="81" t="s">
        <v>169</v>
      </c>
      <c r="C123" s="80">
        <f t="shared" si="25"/>
        <v>2019</v>
      </c>
      <c r="D123" s="80">
        <f t="shared" si="26"/>
        <v>4</v>
      </c>
      <c r="E123" s="80">
        <f t="shared" si="27"/>
        <v>29</v>
      </c>
      <c r="F123" s="80">
        <v>540.57339999999999</v>
      </c>
      <c r="G123" s="80">
        <v>48.86</v>
      </c>
      <c r="H123" s="80">
        <v>0.26</v>
      </c>
      <c r="I123" s="80">
        <v>3533.42</v>
      </c>
      <c r="J123" s="80">
        <v>660.5</v>
      </c>
      <c r="K123" s="80">
        <v>1106.4476999999999</v>
      </c>
      <c r="L123" s="80">
        <v>11849.8</v>
      </c>
      <c r="M123" s="80">
        <v>20219.080000000002</v>
      </c>
      <c r="O123" s="66">
        <f t="shared" si="28"/>
        <v>4</v>
      </c>
      <c r="P123" s="44">
        <f t="shared" si="29"/>
        <v>28</v>
      </c>
      <c r="Q123" s="94">
        <v>45410</v>
      </c>
      <c r="R123" s="95">
        <f>SUMIFS(F:F,C:C,$R$4,D:D,O123,E:E,P123)</f>
        <v>537.74800000000005</v>
      </c>
      <c r="S123" s="96">
        <f>SUMIFS($F:$F,$C:$C,$S$4,$D:$D,O123,$E:$E,P123)</f>
        <v>700.61310000000003</v>
      </c>
      <c r="T123" s="96">
        <f>SUMIFS($F:$F,$C:$C,$T$4,$D:$D,O123,$E:$E,P123)</f>
        <v>336.84550000000002</v>
      </c>
      <c r="U123" s="96">
        <f>SUMIFS($F:$F,$C:$C,$U$4,$D:$D,O123,$E:$E,P123)</f>
        <v>360.3109</v>
      </c>
      <c r="V123" s="96">
        <f>SUMIFS($F:$F,$C:$C,$V$4,$D:$D,O123,$E:$E,P123)</f>
        <v>665.44439999999997</v>
      </c>
      <c r="W123" s="96">
        <f>SUMIFS($F:$F,$C:$C,$W$4,$D:$D,O123,$E:$E,P123)</f>
        <v>701.38070000000005</v>
      </c>
      <c r="X123" s="97">
        <f>SUMIFS($F:$F,$C:$C,$X$4,$D:$D,O123,$E:$E,P123)</f>
        <v>0</v>
      </c>
      <c r="Y123" s="44"/>
      <c r="Z123" s="66">
        <f t="shared" si="30"/>
        <v>4</v>
      </c>
      <c r="AA123" s="44">
        <f t="shared" si="31"/>
        <v>28</v>
      </c>
      <c r="AB123" s="94">
        <v>45410</v>
      </c>
      <c r="AC123" s="95">
        <f t="shared" si="24"/>
        <v>48.886181818181825</v>
      </c>
      <c r="AD123" s="96">
        <f t="shared" si="22"/>
        <v>63.692100000000003</v>
      </c>
      <c r="AE123" s="96">
        <f t="shared" si="22"/>
        <v>30.622318181818184</v>
      </c>
      <c r="AF123" s="96">
        <f t="shared" si="22"/>
        <v>32.755536363636367</v>
      </c>
      <c r="AG123" s="96">
        <f t="shared" si="22"/>
        <v>60.494945454545451</v>
      </c>
      <c r="AH123" s="96">
        <f t="shared" si="23"/>
        <v>63.76188181818182</v>
      </c>
      <c r="AI123" s="97">
        <f t="shared" si="23"/>
        <v>0</v>
      </c>
      <c r="AJ123" s="44"/>
      <c r="AK123" s="66">
        <f t="shared" si="32"/>
        <v>4</v>
      </c>
      <c r="AL123" s="44">
        <f t="shared" si="33"/>
        <v>28</v>
      </c>
      <c r="AM123" s="94">
        <v>45410</v>
      </c>
      <c r="AN123" s="95">
        <f>SUMIFS(G:G,C:C,$AN$4,D:D,AK123,E:E,AL123)</f>
        <v>48.6</v>
      </c>
      <c r="AO123" s="96">
        <f>SUMIFS(G:G,C:C,$AO$4,D:D,AK123,E:E,AL123)</f>
        <v>62.08</v>
      </c>
      <c r="AP123" s="96">
        <f>SUMIFS(G:G,C:C,$AP$4,D:D,AK123,E:E,AL123)</f>
        <v>30.08</v>
      </c>
      <c r="AQ123" s="96">
        <f>SUMIFS(G:G,C:C,$AQ$4,D:D,AK123,E:E,AL123)</f>
        <v>32.729999999999997</v>
      </c>
      <c r="AR123" s="96">
        <f>SUMIFS(G:G,C:C,$AR$4,D:D,AK123,E:E,AL123)</f>
        <v>59</v>
      </c>
      <c r="AS123" s="96">
        <f>SUMIFS(G:G,C:C,$AS$4,D:D,AK123,E:E,AL123)</f>
        <v>62.06</v>
      </c>
      <c r="AT123" s="97">
        <f>SUMIFS(G:G,C:C,$AT$4,D:D,AK123,E:E,AL123)</f>
        <v>0</v>
      </c>
      <c r="AU123" s="44"/>
      <c r="AV123" s="101">
        <v>45410</v>
      </c>
      <c r="AW123" s="96">
        <f t="shared" si="34"/>
        <v>552.91891999999996</v>
      </c>
      <c r="AX123" s="96">
        <f t="shared" si="35"/>
        <v>50.265356363636357</v>
      </c>
      <c r="AY123" s="97">
        <f t="shared" si="36"/>
        <v>49.19</v>
      </c>
      <c r="AZ123" s="96">
        <f t="shared" si="37"/>
        <v>63.76188181818182</v>
      </c>
      <c r="BA123" s="96">
        <f t="shared" si="38"/>
        <v>30.622318181818184</v>
      </c>
      <c r="BB123" s="97">
        <f t="shared" si="39"/>
        <v>33.139563636363633</v>
      </c>
      <c r="BC123" s="102">
        <f t="shared" si="40"/>
        <v>50.265356363636364</v>
      </c>
      <c r="BD123" s="44"/>
      <c r="BE123" s="44"/>
      <c r="BF123" s="96">
        <f t="shared" si="42"/>
        <v>62.08</v>
      </c>
      <c r="BG123" s="96">
        <f t="shared" si="43"/>
        <v>30.08</v>
      </c>
      <c r="BH123" s="96">
        <f t="shared" si="44"/>
        <v>32</v>
      </c>
      <c r="BI123" s="44"/>
      <c r="BJ123" s="96">
        <f t="shared" si="41"/>
        <v>49.19</v>
      </c>
      <c r="BK123" s="44"/>
      <c r="BP123" s="14"/>
      <c r="BQ123" s="13"/>
      <c r="BR123" s="15"/>
      <c r="BU123" s="13"/>
      <c r="BV123" s="15"/>
      <c r="BY123" s="13"/>
      <c r="BZ123" s="15"/>
      <c r="CC123" s="13"/>
      <c r="CD123" s="15"/>
      <c r="CG123" s="13"/>
      <c r="CH123" s="15"/>
      <c r="CK123" s="15"/>
      <c r="CL123" s="15"/>
      <c r="CM123" s="15"/>
    </row>
    <row r="124" spans="1:91" ht="16" thickBot="1" x14ac:dyDescent="0.4">
      <c r="A124" s="13">
        <v>43585</v>
      </c>
      <c r="B124" s="81" t="s">
        <v>170</v>
      </c>
      <c r="C124" s="80">
        <f t="shared" si="25"/>
        <v>2019</v>
      </c>
      <c r="D124" s="80">
        <f t="shared" si="26"/>
        <v>4</v>
      </c>
      <c r="E124" s="80">
        <f t="shared" si="27"/>
        <v>30</v>
      </c>
      <c r="F124" s="80">
        <v>543.76790000000005</v>
      </c>
      <c r="G124" s="80">
        <v>49.15</v>
      </c>
      <c r="H124" s="80">
        <v>0.28999999999999998</v>
      </c>
      <c r="I124" s="80">
        <v>3751.73</v>
      </c>
      <c r="J124" s="80">
        <v>526.6</v>
      </c>
      <c r="K124" s="80">
        <v>1106.4476999999999</v>
      </c>
      <c r="L124" s="80">
        <v>11849.7</v>
      </c>
      <c r="M124" s="80">
        <v>20219.32</v>
      </c>
      <c r="O124" s="66">
        <f t="shared" si="28"/>
        <v>4</v>
      </c>
      <c r="P124" s="44">
        <f t="shared" si="29"/>
        <v>29</v>
      </c>
      <c r="Q124" s="94">
        <v>45411</v>
      </c>
      <c r="R124" s="95">
        <f>SUMIFS(F:F,C:C,$R$4,D:D,O124,E:E,P124)</f>
        <v>540.57339999999999</v>
      </c>
      <c r="S124" s="96">
        <f>SUMIFS($F:$F,$C:$C,$S$4,$D:$D,O124,$E:$E,P124)</f>
        <v>704.14930000000004</v>
      </c>
      <c r="T124" s="96">
        <f>SUMIFS($F:$F,$C:$C,$T$4,$D:$D,O124,$E:$E,P124)</f>
        <v>337.87200000000001</v>
      </c>
      <c r="U124" s="96">
        <f>SUMIFS($F:$F,$C:$C,$U$4,$D:$D,O124,$E:$E,P124)</f>
        <v>363.63260000000002</v>
      </c>
      <c r="V124" s="96">
        <f>SUMIFS($F:$F,$C:$C,$V$4,$D:$D,O124,$E:$E,P124)</f>
        <v>669.34159999999997</v>
      </c>
      <c r="W124" s="96">
        <f>SUMIFS($F:$F,$C:$C,$W$4,$D:$D,O124,$E:$E,P124)</f>
        <v>703.23009999999999</v>
      </c>
      <c r="X124" s="97">
        <f>SUMIFS($F:$F,$C:$C,$X$4,$D:$D,O124,$E:$E,P124)</f>
        <v>0</v>
      </c>
      <c r="Y124" s="44"/>
      <c r="Z124" s="66">
        <f t="shared" si="30"/>
        <v>4</v>
      </c>
      <c r="AA124" s="44">
        <f t="shared" si="31"/>
        <v>29</v>
      </c>
      <c r="AB124" s="94">
        <v>45411</v>
      </c>
      <c r="AC124" s="95">
        <f t="shared" si="24"/>
        <v>49.143036363636362</v>
      </c>
      <c r="AD124" s="96">
        <f t="shared" si="22"/>
        <v>64.013572727272731</v>
      </c>
      <c r="AE124" s="96">
        <f t="shared" si="22"/>
        <v>30.715636363636364</v>
      </c>
      <c r="AF124" s="96">
        <f t="shared" si="22"/>
        <v>33.057509090909093</v>
      </c>
      <c r="AG124" s="96">
        <f t="shared" si="22"/>
        <v>60.849236363636358</v>
      </c>
      <c r="AH124" s="96">
        <f t="shared" si="23"/>
        <v>63.930009090909088</v>
      </c>
      <c r="AI124" s="97">
        <f t="shared" si="23"/>
        <v>0</v>
      </c>
      <c r="AJ124" s="44"/>
      <c r="AK124" s="66">
        <f t="shared" si="32"/>
        <v>4</v>
      </c>
      <c r="AL124" s="44">
        <f t="shared" si="33"/>
        <v>29</v>
      </c>
      <c r="AM124" s="94">
        <v>45411</v>
      </c>
      <c r="AN124" s="95">
        <f>SUMIFS(G:G,C:C,$AN$4,D:D,AK124,E:E,AL124)</f>
        <v>48.86</v>
      </c>
      <c r="AO124" s="96">
        <f>SUMIFS(G:G,C:C,$AO$4,D:D,AK124,E:E,AL124)</f>
        <v>62.39</v>
      </c>
      <c r="AP124" s="96">
        <f>SUMIFS(G:G,C:C,$AP$4,D:D,AK124,E:E,AL124)</f>
        <v>30.17</v>
      </c>
      <c r="AQ124" s="96">
        <f>SUMIFS(G:G,C:C,$AQ$4,D:D,AK124,E:E,AL124)</f>
        <v>33.04</v>
      </c>
      <c r="AR124" s="96">
        <f>SUMIFS(G:G,C:C,$AR$4,D:D,AK124,E:E,AL124)</f>
        <v>59.35</v>
      </c>
      <c r="AS124" s="96">
        <f>SUMIFS(G:G,C:C,$AS$4,D:D,AK124,E:E,AL124)</f>
        <v>62.23</v>
      </c>
      <c r="AT124" s="97">
        <f>SUMIFS(G:G,C:C,$AT$4,D:D,AK124,E:E,AL124)</f>
        <v>0</v>
      </c>
      <c r="AU124" s="44"/>
      <c r="AV124" s="101">
        <v>45411</v>
      </c>
      <c r="AW124" s="96">
        <f t="shared" si="34"/>
        <v>555.64511999999991</v>
      </c>
      <c r="AX124" s="96">
        <f t="shared" si="35"/>
        <v>50.513192727272717</v>
      </c>
      <c r="AY124" s="97">
        <f t="shared" si="36"/>
        <v>49.435999999999993</v>
      </c>
      <c r="AZ124" s="96">
        <f t="shared" si="37"/>
        <v>64.013572727272731</v>
      </c>
      <c r="BA124" s="96">
        <f t="shared" si="38"/>
        <v>30.715636363636364</v>
      </c>
      <c r="BB124" s="97">
        <f t="shared" si="39"/>
        <v>33.297936363636367</v>
      </c>
      <c r="BC124" s="102">
        <f t="shared" si="40"/>
        <v>50.513192727272731</v>
      </c>
      <c r="BD124" s="44"/>
      <c r="BE124" s="44"/>
      <c r="BF124" s="96">
        <f t="shared" si="42"/>
        <v>62.39</v>
      </c>
      <c r="BG124" s="96">
        <f t="shared" si="43"/>
        <v>30.17</v>
      </c>
      <c r="BH124" s="96">
        <f t="shared" si="44"/>
        <v>32.22</v>
      </c>
      <c r="BI124" s="44"/>
      <c r="BJ124" s="96">
        <f t="shared" si="41"/>
        <v>49.435999999999993</v>
      </c>
      <c r="BK124" s="44"/>
      <c r="BP124" s="14"/>
      <c r="BQ124" s="13"/>
      <c r="BR124" s="15"/>
      <c r="BU124" s="13"/>
      <c r="BV124" s="15"/>
      <c r="BY124" s="13"/>
      <c r="BZ124" s="15"/>
      <c r="CC124" s="13"/>
      <c r="CD124" s="15"/>
      <c r="CG124" s="13"/>
      <c r="CH124" s="15"/>
      <c r="CK124" s="15"/>
      <c r="CL124" s="15"/>
      <c r="CM124" s="15"/>
    </row>
    <row r="125" spans="1:91" ht="16" thickBot="1" x14ac:dyDescent="0.4">
      <c r="A125" s="13">
        <v>43586</v>
      </c>
      <c r="B125" s="81" t="s">
        <v>171</v>
      </c>
      <c r="C125" s="80">
        <f t="shared" si="25"/>
        <v>2019</v>
      </c>
      <c r="D125" s="80">
        <f t="shared" si="26"/>
        <v>5</v>
      </c>
      <c r="E125" s="80">
        <f t="shared" si="27"/>
        <v>1</v>
      </c>
      <c r="F125" s="80">
        <v>548.66869999999994</v>
      </c>
      <c r="G125" s="80">
        <v>49.59</v>
      </c>
      <c r="H125" s="80">
        <v>0.44</v>
      </c>
      <c r="I125" s="80">
        <v>5271.38</v>
      </c>
      <c r="J125" s="80">
        <v>246.8</v>
      </c>
      <c r="K125" s="80">
        <v>1106.4353000000001</v>
      </c>
      <c r="L125" s="80">
        <v>11868.85</v>
      </c>
      <c r="M125" s="80">
        <v>20133.8</v>
      </c>
      <c r="O125" s="66">
        <f t="shared" si="28"/>
        <v>4</v>
      </c>
      <c r="P125" s="44">
        <f t="shared" si="29"/>
        <v>30</v>
      </c>
      <c r="Q125" s="94">
        <v>45412</v>
      </c>
      <c r="R125" s="95">
        <f>SUMIFS(F:F,C:C,$R$4,D:D,O125,E:E,P125)</f>
        <v>543.76790000000005</v>
      </c>
      <c r="S125" s="96">
        <f>SUMIFS($F:$F,$C:$C,$S$4,$D:$D,O125,$E:$E,P125)</f>
        <v>707.63699999999994</v>
      </c>
      <c r="T125" s="96">
        <f>SUMIFS($F:$F,$C:$C,$T$4,$D:$D,O125,$E:$E,P125)</f>
        <v>335.79660000000001</v>
      </c>
      <c r="U125" s="96">
        <f>SUMIFS($F:$F,$C:$C,$U$4,$D:$D,O125,$E:$E,P125)</f>
        <v>367.54669999999999</v>
      </c>
      <c r="V125" s="96">
        <f>SUMIFS($F:$F,$C:$C,$V$4,$D:$D,O125,$E:$E,P125)</f>
        <v>673.71579999999994</v>
      </c>
      <c r="W125" s="96">
        <f>SUMIFS($F:$F,$C:$C,$W$4,$D:$D,O125,$E:$E,P125)</f>
        <v>705.83130000000006</v>
      </c>
      <c r="X125" s="97">
        <f>SUMIFS($F:$F,$C:$C,$X$4,$D:$D,O125,$E:$E,P125)</f>
        <v>0</v>
      </c>
      <c r="Y125" s="44"/>
      <c r="Z125" s="66">
        <f t="shared" si="30"/>
        <v>4</v>
      </c>
      <c r="AA125" s="44">
        <f t="shared" si="31"/>
        <v>30</v>
      </c>
      <c r="AB125" s="94">
        <v>45412</v>
      </c>
      <c r="AC125" s="95">
        <f t="shared" si="24"/>
        <v>49.433445454545456</v>
      </c>
      <c r="AD125" s="96">
        <f t="shared" si="22"/>
        <v>64.330636363636359</v>
      </c>
      <c r="AE125" s="96">
        <f t="shared" si="22"/>
        <v>30.526963636363636</v>
      </c>
      <c r="AF125" s="96">
        <f t="shared" si="22"/>
        <v>33.413336363636361</v>
      </c>
      <c r="AG125" s="96">
        <f t="shared" si="22"/>
        <v>61.246890909090901</v>
      </c>
      <c r="AH125" s="96">
        <f t="shared" si="23"/>
        <v>64.166481818181822</v>
      </c>
      <c r="AI125" s="97">
        <f t="shared" si="23"/>
        <v>0</v>
      </c>
      <c r="AJ125" s="44"/>
      <c r="AK125" s="66">
        <f t="shared" si="32"/>
        <v>4</v>
      </c>
      <c r="AL125" s="44">
        <f t="shared" si="33"/>
        <v>30</v>
      </c>
      <c r="AM125" s="94">
        <v>45412</v>
      </c>
      <c r="AN125" s="95">
        <f>SUMIFS(G:G,C:C,$AN$4,D:D,AK125,E:E,AL125)</f>
        <v>49.15</v>
      </c>
      <c r="AO125" s="96">
        <f>SUMIFS(G:G,C:C,$AO$4,D:D,AK125,E:E,AL125)</f>
        <v>62.7</v>
      </c>
      <c r="AP125" s="96">
        <f>SUMIFS(G:G,C:C,$AP$4,D:D,AK125,E:E,AL125)</f>
        <v>29.98</v>
      </c>
      <c r="AQ125" s="96">
        <f>SUMIFS(G:G,C:C,$AQ$4,D:D,AK125,E:E,AL125)</f>
        <v>33.43</v>
      </c>
      <c r="AR125" s="96">
        <f>SUMIFS(G:G,C:C,$AR$4,D:D,AK125,E:E,AL125)</f>
        <v>59.79</v>
      </c>
      <c r="AS125" s="96">
        <f>SUMIFS(G:G,C:C,$AS$4,D:D,AK125,E:E,AL125)</f>
        <v>62.46</v>
      </c>
      <c r="AT125" s="97">
        <f>SUMIFS(G:G,C:C,$AT$4,D:D,AK125,E:E,AL125)</f>
        <v>0</v>
      </c>
      <c r="AU125" s="44"/>
      <c r="AV125" s="101">
        <v>45412</v>
      </c>
      <c r="AW125" s="96">
        <f t="shared" si="34"/>
        <v>558.10547999999994</v>
      </c>
      <c r="AX125" s="96">
        <f t="shared" si="35"/>
        <v>50.736861818181815</v>
      </c>
      <c r="AY125" s="97">
        <f t="shared" si="36"/>
        <v>49.672000000000004</v>
      </c>
      <c r="AZ125" s="96">
        <f t="shared" si="37"/>
        <v>64.330636363636359</v>
      </c>
      <c r="BA125" s="96">
        <f t="shared" si="38"/>
        <v>30.526963636363636</v>
      </c>
      <c r="BB125" s="97">
        <f t="shared" si="39"/>
        <v>33.803672727272726</v>
      </c>
      <c r="BC125" s="102">
        <f t="shared" si="40"/>
        <v>50.736861818181808</v>
      </c>
      <c r="BD125" s="44"/>
      <c r="BE125" s="44"/>
      <c r="BF125" s="96">
        <f t="shared" si="42"/>
        <v>62.7</v>
      </c>
      <c r="BG125" s="96">
        <f t="shared" si="43"/>
        <v>29.98</v>
      </c>
      <c r="BH125" s="96">
        <f t="shared" si="44"/>
        <v>32.72</v>
      </c>
      <c r="BI125" s="44"/>
      <c r="BJ125" s="96">
        <f t="shared" si="41"/>
        <v>49.672000000000004</v>
      </c>
      <c r="BK125" s="44"/>
      <c r="BP125" s="14"/>
      <c r="BQ125" s="13"/>
      <c r="BR125" s="15"/>
      <c r="BU125" s="13"/>
      <c r="BV125" s="15"/>
      <c r="BY125" s="13"/>
      <c r="BZ125" s="15"/>
      <c r="CC125" s="13"/>
      <c r="CD125" s="15"/>
      <c r="CG125" s="13"/>
      <c r="CH125" s="15"/>
      <c r="CK125" s="15"/>
      <c r="CL125" s="15"/>
      <c r="CM125" s="15"/>
    </row>
    <row r="126" spans="1:91" ht="16" thickBot="1" x14ac:dyDescent="0.4">
      <c r="A126" s="13">
        <v>43587</v>
      </c>
      <c r="B126" s="81" t="s">
        <v>172</v>
      </c>
      <c r="C126" s="80">
        <f t="shared" si="25"/>
        <v>2019</v>
      </c>
      <c r="D126" s="80">
        <f t="shared" si="26"/>
        <v>5</v>
      </c>
      <c r="E126" s="80">
        <f t="shared" si="27"/>
        <v>2</v>
      </c>
      <c r="F126" s="80">
        <v>552.64570000000003</v>
      </c>
      <c r="G126" s="80">
        <v>49.95</v>
      </c>
      <c r="H126" s="80">
        <v>0.36</v>
      </c>
      <c r="I126" s="80">
        <v>4303.24</v>
      </c>
      <c r="J126" s="80">
        <v>316.3</v>
      </c>
      <c r="K126" s="80">
        <v>1106.4353000000001</v>
      </c>
      <c r="L126" s="80">
        <v>11868.59</v>
      </c>
      <c r="M126" s="80">
        <v>20134.599999999999</v>
      </c>
      <c r="O126" s="66">
        <f t="shared" si="28"/>
        <v>5</v>
      </c>
      <c r="P126" s="44">
        <f t="shared" si="29"/>
        <v>1</v>
      </c>
      <c r="Q126" s="94">
        <v>45413</v>
      </c>
      <c r="R126" s="95">
        <f>SUMIFS(F:F,C:C,$R$4,D:D,O126,E:E,P126)</f>
        <v>548.66869999999994</v>
      </c>
      <c r="S126" s="96">
        <f>SUMIFS($F:$F,$C:$C,$S$4,$D:$D,O126,$E:$E,P126)</f>
        <v>713.96379999999999</v>
      </c>
      <c r="T126" s="96">
        <f>SUMIFS($F:$F,$C:$C,$T$4,$D:$D,O126,$E:$E,P126)</f>
        <v>338.13369999999998</v>
      </c>
      <c r="U126" s="96">
        <f>SUMIFS($F:$F,$C:$C,$U$4,$D:$D,O126,$E:$E,P126)</f>
        <v>372.58850000000001</v>
      </c>
      <c r="V126" s="96">
        <f>SUMIFS($F:$F,$C:$C,$V$4,$D:$D,O126,$E:$E,P126)</f>
        <v>677.7758</v>
      </c>
      <c r="W126" s="96">
        <f>SUMIFS($F:$F,$C:$C,$W$4,$D:$D,O126,$E:$E,P126)</f>
        <v>709.02769999999998</v>
      </c>
      <c r="X126" s="97">
        <f>SUMIFS($F:$F,$C:$C,$X$4,$D:$D,O126,$E:$E,P126)</f>
        <v>0</v>
      </c>
      <c r="Y126" s="44"/>
      <c r="Z126" s="66">
        <f t="shared" si="30"/>
        <v>5</v>
      </c>
      <c r="AA126" s="44">
        <f t="shared" si="31"/>
        <v>1</v>
      </c>
      <c r="AB126" s="94">
        <v>45413</v>
      </c>
      <c r="AC126" s="95">
        <f t="shared" si="24"/>
        <v>49.878972727272725</v>
      </c>
      <c r="AD126" s="96">
        <f t="shared" si="22"/>
        <v>64.905799999999999</v>
      </c>
      <c r="AE126" s="96">
        <f t="shared" si="22"/>
        <v>30.739427272727269</v>
      </c>
      <c r="AF126" s="96">
        <f t="shared" si="22"/>
        <v>33.87168181818182</v>
      </c>
      <c r="AG126" s="96">
        <f t="shared" si="22"/>
        <v>61.615981818181815</v>
      </c>
      <c r="AH126" s="96">
        <f t="shared" si="23"/>
        <v>64.457063636363628</v>
      </c>
      <c r="AI126" s="97">
        <f t="shared" si="23"/>
        <v>0</v>
      </c>
      <c r="AJ126" s="44"/>
      <c r="AK126" s="66">
        <f t="shared" si="32"/>
        <v>5</v>
      </c>
      <c r="AL126" s="44">
        <f t="shared" si="33"/>
        <v>1</v>
      </c>
      <c r="AM126" s="94">
        <v>45413</v>
      </c>
      <c r="AN126" s="95">
        <f>SUMIFS(G:G,C:C,$AN$4,D:D,AK126,E:E,AL126)</f>
        <v>49.59</v>
      </c>
      <c r="AO126" s="96">
        <f>SUMIFS(G:G,C:C,$AO$4,D:D,AK126,E:E,AL126)</f>
        <v>63.28</v>
      </c>
      <c r="AP126" s="96">
        <f>SUMIFS(G:G,C:C,$AP$4,D:D,AK126,E:E,AL126)</f>
        <v>30.2</v>
      </c>
      <c r="AQ126" s="96">
        <f>SUMIFS(G:G,C:C,$AQ$4,D:D,AK126,E:E,AL126)</f>
        <v>33.82</v>
      </c>
      <c r="AR126" s="96">
        <f>SUMIFS(G:G,C:C,$AR$4,D:D,AK126,E:E,AL126)</f>
        <v>60.21</v>
      </c>
      <c r="AS126" s="96">
        <f>SUMIFS(G:G,C:C,$AS$4,D:D,AK126,E:E,AL126)</f>
        <v>62.74</v>
      </c>
      <c r="AT126" s="97">
        <f>SUMIFS(G:G,C:C,$AT$4,D:D,AK126,E:E,AL126)</f>
        <v>0</v>
      </c>
      <c r="AU126" s="44"/>
      <c r="AV126" s="101">
        <v>45413</v>
      </c>
      <c r="AW126" s="96">
        <f t="shared" si="34"/>
        <v>562.29790000000003</v>
      </c>
      <c r="AX126" s="96">
        <f t="shared" si="35"/>
        <v>51.117990909090913</v>
      </c>
      <c r="AY126" s="97">
        <f t="shared" si="36"/>
        <v>50.050000000000004</v>
      </c>
      <c r="AZ126" s="96">
        <f t="shared" si="37"/>
        <v>64.905799999999999</v>
      </c>
      <c r="BA126" s="96">
        <f t="shared" si="38"/>
        <v>30.739427272727269</v>
      </c>
      <c r="BB126" s="97">
        <f t="shared" si="39"/>
        <v>34.16637272727273</v>
      </c>
      <c r="BC126" s="102">
        <f t="shared" si="40"/>
        <v>51.117990909090906</v>
      </c>
      <c r="BD126" s="44">
        <v>31.2</v>
      </c>
      <c r="BE126" s="44"/>
      <c r="BF126" s="96">
        <f t="shared" si="42"/>
        <v>63.28</v>
      </c>
      <c r="BG126" s="96">
        <f t="shared" si="43"/>
        <v>30.2</v>
      </c>
      <c r="BH126" s="96">
        <f t="shared" si="44"/>
        <v>33.08</v>
      </c>
      <c r="BI126" s="44">
        <v>30</v>
      </c>
      <c r="BJ126" s="96">
        <f t="shared" si="41"/>
        <v>50.050000000000004</v>
      </c>
      <c r="BK126" s="44"/>
      <c r="BP126" s="14"/>
      <c r="BQ126" s="13"/>
      <c r="BR126" s="15"/>
      <c r="BU126" s="13"/>
      <c r="BV126" s="15"/>
      <c r="BY126" s="13"/>
      <c r="BZ126" s="15"/>
      <c r="CC126" s="13"/>
      <c r="CD126" s="15"/>
      <c r="CG126" s="13"/>
      <c r="CH126" s="15"/>
      <c r="CK126" s="15"/>
      <c r="CL126" s="15"/>
      <c r="CM126" s="15"/>
    </row>
    <row r="127" spans="1:91" ht="16" thickBot="1" x14ac:dyDescent="0.4">
      <c r="A127" s="13">
        <v>43588</v>
      </c>
      <c r="B127" s="81" t="s">
        <v>173</v>
      </c>
      <c r="C127" s="80">
        <f t="shared" si="25"/>
        <v>2019</v>
      </c>
      <c r="D127" s="80">
        <f t="shared" si="26"/>
        <v>5</v>
      </c>
      <c r="E127" s="80">
        <f t="shared" si="27"/>
        <v>3</v>
      </c>
      <c r="F127" s="80">
        <v>556.51790000000005</v>
      </c>
      <c r="G127" s="80">
        <v>50.3</v>
      </c>
      <c r="H127" s="80">
        <v>0.35</v>
      </c>
      <c r="I127" s="80">
        <v>4209.53</v>
      </c>
      <c r="J127" s="80">
        <v>464.3</v>
      </c>
      <c r="K127" s="80">
        <v>1106.4359999999999</v>
      </c>
      <c r="L127" s="80">
        <v>11916.95</v>
      </c>
      <c r="M127" s="80">
        <v>20135.080000000002</v>
      </c>
      <c r="O127" s="66">
        <f t="shared" si="28"/>
        <v>5</v>
      </c>
      <c r="P127" s="44">
        <f t="shared" si="29"/>
        <v>2</v>
      </c>
      <c r="Q127" s="94">
        <v>45414</v>
      </c>
      <c r="R127" s="95">
        <f>SUMIFS(F:F,C:C,$R$4,D:D,O127,E:E,P127)</f>
        <v>552.64570000000003</v>
      </c>
      <c r="S127" s="96">
        <f>SUMIFS($F:$F,$C:$C,$S$4,$D:$D,O127,$E:$E,P127)</f>
        <v>718.0394</v>
      </c>
      <c r="T127" s="96">
        <f>SUMIFS($F:$F,$C:$C,$T$4,$D:$D,O127,$E:$E,P127)</f>
        <v>340.54660000000001</v>
      </c>
      <c r="U127" s="96">
        <f>SUMIFS($F:$F,$C:$C,$U$4,$D:$D,O127,$E:$E,P127)</f>
        <v>376.89389999999997</v>
      </c>
      <c r="V127" s="96">
        <f>SUMIFS($F:$F,$C:$C,$V$4,$D:$D,O127,$E:$E,P127)</f>
        <v>680.31389999999999</v>
      </c>
      <c r="W127" s="96">
        <f>SUMIFS($F:$F,$C:$C,$W$4,$D:$D,O127,$E:$E,P127)</f>
        <v>711.92089999999996</v>
      </c>
      <c r="X127" s="97">
        <f>SUMIFS($F:$F,$C:$C,$X$4,$D:$D,O127,$E:$E,P127)</f>
        <v>0</v>
      </c>
      <c r="Y127" s="44"/>
      <c r="Z127" s="66">
        <f t="shared" si="30"/>
        <v>5</v>
      </c>
      <c r="AA127" s="44">
        <f t="shared" si="31"/>
        <v>2</v>
      </c>
      <c r="AB127" s="94">
        <v>45414</v>
      </c>
      <c r="AC127" s="95">
        <f t="shared" si="24"/>
        <v>50.240518181818182</v>
      </c>
      <c r="AD127" s="96">
        <f t="shared" si="22"/>
        <v>65.276309090909095</v>
      </c>
      <c r="AE127" s="96">
        <f t="shared" si="22"/>
        <v>30.958781818181819</v>
      </c>
      <c r="AF127" s="96">
        <f t="shared" si="22"/>
        <v>34.263081818181817</v>
      </c>
      <c r="AG127" s="96">
        <f t="shared" si="22"/>
        <v>61.846718181818183</v>
      </c>
      <c r="AH127" s="96">
        <f t="shared" si="23"/>
        <v>64.720081818181811</v>
      </c>
      <c r="AI127" s="97">
        <f t="shared" si="23"/>
        <v>0</v>
      </c>
      <c r="AJ127" s="44"/>
      <c r="AK127" s="66">
        <f t="shared" si="32"/>
        <v>5</v>
      </c>
      <c r="AL127" s="44">
        <f t="shared" si="33"/>
        <v>2</v>
      </c>
      <c r="AM127" s="94">
        <v>45414</v>
      </c>
      <c r="AN127" s="95">
        <f>SUMIFS(G:G,C:C,$AN$4,D:D,AK127,E:E,AL127)</f>
        <v>49.95</v>
      </c>
      <c r="AO127" s="96">
        <f>SUMIFS(G:G,C:C,$AO$4,D:D,AK127,E:E,AL127)</f>
        <v>63.64</v>
      </c>
      <c r="AP127" s="96">
        <f>SUMIFS(G:G,C:C,$AP$4,D:D,AK127,E:E,AL127)</f>
        <v>30.42</v>
      </c>
      <c r="AQ127" s="96">
        <f>SUMIFS(G:G,C:C,$AQ$4,D:D,AK127,E:E,AL127)</f>
        <v>34.21</v>
      </c>
      <c r="AR127" s="96">
        <f>SUMIFS(G:G,C:C,$AR$4,D:D,AK127,E:E,AL127)</f>
        <v>60.43</v>
      </c>
      <c r="AS127" s="96">
        <f>SUMIFS(G:G,C:C,$AS$4,D:D,AK127,E:E,AL127)</f>
        <v>62.92</v>
      </c>
      <c r="AT127" s="97">
        <f>SUMIFS(G:G,C:C,$AT$4,D:D,AK127,E:E,AL127)</f>
        <v>0</v>
      </c>
      <c r="AU127" s="44"/>
      <c r="AV127" s="101">
        <v>45414</v>
      </c>
      <c r="AW127" s="96">
        <f t="shared" si="34"/>
        <v>565.54294000000004</v>
      </c>
      <c r="AX127" s="96">
        <f t="shared" si="35"/>
        <v>51.412994545454552</v>
      </c>
      <c r="AY127" s="97">
        <f t="shared" si="36"/>
        <v>50.323999999999998</v>
      </c>
      <c r="AZ127" s="96">
        <f t="shared" si="37"/>
        <v>65.276309090909095</v>
      </c>
      <c r="BA127" s="96">
        <f t="shared" si="38"/>
        <v>30.958781818181819</v>
      </c>
      <c r="BB127" s="97">
        <f t="shared" si="39"/>
        <v>34.317527272727276</v>
      </c>
      <c r="BC127" s="102">
        <f t="shared" si="40"/>
        <v>51.412994545454545</v>
      </c>
      <c r="BD127" s="44"/>
      <c r="BE127" s="44"/>
      <c r="BF127" s="96">
        <f t="shared" si="42"/>
        <v>63.64</v>
      </c>
      <c r="BG127" s="96">
        <f t="shared" si="43"/>
        <v>30.42</v>
      </c>
      <c r="BH127" s="96">
        <f t="shared" si="44"/>
        <v>33.22</v>
      </c>
      <c r="BI127" s="44"/>
      <c r="BJ127" s="96">
        <f t="shared" si="41"/>
        <v>50.323999999999998</v>
      </c>
      <c r="BK127" s="44"/>
      <c r="BP127" s="14"/>
      <c r="BQ127" s="13"/>
      <c r="BR127" s="15"/>
      <c r="BU127" s="13"/>
      <c r="BV127" s="15"/>
      <c r="BY127" s="13"/>
      <c r="BZ127" s="15"/>
      <c r="CC127" s="13"/>
      <c r="CD127" s="15"/>
      <c r="CG127" s="13"/>
      <c r="CH127" s="15"/>
      <c r="CK127" s="15"/>
      <c r="CL127" s="15"/>
      <c r="CM127" s="15"/>
    </row>
    <row r="128" spans="1:91" ht="16" thickBot="1" x14ac:dyDescent="0.4">
      <c r="A128" s="13">
        <v>43589</v>
      </c>
      <c r="B128" s="81" t="s">
        <v>174</v>
      </c>
      <c r="C128" s="80">
        <f t="shared" si="25"/>
        <v>2019</v>
      </c>
      <c r="D128" s="80">
        <f t="shared" si="26"/>
        <v>5</v>
      </c>
      <c r="E128" s="80">
        <f t="shared" si="27"/>
        <v>4</v>
      </c>
      <c r="F128" s="80">
        <v>560.5376</v>
      </c>
      <c r="G128" s="80">
        <v>50.67</v>
      </c>
      <c r="H128" s="80">
        <v>0.36</v>
      </c>
      <c r="I128" s="80">
        <v>4340.82</v>
      </c>
      <c r="J128" s="80">
        <v>280.8</v>
      </c>
      <c r="K128" s="80">
        <v>1106.2589</v>
      </c>
      <c r="L128" s="80">
        <v>11916.79</v>
      </c>
      <c r="M128" s="80">
        <v>20135.55</v>
      </c>
      <c r="O128" s="66">
        <f t="shared" si="28"/>
        <v>5</v>
      </c>
      <c r="P128" s="44">
        <f t="shared" si="29"/>
        <v>3</v>
      </c>
      <c r="Q128" s="94">
        <v>45415</v>
      </c>
      <c r="R128" s="95">
        <f>SUMIFS(F:F,C:C,$R$4,D:D,O128,E:E,P128)</f>
        <v>556.51790000000005</v>
      </c>
      <c r="S128" s="96">
        <f>SUMIFS($F:$F,$C:$C,$S$4,$D:$D,O128,$E:$E,P128)</f>
        <v>722.03430000000003</v>
      </c>
      <c r="T128" s="96">
        <f>SUMIFS($F:$F,$C:$C,$T$4,$D:$D,O128,$E:$E,P128)</f>
        <v>341.64159999999998</v>
      </c>
      <c r="U128" s="96">
        <f>SUMIFS($F:$F,$C:$C,$U$4,$D:$D,O128,$E:$E,P128)</f>
        <v>381.31709999999998</v>
      </c>
      <c r="V128" s="96">
        <f>SUMIFS($F:$F,$C:$C,$V$4,$D:$D,O128,$E:$E,P128)</f>
        <v>682.92359999999996</v>
      </c>
      <c r="W128" s="96">
        <f>SUMIFS($F:$F,$C:$C,$W$4,$D:$D,O128,$E:$E,P128)</f>
        <v>714.17849999999999</v>
      </c>
      <c r="X128" s="97">
        <f>SUMIFS($F:$F,$C:$C,$X$4,$D:$D,O128,$E:$E,P128)</f>
        <v>0</v>
      </c>
      <c r="Y128" s="44"/>
      <c r="Z128" s="66">
        <f t="shared" si="30"/>
        <v>5</v>
      </c>
      <c r="AA128" s="44">
        <f t="shared" si="31"/>
        <v>3</v>
      </c>
      <c r="AB128" s="94">
        <v>45415</v>
      </c>
      <c r="AC128" s="95">
        <f t="shared" si="24"/>
        <v>50.59253636363637</v>
      </c>
      <c r="AD128" s="96">
        <f t="shared" si="24"/>
        <v>65.639481818181821</v>
      </c>
      <c r="AE128" s="96">
        <f t="shared" si="24"/>
        <v>31.058327272727272</v>
      </c>
      <c r="AF128" s="96">
        <f t="shared" si="24"/>
        <v>34.66519090909091</v>
      </c>
      <c r="AG128" s="96">
        <f t="shared" si="24"/>
        <v>62.083963636363634</v>
      </c>
      <c r="AH128" s="96">
        <f t="shared" si="24"/>
        <v>64.925318181818184</v>
      </c>
      <c r="AI128" s="97">
        <f t="shared" si="24"/>
        <v>0</v>
      </c>
      <c r="AJ128" s="44"/>
      <c r="AK128" s="66">
        <f t="shared" si="32"/>
        <v>5</v>
      </c>
      <c r="AL128" s="44">
        <f t="shared" si="33"/>
        <v>3</v>
      </c>
      <c r="AM128" s="94">
        <v>45415</v>
      </c>
      <c r="AN128" s="95">
        <f>SUMIFS(G:G,C:C,$AN$4,D:D,AK128,E:E,AL128)</f>
        <v>50.3</v>
      </c>
      <c r="AO128" s="96">
        <f>SUMIFS(G:G,C:C,$AO$4,D:D,AK128,E:E,AL128)</f>
        <v>64</v>
      </c>
      <c r="AP128" s="96">
        <f>SUMIFS(G:G,C:C,$AP$4,D:D,AK128,E:E,AL128)</f>
        <v>30.51</v>
      </c>
      <c r="AQ128" s="96">
        <f>SUMIFS(G:G,C:C,$AQ$4,D:D,AK128,E:E,AL128)</f>
        <v>34.619999999999997</v>
      </c>
      <c r="AR128" s="96">
        <f>SUMIFS(G:G,C:C,$AR$4,D:D,AK128,E:E,AL128)</f>
        <v>60.66</v>
      </c>
      <c r="AS128" s="96">
        <f>SUMIFS(G:G,C:C,$AS$4,D:D,AK128,E:E,AL128)</f>
        <v>63.12</v>
      </c>
      <c r="AT128" s="97">
        <f>SUMIFS(G:G,C:C,$AT$4,D:D,AK128,E:E,AL128)</f>
        <v>0</v>
      </c>
      <c r="AU128" s="44"/>
      <c r="AV128" s="101">
        <v>45415</v>
      </c>
      <c r="AW128" s="96">
        <f t="shared" si="34"/>
        <v>568.41902000000005</v>
      </c>
      <c r="AX128" s="96">
        <f t="shared" si="35"/>
        <v>51.674456363636367</v>
      </c>
      <c r="AY128" s="97">
        <f t="shared" si="36"/>
        <v>50.582000000000001</v>
      </c>
      <c r="AZ128" s="96">
        <f t="shared" si="37"/>
        <v>65.639481818181821</v>
      </c>
      <c r="BA128" s="96">
        <f t="shared" si="38"/>
        <v>31.058327272727272</v>
      </c>
      <c r="BB128" s="97">
        <f t="shared" si="39"/>
        <v>34.581154545454552</v>
      </c>
      <c r="BC128" s="102">
        <f t="shared" si="40"/>
        <v>51.674456363636367</v>
      </c>
      <c r="BD128" s="44"/>
      <c r="BE128" s="44"/>
      <c r="BF128" s="96">
        <f t="shared" si="42"/>
        <v>64</v>
      </c>
      <c r="BG128" s="96">
        <f t="shared" si="43"/>
        <v>30.51</v>
      </c>
      <c r="BH128" s="96">
        <f t="shared" si="44"/>
        <v>33.489999999999995</v>
      </c>
      <c r="BI128" s="44"/>
      <c r="BJ128" s="96">
        <f t="shared" si="41"/>
        <v>50.582000000000001</v>
      </c>
      <c r="BK128" s="44"/>
      <c r="BP128" s="14"/>
      <c r="BQ128" s="13"/>
      <c r="BR128" s="15"/>
      <c r="BU128" s="13"/>
      <c r="BV128" s="15"/>
      <c r="BY128" s="13"/>
      <c r="BZ128" s="15"/>
      <c r="CC128" s="13"/>
      <c r="CD128" s="15"/>
      <c r="CG128" s="13"/>
      <c r="CH128" s="15"/>
      <c r="CK128" s="15"/>
      <c r="CL128" s="15"/>
      <c r="CM128" s="15"/>
    </row>
    <row r="129" spans="1:91" ht="16" thickBot="1" x14ac:dyDescent="0.4">
      <c r="A129" s="13">
        <v>43590</v>
      </c>
      <c r="B129" s="81" t="s">
        <v>175</v>
      </c>
      <c r="C129" s="80">
        <f t="shared" si="25"/>
        <v>2019</v>
      </c>
      <c r="D129" s="80">
        <f t="shared" si="26"/>
        <v>5</v>
      </c>
      <c r="E129" s="80">
        <f t="shared" si="27"/>
        <v>5</v>
      </c>
      <c r="F129" s="80">
        <v>564.05240000000003</v>
      </c>
      <c r="G129" s="80">
        <v>50.99</v>
      </c>
      <c r="H129" s="80">
        <v>0.32</v>
      </c>
      <c r="I129" s="80">
        <v>4034.03</v>
      </c>
      <c r="J129" s="80">
        <v>454.5</v>
      </c>
      <c r="K129" s="80">
        <v>1106.2591</v>
      </c>
      <c r="L129" s="80">
        <v>11916.53</v>
      </c>
      <c r="M129" s="80">
        <v>20136.27</v>
      </c>
      <c r="O129" s="66">
        <f t="shared" si="28"/>
        <v>5</v>
      </c>
      <c r="P129" s="44">
        <f t="shared" si="29"/>
        <v>4</v>
      </c>
      <c r="Q129" s="94">
        <v>45416</v>
      </c>
      <c r="R129" s="95">
        <f>SUMIFS(F:F,C:C,$R$4,D:D,O129,E:E,P129)</f>
        <v>560.5376</v>
      </c>
      <c r="S129" s="96">
        <f>SUMIFS($F:$F,$C:$C,$S$4,$D:$D,O129,$E:$E,P129)</f>
        <v>725.66809999999998</v>
      </c>
      <c r="T129" s="96">
        <f>SUMIFS($F:$F,$C:$C,$T$4,$D:$D,O129,$E:$E,P129)</f>
        <v>342.98050000000001</v>
      </c>
      <c r="U129" s="96">
        <f>SUMIFS($F:$F,$C:$C,$U$4,$D:$D,O129,$E:$E,P129)</f>
        <v>385.6354</v>
      </c>
      <c r="V129" s="96">
        <f>SUMIFS($F:$F,$C:$C,$V$4,$D:$D,O129,$E:$E,P129)</f>
        <v>685.29780000000005</v>
      </c>
      <c r="W129" s="96">
        <f>SUMIFS($F:$F,$C:$C,$W$4,$D:$D,O129,$E:$E,P129)</f>
        <v>716.85760000000005</v>
      </c>
      <c r="X129" s="97">
        <f>SUMIFS($F:$F,$C:$C,$X$4,$D:$D,O129,$E:$E,P129)</f>
        <v>0</v>
      </c>
      <c r="Y129" s="44"/>
      <c r="Z129" s="66">
        <f t="shared" si="30"/>
        <v>5</v>
      </c>
      <c r="AA129" s="44">
        <f t="shared" si="31"/>
        <v>4</v>
      </c>
      <c r="AB129" s="94">
        <v>45416</v>
      </c>
      <c r="AC129" s="95">
        <f t="shared" ref="AC129:AI165" si="45">R129/11</f>
        <v>50.957963636363637</v>
      </c>
      <c r="AD129" s="96">
        <f t="shared" si="45"/>
        <v>65.969827272727272</v>
      </c>
      <c r="AE129" s="96">
        <f t="shared" si="45"/>
        <v>31.180045454545454</v>
      </c>
      <c r="AF129" s="96">
        <f t="shared" si="45"/>
        <v>35.057763636363639</v>
      </c>
      <c r="AG129" s="96">
        <f t="shared" si="45"/>
        <v>62.299800000000005</v>
      </c>
      <c r="AH129" s="96">
        <f t="shared" si="45"/>
        <v>65.168872727272728</v>
      </c>
      <c r="AI129" s="97">
        <f t="shared" si="45"/>
        <v>0</v>
      </c>
      <c r="AJ129" s="44"/>
      <c r="AK129" s="66">
        <f t="shared" si="32"/>
        <v>5</v>
      </c>
      <c r="AL129" s="44">
        <f t="shared" si="33"/>
        <v>4</v>
      </c>
      <c r="AM129" s="94">
        <v>45416</v>
      </c>
      <c r="AN129" s="95">
        <f>SUMIFS(G:G,C:C,$AN$4,D:D,AK129,E:E,AL129)</f>
        <v>50.67</v>
      </c>
      <c r="AO129" s="96">
        <f>SUMIFS(G:G,C:C,$AO$4,D:D,AK129,E:E,AL129)</f>
        <v>64.31</v>
      </c>
      <c r="AP129" s="96">
        <f>SUMIFS(G:G,C:C,$AP$4,D:D,AK129,E:E,AL129)</f>
        <v>30.63</v>
      </c>
      <c r="AQ129" s="96">
        <f>SUMIFS(G:G,C:C,$AQ$4,D:D,AK129,E:E,AL129)</f>
        <v>35.01</v>
      </c>
      <c r="AR129" s="96">
        <f>SUMIFS(G:G,C:C,$AR$4,D:D,AK129,E:E,AL129)</f>
        <v>60.85</v>
      </c>
      <c r="AS129" s="96">
        <f>SUMIFS(G:G,C:C,$AS$4,D:D,AK129,E:E,AL129)</f>
        <v>63.43</v>
      </c>
      <c r="AT129" s="97">
        <f>SUMIFS(G:G,C:C,$AT$4,D:D,AK129,E:E,AL129)</f>
        <v>0</v>
      </c>
      <c r="AU129" s="44"/>
      <c r="AV129" s="101">
        <v>45416</v>
      </c>
      <c r="AW129" s="96">
        <f t="shared" si="34"/>
        <v>571.28788000000009</v>
      </c>
      <c r="AX129" s="96">
        <f t="shared" si="35"/>
        <v>51.935261818181829</v>
      </c>
      <c r="AY129" s="97">
        <f t="shared" si="36"/>
        <v>50.845999999999997</v>
      </c>
      <c r="AZ129" s="96">
        <f t="shared" si="37"/>
        <v>65.969827272727272</v>
      </c>
      <c r="BA129" s="96">
        <f t="shared" si="38"/>
        <v>31.180045454545454</v>
      </c>
      <c r="BB129" s="97">
        <f t="shared" si="39"/>
        <v>34.789781818181822</v>
      </c>
      <c r="BC129" s="102">
        <f t="shared" si="40"/>
        <v>51.935261818181822</v>
      </c>
      <c r="BD129" s="44"/>
      <c r="BE129" s="44"/>
      <c r="BF129" s="96">
        <f t="shared" si="42"/>
        <v>64.31</v>
      </c>
      <c r="BG129" s="96">
        <f t="shared" si="43"/>
        <v>30.63</v>
      </c>
      <c r="BH129" s="96">
        <f t="shared" si="44"/>
        <v>33.680000000000007</v>
      </c>
      <c r="BI129" s="44"/>
      <c r="BJ129" s="96">
        <f t="shared" si="41"/>
        <v>50.845999999999997</v>
      </c>
      <c r="BK129" s="44"/>
      <c r="BP129" s="14"/>
      <c r="BQ129" s="13"/>
      <c r="BR129" s="15"/>
      <c r="BU129" s="13"/>
      <c r="BV129" s="15"/>
      <c r="BY129" s="13"/>
      <c r="BZ129" s="15"/>
      <c r="CC129" s="13"/>
      <c r="CD129" s="15"/>
      <c r="CG129" s="13"/>
      <c r="CH129" s="15"/>
      <c r="CK129" s="15"/>
      <c r="CL129" s="15"/>
      <c r="CM129" s="15"/>
    </row>
    <row r="130" spans="1:91" ht="16" thickBot="1" x14ac:dyDescent="0.4">
      <c r="A130" s="13">
        <v>43591</v>
      </c>
      <c r="B130" s="81" t="s">
        <v>176</v>
      </c>
      <c r="C130" s="80">
        <f t="shared" si="25"/>
        <v>2019</v>
      </c>
      <c r="D130" s="80">
        <f t="shared" si="26"/>
        <v>5</v>
      </c>
      <c r="E130" s="80">
        <f t="shared" si="27"/>
        <v>6</v>
      </c>
      <c r="F130" s="80">
        <v>565.99170000000004</v>
      </c>
      <c r="G130" s="80">
        <v>51.16</v>
      </c>
      <c r="H130" s="80">
        <v>0.18</v>
      </c>
      <c r="I130" s="80">
        <v>2976.2</v>
      </c>
      <c r="J130" s="80">
        <v>1024.2</v>
      </c>
      <c r="K130" s="80">
        <v>1106.2630999999999</v>
      </c>
      <c r="L130" s="80">
        <v>11916.3</v>
      </c>
      <c r="M130" s="80">
        <v>20137.14</v>
      </c>
      <c r="O130" s="66">
        <f t="shared" si="28"/>
        <v>5</v>
      </c>
      <c r="P130" s="44">
        <f t="shared" si="29"/>
        <v>5</v>
      </c>
      <c r="Q130" s="94">
        <v>45417</v>
      </c>
      <c r="R130" s="95">
        <f>SUMIFS(F:F,C:C,$R$4,D:D,O130,E:E,P130)</f>
        <v>564.05240000000003</v>
      </c>
      <c r="S130" s="96">
        <f>SUMIFS($F:$F,$C:$C,$S$4,$D:$D,O130,$E:$E,P130)</f>
        <v>728.95339999999999</v>
      </c>
      <c r="T130" s="96">
        <f>SUMIFS($F:$F,$C:$C,$T$4,$D:$D,O130,$E:$E,P130)</f>
        <v>343.30520000000001</v>
      </c>
      <c r="U130" s="96">
        <f>SUMIFS($F:$F,$C:$C,$U$4,$D:$D,O130,$E:$E,P130)</f>
        <v>390.1277</v>
      </c>
      <c r="V130" s="96">
        <f>SUMIFS($F:$F,$C:$C,$V$4,$D:$D,O130,$E:$E,P130)</f>
        <v>688.70169999999996</v>
      </c>
      <c r="W130" s="96">
        <f>SUMIFS($F:$F,$C:$C,$W$4,$D:$D,O130,$E:$E,P130)</f>
        <v>719.65160000000003</v>
      </c>
      <c r="X130" s="97">
        <f>SUMIFS($F:$F,$C:$C,$X$4,$D:$D,O130,$E:$E,P130)</f>
        <v>0</v>
      </c>
      <c r="Y130" s="44"/>
      <c r="Z130" s="66">
        <f t="shared" si="30"/>
        <v>5</v>
      </c>
      <c r="AA130" s="44">
        <f t="shared" si="31"/>
        <v>5</v>
      </c>
      <c r="AB130" s="94">
        <v>45417</v>
      </c>
      <c r="AC130" s="95">
        <f t="shared" si="45"/>
        <v>51.277490909090915</v>
      </c>
      <c r="AD130" s="96">
        <f t="shared" si="45"/>
        <v>66.268490909090914</v>
      </c>
      <c r="AE130" s="96">
        <f t="shared" si="45"/>
        <v>31.209563636363637</v>
      </c>
      <c r="AF130" s="96">
        <f t="shared" si="45"/>
        <v>35.466154545454543</v>
      </c>
      <c r="AG130" s="96">
        <f t="shared" si="45"/>
        <v>62.609245454545452</v>
      </c>
      <c r="AH130" s="96">
        <f t="shared" si="45"/>
        <v>65.422872727272733</v>
      </c>
      <c r="AI130" s="97">
        <f t="shared" si="45"/>
        <v>0</v>
      </c>
      <c r="AJ130" s="44"/>
      <c r="AK130" s="66">
        <f t="shared" si="32"/>
        <v>5</v>
      </c>
      <c r="AL130" s="44">
        <f t="shared" si="33"/>
        <v>5</v>
      </c>
      <c r="AM130" s="94">
        <v>45417</v>
      </c>
      <c r="AN130" s="95">
        <f>SUMIFS(G:G,C:C,$AN$4,D:D,AK130,E:E,AL130)</f>
        <v>50.99</v>
      </c>
      <c r="AO130" s="96">
        <f>SUMIFS(G:G,C:C,$AO$4,D:D,AK130,E:E,AL130)</f>
        <v>64.599999999999994</v>
      </c>
      <c r="AP130" s="96">
        <f>SUMIFS(G:G,C:C,$AP$4,D:D,AK130,E:E,AL130)</f>
        <v>30.66</v>
      </c>
      <c r="AQ130" s="96">
        <f>SUMIFS(G:G,C:C,$AQ$4,D:D,AK130,E:E,AL130)</f>
        <v>35.42</v>
      </c>
      <c r="AR130" s="96">
        <f>SUMIFS(G:G,C:C,$AR$4,D:D,AK130,E:E,AL130)</f>
        <v>61.16</v>
      </c>
      <c r="AS130" s="96">
        <f>SUMIFS(G:G,C:C,$AS$4,D:D,AK130,E:E,AL130)</f>
        <v>63.62</v>
      </c>
      <c r="AT130" s="97">
        <f>SUMIFS(G:G,C:C,$AT$4,D:D,AK130,E:E,AL130)</f>
        <v>0</v>
      </c>
      <c r="AU130" s="44"/>
      <c r="AV130" s="101">
        <v>45417</v>
      </c>
      <c r="AW130" s="96">
        <f t="shared" si="34"/>
        <v>574.14792000000011</v>
      </c>
      <c r="AX130" s="96">
        <f t="shared" si="35"/>
        <v>52.195265454545464</v>
      </c>
      <c r="AY130" s="97">
        <f t="shared" si="36"/>
        <v>51.091999999999999</v>
      </c>
      <c r="AZ130" s="96">
        <f t="shared" si="37"/>
        <v>66.268490909090914</v>
      </c>
      <c r="BA130" s="96">
        <f t="shared" si="38"/>
        <v>31.209563636363637</v>
      </c>
      <c r="BB130" s="97">
        <f t="shared" si="39"/>
        <v>35.058927272727274</v>
      </c>
      <c r="BC130" s="102">
        <f t="shared" si="40"/>
        <v>52.195265454545464</v>
      </c>
      <c r="BD130" s="44"/>
      <c r="BE130" s="44"/>
      <c r="BF130" s="96">
        <f t="shared" si="42"/>
        <v>64.599999999999994</v>
      </c>
      <c r="BG130" s="96">
        <f t="shared" si="43"/>
        <v>30.66</v>
      </c>
      <c r="BH130" s="96">
        <f t="shared" si="44"/>
        <v>33.94</v>
      </c>
      <c r="BI130" s="44"/>
      <c r="BJ130" s="96">
        <f t="shared" si="41"/>
        <v>51.091999999999999</v>
      </c>
      <c r="BK130" s="44"/>
      <c r="BP130" s="14"/>
      <c r="BQ130" s="13"/>
      <c r="BR130" s="15"/>
      <c r="BU130" s="13"/>
      <c r="BV130" s="15"/>
      <c r="BY130" s="13"/>
      <c r="BZ130" s="15"/>
      <c r="CC130" s="13"/>
      <c r="CD130" s="15"/>
      <c r="CG130" s="13"/>
      <c r="CH130" s="15"/>
      <c r="CK130" s="15"/>
      <c r="CL130" s="15"/>
      <c r="CM130" s="15"/>
    </row>
    <row r="131" spans="1:91" ht="16" thickBot="1" x14ac:dyDescent="0.4">
      <c r="A131" s="13">
        <v>43592</v>
      </c>
      <c r="B131" s="81" t="s">
        <v>177</v>
      </c>
      <c r="C131" s="80">
        <f t="shared" si="25"/>
        <v>2019</v>
      </c>
      <c r="D131" s="80">
        <f t="shared" si="26"/>
        <v>5</v>
      </c>
      <c r="E131" s="80">
        <f t="shared" si="27"/>
        <v>7</v>
      </c>
      <c r="F131" s="80">
        <v>568.47820000000002</v>
      </c>
      <c r="G131" s="80">
        <v>51.39</v>
      </c>
      <c r="H131" s="80">
        <v>0.22</v>
      </c>
      <c r="I131" s="80">
        <v>3297.36</v>
      </c>
      <c r="J131" s="80">
        <v>807.8</v>
      </c>
      <c r="K131" s="80">
        <v>1106.2630999999999</v>
      </c>
      <c r="L131" s="80">
        <v>11916.23</v>
      </c>
      <c r="M131" s="80">
        <v>20137.310000000001</v>
      </c>
      <c r="O131" s="66">
        <f t="shared" si="28"/>
        <v>5</v>
      </c>
      <c r="P131" s="44">
        <f t="shared" si="29"/>
        <v>6</v>
      </c>
      <c r="Q131" s="94">
        <v>45418</v>
      </c>
      <c r="R131" s="95">
        <f>SUMIFS(F:F,C:C,$R$4,D:D,O131,E:E,P131)</f>
        <v>565.99170000000004</v>
      </c>
      <c r="S131" s="96">
        <f>SUMIFS($F:$F,$C:$C,$S$4,$D:$D,O131,$E:$E,P131)</f>
        <v>732.22080000000005</v>
      </c>
      <c r="T131" s="96">
        <f>SUMIFS($F:$F,$C:$C,$T$4,$D:$D,O131,$E:$E,P131)</f>
        <v>343.28339999999997</v>
      </c>
      <c r="U131" s="96">
        <f>SUMIFS($F:$F,$C:$C,$U$4,$D:$D,O131,$E:$E,P131)</f>
        <v>394.79570000000001</v>
      </c>
      <c r="V131" s="96">
        <f>SUMIFS($F:$F,$C:$C,$V$4,$D:$D,O131,$E:$E,P131)</f>
        <v>692.67370000000005</v>
      </c>
      <c r="W131" s="96">
        <f>SUMIFS($F:$F,$C:$C,$W$4,$D:$D,O131,$E:$E,P131)</f>
        <v>721.7364</v>
      </c>
      <c r="X131" s="97">
        <f>SUMIFS($F:$F,$C:$C,$X$4,$D:$D,O131,$E:$E,P131)</f>
        <v>0</v>
      </c>
      <c r="Y131" s="44"/>
      <c r="Z131" s="66">
        <f t="shared" si="30"/>
        <v>5</v>
      </c>
      <c r="AA131" s="44">
        <f t="shared" si="31"/>
        <v>6</v>
      </c>
      <c r="AB131" s="94">
        <v>45418</v>
      </c>
      <c r="AC131" s="95">
        <f t="shared" si="45"/>
        <v>51.453790909090912</v>
      </c>
      <c r="AD131" s="96">
        <f t="shared" si="45"/>
        <v>66.56552727272728</v>
      </c>
      <c r="AE131" s="96">
        <f t="shared" si="45"/>
        <v>31.207581818181815</v>
      </c>
      <c r="AF131" s="96">
        <f t="shared" si="45"/>
        <v>35.89051818181818</v>
      </c>
      <c r="AG131" s="96">
        <f t="shared" si="45"/>
        <v>62.97033636363637</v>
      </c>
      <c r="AH131" s="96">
        <f t="shared" si="45"/>
        <v>65.612399999999994</v>
      </c>
      <c r="AI131" s="97">
        <f t="shared" si="45"/>
        <v>0</v>
      </c>
      <c r="AJ131" s="44"/>
      <c r="AK131" s="66">
        <f t="shared" si="32"/>
        <v>5</v>
      </c>
      <c r="AL131" s="44">
        <f t="shared" si="33"/>
        <v>6</v>
      </c>
      <c r="AM131" s="94">
        <v>45418</v>
      </c>
      <c r="AN131" s="95">
        <f>SUMIFS(G:G,C:C,$AN$4,D:D,AK131,E:E,AL131)</f>
        <v>51.16</v>
      </c>
      <c r="AO131" s="96">
        <f>SUMIFS(G:G,C:C,$AO$4,D:D,AK131,E:E,AL131)</f>
        <v>64.89</v>
      </c>
      <c r="AP131" s="96">
        <f>SUMIFS(G:G,C:C,$AP$4,D:D,AK131,E:E,AL131)</f>
        <v>30.66</v>
      </c>
      <c r="AQ131" s="96">
        <f>SUMIFS(G:G,C:C,$AQ$4,D:D,AK131,E:E,AL131)</f>
        <v>35.840000000000003</v>
      </c>
      <c r="AR131" s="96">
        <f>SUMIFS(G:G,C:C,$AR$4,D:D,AK131,E:E,AL131)</f>
        <v>61.51</v>
      </c>
      <c r="AS131" s="96">
        <f>SUMIFS(G:G,C:C,$AS$4,D:D,AK131,E:E,AL131)</f>
        <v>63.81</v>
      </c>
      <c r="AT131" s="97">
        <f>SUMIFS(G:G,C:C,$AT$4,D:D,AK131,E:E,AL131)</f>
        <v>0</v>
      </c>
      <c r="AU131" s="44"/>
      <c r="AV131" s="101">
        <v>45418</v>
      </c>
      <c r="AW131" s="96">
        <f t="shared" si="34"/>
        <v>576.94200000000001</v>
      </c>
      <c r="AX131" s="96">
        <f t="shared" si="35"/>
        <v>52.449272727272728</v>
      </c>
      <c r="AY131" s="97">
        <f t="shared" si="36"/>
        <v>51.341999999999999</v>
      </c>
      <c r="AZ131" s="96">
        <f t="shared" si="37"/>
        <v>66.56552727272728</v>
      </c>
      <c r="BA131" s="96">
        <f t="shared" si="38"/>
        <v>31.207581818181815</v>
      </c>
      <c r="BB131" s="97">
        <f t="shared" si="39"/>
        <v>35.357945454545465</v>
      </c>
      <c r="BC131" s="102">
        <f t="shared" si="40"/>
        <v>52.449272727272728</v>
      </c>
      <c r="BD131" s="44"/>
      <c r="BE131" s="44"/>
      <c r="BF131" s="96">
        <f t="shared" si="42"/>
        <v>64.89</v>
      </c>
      <c r="BG131" s="96">
        <f t="shared" si="43"/>
        <v>30.66</v>
      </c>
      <c r="BH131" s="96">
        <f t="shared" si="44"/>
        <v>34.230000000000004</v>
      </c>
      <c r="BI131" s="44"/>
      <c r="BJ131" s="96">
        <f t="shared" si="41"/>
        <v>51.341999999999999</v>
      </c>
      <c r="BK131" s="44"/>
      <c r="BP131" s="14"/>
      <c r="BQ131" s="13"/>
      <c r="BR131" s="15"/>
      <c r="BU131" s="13"/>
      <c r="BV131" s="15"/>
      <c r="BY131" s="13"/>
      <c r="BZ131" s="15"/>
      <c r="CC131" s="13"/>
      <c r="CD131" s="15"/>
      <c r="CG131" s="13"/>
      <c r="CH131" s="15"/>
      <c r="CK131" s="15"/>
      <c r="CL131" s="15"/>
      <c r="CM131" s="15"/>
    </row>
    <row r="132" spans="1:91" ht="16" thickBot="1" x14ac:dyDescent="0.4">
      <c r="A132" s="13">
        <v>43593</v>
      </c>
      <c r="B132" s="81" t="s">
        <v>178</v>
      </c>
      <c r="C132" s="80">
        <f t="shared" si="25"/>
        <v>2019</v>
      </c>
      <c r="D132" s="80">
        <f t="shared" si="26"/>
        <v>5</v>
      </c>
      <c r="E132" s="80">
        <f t="shared" si="27"/>
        <v>8</v>
      </c>
      <c r="F132" s="80">
        <v>571.51020000000005</v>
      </c>
      <c r="G132" s="80">
        <v>51.66</v>
      </c>
      <c r="H132" s="80">
        <v>0.27</v>
      </c>
      <c r="I132" s="80">
        <v>3460.68</v>
      </c>
      <c r="J132" s="80">
        <v>426.4</v>
      </c>
      <c r="K132" s="80">
        <v>1106.2630999999999</v>
      </c>
      <c r="L132" s="80">
        <v>11916.23</v>
      </c>
      <c r="M132" s="80">
        <v>20137.310000000001</v>
      </c>
      <c r="O132" s="66">
        <f t="shared" si="28"/>
        <v>5</v>
      </c>
      <c r="P132" s="44">
        <f t="shared" si="29"/>
        <v>7</v>
      </c>
      <c r="Q132" s="94">
        <v>45419</v>
      </c>
      <c r="R132" s="95">
        <f>SUMIFS(F:F,C:C,$R$4,D:D,O132,E:E,P132)</f>
        <v>568.47820000000002</v>
      </c>
      <c r="S132" s="96">
        <f>SUMIFS($F:$F,$C:$C,$S$4,$D:$D,O132,$E:$E,P132)</f>
        <v>735.93560000000002</v>
      </c>
      <c r="T132" s="96">
        <f>SUMIFS($F:$F,$C:$C,$T$4,$D:$D,O132,$E:$E,P132)</f>
        <v>343.81650000000002</v>
      </c>
      <c r="U132" s="96">
        <f>SUMIFS($F:$F,$C:$C,$U$4,$D:$D,O132,$E:$E,P132)</f>
        <v>400.50790000000001</v>
      </c>
      <c r="V132" s="96">
        <f>SUMIFS($F:$F,$C:$C,$V$4,$D:$D,O132,$E:$E,P132)</f>
        <v>696.79300000000001</v>
      </c>
      <c r="W132" s="96">
        <f>SUMIFS($F:$F,$C:$C,$W$4,$D:$D,O132,$E:$E,P132)</f>
        <v>723.18420000000003</v>
      </c>
      <c r="X132" s="97">
        <f>SUMIFS($F:$F,$C:$C,$X$4,$D:$D,O132,$E:$E,P132)</f>
        <v>0</v>
      </c>
      <c r="Y132" s="44"/>
      <c r="Z132" s="66">
        <f t="shared" si="30"/>
        <v>5</v>
      </c>
      <c r="AA132" s="44">
        <f t="shared" si="31"/>
        <v>7</v>
      </c>
      <c r="AB132" s="94">
        <v>45419</v>
      </c>
      <c r="AC132" s="95">
        <f t="shared" si="45"/>
        <v>51.679836363636362</v>
      </c>
      <c r="AD132" s="96">
        <f t="shared" si="45"/>
        <v>66.903236363636367</v>
      </c>
      <c r="AE132" s="96">
        <f t="shared" si="45"/>
        <v>31.256045454545458</v>
      </c>
      <c r="AF132" s="96">
        <f t="shared" si="45"/>
        <v>36.409809090909093</v>
      </c>
      <c r="AG132" s="96">
        <f t="shared" si="45"/>
        <v>63.344818181818184</v>
      </c>
      <c r="AH132" s="96">
        <f t="shared" si="45"/>
        <v>65.744018181818191</v>
      </c>
      <c r="AI132" s="97">
        <f t="shared" si="45"/>
        <v>0</v>
      </c>
      <c r="AJ132" s="44"/>
      <c r="AK132" s="66">
        <f t="shared" si="32"/>
        <v>5</v>
      </c>
      <c r="AL132" s="44">
        <f t="shared" si="33"/>
        <v>7</v>
      </c>
      <c r="AM132" s="94">
        <v>45419</v>
      </c>
      <c r="AN132" s="95">
        <f>SUMIFS(G:G,C:C,$AN$4,D:D,AK132,E:E,AL132)</f>
        <v>51.39</v>
      </c>
      <c r="AO132" s="96">
        <f>SUMIFS(G:G,C:C,$AO$4,D:D,AK132,E:E,AL132)</f>
        <v>65.22</v>
      </c>
      <c r="AP132" s="96">
        <f>SUMIFS(G:G,C:C,$AP$4,D:D,AK132,E:E,AL132)</f>
        <v>30.71</v>
      </c>
      <c r="AQ132" s="96">
        <f>SUMIFS(G:G,C:C,$AQ$4,D:D,AK132,E:E,AL132)</f>
        <v>36.36</v>
      </c>
      <c r="AR132" s="96">
        <f>SUMIFS(G:G,C:C,$AR$4,D:D,AK132,E:E,AL132)</f>
        <v>61.87</v>
      </c>
      <c r="AS132" s="96">
        <f>SUMIFS(G:G,C:C,$AS$4,D:D,AK132,E:E,AL132)</f>
        <v>63.93</v>
      </c>
      <c r="AT132" s="97">
        <f>SUMIFS(G:G,C:C,$AT$4,D:D,AK132,E:E,AL132)</f>
        <v>0</v>
      </c>
      <c r="AU132" s="44"/>
      <c r="AV132" s="101">
        <v>45419</v>
      </c>
      <c r="AW132" s="96">
        <f t="shared" si="34"/>
        <v>580.04744000000005</v>
      </c>
      <c r="AX132" s="96">
        <f t="shared" si="35"/>
        <v>52.73158545454546</v>
      </c>
      <c r="AY132" s="97">
        <f t="shared" si="36"/>
        <v>51.618000000000009</v>
      </c>
      <c r="AZ132" s="96">
        <f t="shared" si="37"/>
        <v>66.903236363636367</v>
      </c>
      <c r="BA132" s="96">
        <f t="shared" si="38"/>
        <v>31.256045454545458</v>
      </c>
      <c r="BB132" s="97">
        <f t="shared" si="39"/>
        <v>35.647190909090909</v>
      </c>
      <c r="BC132" s="102">
        <f t="shared" si="40"/>
        <v>52.73158545454546</v>
      </c>
      <c r="BD132" s="44"/>
      <c r="BE132" s="44"/>
      <c r="BF132" s="96">
        <f t="shared" si="42"/>
        <v>65.22</v>
      </c>
      <c r="BG132" s="96">
        <f t="shared" si="43"/>
        <v>30.71</v>
      </c>
      <c r="BH132" s="96">
        <f t="shared" si="44"/>
        <v>34.51</v>
      </c>
      <c r="BI132" s="44"/>
      <c r="BJ132" s="96">
        <f t="shared" si="41"/>
        <v>51.618000000000009</v>
      </c>
      <c r="BK132" s="44"/>
      <c r="BP132" s="14"/>
      <c r="BQ132" s="13"/>
      <c r="BR132" s="15"/>
      <c r="BU132" s="13"/>
      <c r="BV132" s="15"/>
      <c r="BY132" s="13"/>
      <c r="BZ132" s="15"/>
      <c r="CC132" s="13"/>
      <c r="CD132" s="15"/>
      <c r="CG132" s="13"/>
      <c r="CH132" s="15"/>
      <c r="CK132" s="15"/>
      <c r="CL132" s="15"/>
      <c r="CM132" s="15"/>
    </row>
    <row r="133" spans="1:91" ht="16" thickBot="1" x14ac:dyDescent="0.4">
      <c r="A133" s="13">
        <v>43594</v>
      </c>
      <c r="B133" s="81" t="s">
        <v>179</v>
      </c>
      <c r="C133" s="80">
        <f t="shared" ref="C133:C196" si="46">YEAR(B133)</f>
        <v>2019</v>
      </c>
      <c r="D133" s="80">
        <f t="shared" ref="D133:D196" si="47">MONTH(B133)</f>
        <v>5</v>
      </c>
      <c r="E133" s="80">
        <f t="shared" ref="E133:E196" si="48">DAY(B133)</f>
        <v>9</v>
      </c>
      <c r="F133" s="80">
        <v>574.38049999999998</v>
      </c>
      <c r="G133" s="80">
        <v>51.92</v>
      </c>
      <c r="H133" s="80">
        <v>0.26</v>
      </c>
      <c r="I133" s="80">
        <v>3744.58</v>
      </c>
      <c r="J133" s="80">
        <v>894.9</v>
      </c>
      <c r="K133" s="80">
        <v>1106.2630999999999</v>
      </c>
      <c r="L133" s="80">
        <v>11916.1</v>
      </c>
      <c r="M133" s="80">
        <v>20137.669999999998</v>
      </c>
      <c r="O133" s="66">
        <f t="shared" ref="O133:O196" si="49">MONTH(Q133)</f>
        <v>5</v>
      </c>
      <c r="P133" s="44">
        <f t="shared" ref="P133:P196" si="50">DAY(Q133)</f>
        <v>8</v>
      </c>
      <c r="Q133" s="94">
        <v>45420</v>
      </c>
      <c r="R133" s="95">
        <f>SUMIFS(F:F,C:C,$R$4,D:D,O133,E:E,P133)</f>
        <v>571.51020000000005</v>
      </c>
      <c r="S133" s="96">
        <f>SUMIFS($F:$F,$C:$C,$S$4,$D:$D,O133,$E:$E,P133)</f>
        <v>740.59209999999996</v>
      </c>
      <c r="T133" s="96">
        <f>SUMIFS($F:$F,$C:$C,$T$4,$D:$D,O133,$E:$E,P133)</f>
        <v>346.9418</v>
      </c>
      <c r="U133" s="96">
        <f>SUMIFS($F:$F,$C:$C,$U$4,$D:$D,O133,$E:$E,P133)</f>
        <v>406.15469999999999</v>
      </c>
      <c r="V133" s="96">
        <f>SUMIFS($F:$F,$C:$C,$V$4,$D:$D,O133,$E:$E,P133)</f>
        <v>699.99329999999998</v>
      </c>
      <c r="W133" s="96">
        <f>SUMIFS($F:$F,$C:$C,$W$4,$D:$D,O133,$E:$E,P133)</f>
        <v>724.42150000000004</v>
      </c>
      <c r="X133" s="97">
        <f>SUMIFS($F:$F,$C:$C,$X$4,$D:$D,O133,$E:$E,P133)</f>
        <v>0</v>
      </c>
      <c r="Y133" s="44"/>
      <c r="Z133" s="66">
        <f t="shared" ref="Z133:Z196" si="51">MONTH(AB133)</f>
        <v>5</v>
      </c>
      <c r="AA133" s="44">
        <f t="shared" ref="AA133:AA196" si="52">DAY(AB133)</f>
        <v>8</v>
      </c>
      <c r="AB133" s="94">
        <v>45420</v>
      </c>
      <c r="AC133" s="95">
        <f t="shared" si="45"/>
        <v>51.955472727272735</v>
      </c>
      <c r="AD133" s="96">
        <f t="shared" si="45"/>
        <v>67.326554545454542</v>
      </c>
      <c r="AE133" s="96">
        <f t="shared" si="45"/>
        <v>31.540163636363637</v>
      </c>
      <c r="AF133" s="96">
        <f t="shared" si="45"/>
        <v>36.923154545454544</v>
      </c>
      <c r="AG133" s="96">
        <f t="shared" si="45"/>
        <v>63.635754545454546</v>
      </c>
      <c r="AH133" s="96">
        <f t="shared" si="45"/>
        <v>65.856499999999997</v>
      </c>
      <c r="AI133" s="97">
        <f t="shared" si="45"/>
        <v>0</v>
      </c>
      <c r="AJ133" s="44"/>
      <c r="AK133" s="66">
        <f t="shared" ref="AK133:AK196" si="53">MONTH(AM133)</f>
        <v>5</v>
      </c>
      <c r="AL133" s="44">
        <f t="shared" ref="AL133:AL196" si="54">DAY(AM133)</f>
        <v>8</v>
      </c>
      <c r="AM133" s="94">
        <v>45420</v>
      </c>
      <c r="AN133" s="95">
        <f>SUMIFS(G:G,C:C,$AN$4,D:D,AK133,E:E,AL133)</f>
        <v>51.66</v>
      </c>
      <c r="AO133" s="96">
        <f>SUMIFS(G:G,C:C,$AO$4,D:D,AK133,E:E,AL133)</f>
        <v>65.63</v>
      </c>
      <c r="AP133" s="96">
        <f>SUMIFS(G:G,C:C,$AP$4,D:D,AK133,E:E,AL133)</f>
        <v>30.99</v>
      </c>
      <c r="AQ133" s="96">
        <f>SUMIFS(G:G,C:C,$AQ$4,D:D,AK133,E:E,AL133)</f>
        <v>36.869999999999997</v>
      </c>
      <c r="AR133" s="96">
        <f>SUMIFS(G:G,C:C,$AR$4,D:D,AK133,E:E,AL133)</f>
        <v>62.16</v>
      </c>
      <c r="AS133" s="96">
        <f>SUMIFS(G:G,C:C,$AS$4,D:D,AK133,E:E,AL133)</f>
        <v>63.97</v>
      </c>
      <c r="AT133" s="97">
        <f>SUMIFS(G:G,C:C,$AT$4,D:D,AK133,E:E,AL133)</f>
        <v>0</v>
      </c>
      <c r="AU133" s="44"/>
      <c r="AV133" s="101">
        <v>45420</v>
      </c>
      <c r="AW133" s="96">
        <f t="shared" ref="AW133:AW196" si="55">AVERAGE(S133:W133)</f>
        <v>583.62067999999999</v>
      </c>
      <c r="AX133" s="96">
        <f t="shared" ref="AX133:AX196" si="56">AW133/11</f>
        <v>53.056425454545455</v>
      </c>
      <c r="AY133" s="97">
        <f t="shared" ref="AY133:AY196" si="57">AVERAGE(AO133:AS133)</f>
        <v>51.923999999999999</v>
      </c>
      <c r="AZ133" s="96">
        <f t="shared" ref="AZ133:AZ196" si="58">MAX(AC133:AI133)</f>
        <v>67.326554545454542</v>
      </c>
      <c r="BA133" s="96">
        <f t="shared" ref="BA133:BA196" si="59">MIN(AC133:AH133)</f>
        <v>31.540163636363637</v>
      </c>
      <c r="BB133" s="97">
        <f t="shared" ref="BB133:BB196" si="60">AZ133-BA133</f>
        <v>35.786390909090905</v>
      </c>
      <c r="BC133" s="102">
        <f t="shared" ref="BC133:BC196" si="61">AVERAGE(AD133:AH133)</f>
        <v>53.056425454545455</v>
      </c>
      <c r="BD133" s="44"/>
      <c r="BE133" s="44"/>
      <c r="BF133" s="96">
        <f t="shared" si="42"/>
        <v>65.63</v>
      </c>
      <c r="BG133" s="96">
        <f t="shared" si="43"/>
        <v>30.99</v>
      </c>
      <c r="BH133" s="96">
        <f t="shared" si="44"/>
        <v>34.64</v>
      </c>
      <c r="BI133" s="44"/>
      <c r="BJ133" s="96">
        <f t="shared" ref="BJ133:BJ196" si="62">AY133</f>
        <v>51.923999999999999</v>
      </c>
      <c r="BK133" s="44"/>
      <c r="BP133" s="14"/>
      <c r="BQ133" s="13"/>
      <c r="BR133" s="15"/>
      <c r="BU133" s="13"/>
      <c r="BV133" s="15"/>
      <c r="BY133" s="13"/>
      <c r="BZ133" s="15"/>
      <c r="CC133" s="13"/>
      <c r="CD133" s="15"/>
      <c r="CG133" s="13"/>
      <c r="CH133" s="15"/>
      <c r="CK133" s="15"/>
      <c r="CL133" s="15"/>
      <c r="CM133" s="15"/>
    </row>
    <row r="134" spans="1:91" ht="16" thickBot="1" x14ac:dyDescent="0.4">
      <c r="A134" s="13">
        <v>43595</v>
      </c>
      <c r="B134" s="81" t="s">
        <v>180</v>
      </c>
      <c r="C134" s="80">
        <f t="shared" si="46"/>
        <v>2019</v>
      </c>
      <c r="D134" s="80">
        <f t="shared" si="47"/>
        <v>5</v>
      </c>
      <c r="E134" s="80">
        <f t="shared" si="48"/>
        <v>10</v>
      </c>
      <c r="F134" s="80">
        <v>577.46579999999994</v>
      </c>
      <c r="G134" s="80">
        <v>52.2</v>
      </c>
      <c r="H134" s="80">
        <v>0.28000000000000003</v>
      </c>
      <c r="I134" s="80">
        <v>3841.81</v>
      </c>
      <c r="J134" s="80">
        <v>743.9</v>
      </c>
      <c r="K134" s="80">
        <v>1106.2633000000001</v>
      </c>
      <c r="L134" s="80">
        <v>11961.89</v>
      </c>
      <c r="M134" s="80">
        <v>20138.28</v>
      </c>
      <c r="O134" s="66">
        <f t="shared" si="49"/>
        <v>5</v>
      </c>
      <c r="P134" s="44">
        <f t="shared" si="50"/>
        <v>9</v>
      </c>
      <c r="Q134" s="94">
        <v>45421</v>
      </c>
      <c r="R134" s="95">
        <f>SUMIFS(F:F,C:C,$R$4,D:D,O134,E:E,P134)</f>
        <v>574.38049999999998</v>
      </c>
      <c r="S134" s="96">
        <f>SUMIFS($F:$F,$C:$C,$S$4,$D:$D,O134,$E:$E,P134)</f>
        <v>746.15530000000001</v>
      </c>
      <c r="T134" s="96">
        <f>SUMIFS($F:$F,$C:$C,$T$4,$D:$D,O134,$E:$E,P134)</f>
        <v>351.46019999999999</v>
      </c>
      <c r="U134" s="96">
        <f>SUMIFS($F:$F,$C:$C,$U$4,$D:$D,O134,$E:$E,P134)</f>
        <v>410.94970000000001</v>
      </c>
      <c r="V134" s="96">
        <f>SUMIFS($F:$F,$C:$C,$V$4,$D:$D,O134,$E:$E,P134)</f>
        <v>702.41030000000001</v>
      </c>
      <c r="W134" s="96">
        <f>SUMIFS($F:$F,$C:$C,$W$4,$D:$D,O134,$E:$E,P134)</f>
        <v>727.18920000000003</v>
      </c>
      <c r="X134" s="97">
        <f>SUMIFS($F:$F,$C:$C,$X$4,$D:$D,O134,$E:$E,P134)</f>
        <v>0</v>
      </c>
      <c r="Y134" s="44"/>
      <c r="Z134" s="66">
        <f t="shared" si="51"/>
        <v>5</v>
      </c>
      <c r="AA134" s="44">
        <f t="shared" si="52"/>
        <v>9</v>
      </c>
      <c r="AB134" s="94">
        <v>45421</v>
      </c>
      <c r="AC134" s="95">
        <f t="shared" si="45"/>
        <v>52.216409090909089</v>
      </c>
      <c r="AD134" s="96">
        <f t="shared" si="45"/>
        <v>67.832300000000004</v>
      </c>
      <c r="AE134" s="96">
        <f t="shared" si="45"/>
        <v>31.95092727272727</v>
      </c>
      <c r="AF134" s="96">
        <f t="shared" si="45"/>
        <v>37.359063636363636</v>
      </c>
      <c r="AG134" s="96">
        <f t="shared" si="45"/>
        <v>63.855481818181822</v>
      </c>
      <c r="AH134" s="96">
        <f t="shared" si="45"/>
        <v>66.108109090909096</v>
      </c>
      <c r="AI134" s="97">
        <f t="shared" si="45"/>
        <v>0</v>
      </c>
      <c r="AJ134" s="44"/>
      <c r="AK134" s="66">
        <f t="shared" si="53"/>
        <v>5</v>
      </c>
      <c r="AL134" s="44">
        <f t="shared" si="54"/>
        <v>9</v>
      </c>
      <c r="AM134" s="94">
        <v>45421</v>
      </c>
      <c r="AN134" s="95">
        <f>SUMIFS(G:G,C:C,$AN$4,D:D,AK134,E:E,AL134)</f>
        <v>51.92</v>
      </c>
      <c r="AO134" s="96">
        <f>SUMIFS(G:G,C:C,$AO$4,D:D,AK134,E:E,AL134)</f>
        <v>66.13</v>
      </c>
      <c r="AP134" s="96">
        <f>SUMIFS(G:G,C:C,$AP$4,D:D,AK134,E:E,AL134)</f>
        <v>31.39</v>
      </c>
      <c r="AQ134" s="96">
        <f>SUMIFS(G:G,C:C,$AQ$4,D:D,AK134,E:E,AL134)</f>
        <v>37.31</v>
      </c>
      <c r="AR134" s="96">
        <f>SUMIFS(G:G,C:C,$AR$4,D:D,AK134,E:E,AL134)</f>
        <v>62.38</v>
      </c>
      <c r="AS134" s="96">
        <f>SUMIFS(G:G,C:C,$AS$4,D:D,AK134,E:E,AL134)</f>
        <v>64.180000000000007</v>
      </c>
      <c r="AT134" s="97">
        <f>SUMIFS(G:G,C:C,$AT$4,D:D,AK134,E:E,AL134)</f>
        <v>0</v>
      </c>
      <c r="AU134" s="44"/>
      <c r="AV134" s="101">
        <v>45421</v>
      </c>
      <c r="AW134" s="96">
        <f t="shared" si="55"/>
        <v>587.63294000000008</v>
      </c>
      <c r="AX134" s="96">
        <f t="shared" si="56"/>
        <v>53.42117636363637</v>
      </c>
      <c r="AY134" s="97">
        <f t="shared" si="57"/>
        <v>52.277999999999999</v>
      </c>
      <c r="AZ134" s="96">
        <f t="shared" si="58"/>
        <v>67.832300000000004</v>
      </c>
      <c r="BA134" s="96">
        <f t="shared" si="59"/>
        <v>31.95092727272727</v>
      </c>
      <c r="BB134" s="97">
        <f t="shared" si="60"/>
        <v>35.881372727272733</v>
      </c>
      <c r="BC134" s="102">
        <f t="shared" si="61"/>
        <v>53.42117636363637</v>
      </c>
      <c r="BD134" s="44"/>
      <c r="BE134" s="44"/>
      <c r="BF134" s="96">
        <f t="shared" ref="BF134:BF197" si="63">MAX(AO134:AS134)</f>
        <v>66.13</v>
      </c>
      <c r="BG134" s="96">
        <f t="shared" ref="BG134:BG197" si="64">MIN(AO134:AS134)</f>
        <v>31.39</v>
      </c>
      <c r="BH134" s="96">
        <f t="shared" ref="BH134:BH197" si="65">BF134-BG134</f>
        <v>34.739999999999995</v>
      </c>
      <c r="BI134" s="44"/>
      <c r="BJ134" s="96">
        <f t="shared" si="62"/>
        <v>52.277999999999999</v>
      </c>
      <c r="BK134" s="44"/>
      <c r="BP134" s="14"/>
      <c r="BQ134" s="13"/>
      <c r="BR134" s="15"/>
      <c r="BU134" s="13"/>
      <c r="BV134" s="15"/>
      <c r="BY134" s="13"/>
      <c r="BZ134" s="15"/>
      <c r="CC134" s="13"/>
      <c r="CD134" s="15"/>
      <c r="CG134" s="13"/>
      <c r="CH134" s="15"/>
      <c r="CK134" s="15"/>
      <c r="CL134" s="15"/>
      <c r="CM134" s="15"/>
    </row>
    <row r="135" spans="1:91" ht="16" thickBot="1" x14ac:dyDescent="0.4">
      <c r="A135" s="13">
        <v>43596</v>
      </c>
      <c r="B135" s="81" t="s">
        <v>181</v>
      </c>
      <c r="C135" s="80">
        <f t="shared" si="46"/>
        <v>2019</v>
      </c>
      <c r="D135" s="80">
        <f t="shared" si="47"/>
        <v>5</v>
      </c>
      <c r="E135" s="80">
        <f t="shared" si="48"/>
        <v>11</v>
      </c>
      <c r="F135" s="80">
        <v>581.44910000000004</v>
      </c>
      <c r="G135" s="80">
        <v>52.56</v>
      </c>
      <c r="H135" s="80">
        <v>0.36</v>
      </c>
      <c r="I135" s="80">
        <v>4360.8500000000004</v>
      </c>
      <c r="J135" s="80">
        <v>415.8</v>
      </c>
      <c r="K135" s="80">
        <v>1106.2634</v>
      </c>
      <c r="L135" s="80">
        <v>11961.72</v>
      </c>
      <c r="M135" s="80">
        <v>20138.73</v>
      </c>
      <c r="O135" s="66">
        <f t="shared" si="49"/>
        <v>5</v>
      </c>
      <c r="P135" s="44">
        <f t="shared" si="50"/>
        <v>10</v>
      </c>
      <c r="Q135" s="94">
        <v>45422</v>
      </c>
      <c r="R135" s="95">
        <f>SUMIFS(F:F,C:C,$R$4,D:D,O135,E:E,P135)</f>
        <v>577.46579999999994</v>
      </c>
      <c r="S135" s="96">
        <f>SUMIFS($F:$F,$C:$C,$S$4,$D:$D,O135,$E:$E,P135)</f>
        <v>750.82370000000003</v>
      </c>
      <c r="T135" s="96">
        <f>SUMIFS($F:$F,$C:$C,$T$4,$D:$D,O135,$E:$E,P135)</f>
        <v>355.5745</v>
      </c>
      <c r="U135" s="96">
        <f>SUMIFS($F:$F,$C:$C,$U$4,$D:$D,O135,$E:$E,P135)</f>
        <v>415.52339999999998</v>
      </c>
      <c r="V135" s="96">
        <f>SUMIFS($F:$F,$C:$C,$V$4,$D:$D,O135,$E:$E,P135)</f>
        <v>704.81830000000002</v>
      </c>
      <c r="W135" s="96">
        <f>SUMIFS($F:$F,$C:$C,$W$4,$D:$D,O135,$E:$E,P135)</f>
        <v>730.40940000000001</v>
      </c>
      <c r="X135" s="97">
        <f>SUMIFS($F:$F,$C:$C,$X$4,$D:$D,O135,$E:$E,P135)</f>
        <v>0</v>
      </c>
      <c r="Y135" s="44"/>
      <c r="Z135" s="66">
        <f t="shared" si="51"/>
        <v>5</v>
      </c>
      <c r="AA135" s="44">
        <f t="shared" si="52"/>
        <v>10</v>
      </c>
      <c r="AB135" s="94">
        <v>45422</v>
      </c>
      <c r="AC135" s="95">
        <f t="shared" si="45"/>
        <v>52.496890909090901</v>
      </c>
      <c r="AD135" s="96">
        <f t="shared" si="45"/>
        <v>68.256700000000009</v>
      </c>
      <c r="AE135" s="96">
        <f t="shared" si="45"/>
        <v>32.324954545454545</v>
      </c>
      <c r="AF135" s="96">
        <f t="shared" si="45"/>
        <v>37.774854545454545</v>
      </c>
      <c r="AG135" s="96">
        <f t="shared" si="45"/>
        <v>64.074390909090909</v>
      </c>
      <c r="AH135" s="96">
        <f t="shared" si="45"/>
        <v>66.40085454545455</v>
      </c>
      <c r="AI135" s="97">
        <f t="shared" si="45"/>
        <v>0</v>
      </c>
      <c r="AJ135" s="44"/>
      <c r="AK135" s="66">
        <f t="shared" si="53"/>
        <v>5</v>
      </c>
      <c r="AL135" s="44">
        <f t="shared" si="54"/>
        <v>10</v>
      </c>
      <c r="AM135" s="94">
        <v>45422</v>
      </c>
      <c r="AN135" s="95">
        <f>SUMIFS(G:G,C:C,$AN$4,D:D,AK135,E:E,AL135)</f>
        <v>52.2</v>
      </c>
      <c r="AO135" s="96">
        <f>SUMIFS(G:G,C:C,$AO$4,D:D,AK135,E:E,AL135)</f>
        <v>66.540000000000006</v>
      </c>
      <c r="AP135" s="96">
        <f>SUMIFS(G:G,C:C,$AP$4,D:D,AK135,E:E,AL135)</f>
        <v>31.76</v>
      </c>
      <c r="AQ135" s="96">
        <f>SUMIFS(G:G,C:C,$AQ$4,D:D,AK135,E:E,AL135)</f>
        <v>37.72</v>
      </c>
      <c r="AR135" s="96">
        <f>SUMIFS(G:G,C:C,$AR$4,D:D,AK135,E:E,AL135)</f>
        <v>62.59</v>
      </c>
      <c r="AS135" s="96">
        <f>SUMIFS(G:G,C:C,$AS$4,D:D,AK135,E:E,AL135)</f>
        <v>64.459999999999994</v>
      </c>
      <c r="AT135" s="97">
        <f>SUMIFS(G:G,C:C,$AT$4,D:D,AK135,E:E,AL135)</f>
        <v>0</v>
      </c>
      <c r="AU135" s="44"/>
      <c r="AV135" s="101">
        <v>45422</v>
      </c>
      <c r="AW135" s="96">
        <f t="shared" si="55"/>
        <v>591.42985999999996</v>
      </c>
      <c r="AX135" s="96">
        <f t="shared" si="56"/>
        <v>53.766350909090903</v>
      </c>
      <c r="AY135" s="97">
        <f t="shared" si="57"/>
        <v>52.613999999999997</v>
      </c>
      <c r="AZ135" s="96">
        <f t="shared" si="58"/>
        <v>68.256700000000009</v>
      </c>
      <c r="BA135" s="96">
        <f t="shared" si="59"/>
        <v>32.324954545454545</v>
      </c>
      <c r="BB135" s="97">
        <f t="shared" si="60"/>
        <v>35.931745454545464</v>
      </c>
      <c r="BC135" s="102">
        <f t="shared" si="61"/>
        <v>53.76635090909091</v>
      </c>
      <c r="BD135" s="44"/>
      <c r="BE135" s="44"/>
      <c r="BF135" s="96">
        <f t="shared" si="63"/>
        <v>66.540000000000006</v>
      </c>
      <c r="BG135" s="96">
        <f t="shared" si="64"/>
        <v>31.76</v>
      </c>
      <c r="BH135" s="96">
        <f t="shared" si="65"/>
        <v>34.78</v>
      </c>
      <c r="BI135" s="44"/>
      <c r="BJ135" s="96">
        <f t="shared" si="62"/>
        <v>52.613999999999997</v>
      </c>
      <c r="BK135" s="44"/>
      <c r="BP135" s="14"/>
      <c r="BQ135" s="13"/>
      <c r="BR135" s="15"/>
      <c r="BU135" s="13"/>
      <c r="BV135" s="15"/>
      <c r="BY135" s="13"/>
      <c r="BZ135" s="15"/>
      <c r="CC135" s="13"/>
      <c r="CD135" s="15"/>
      <c r="CG135" s="13"/>
      <c r="CH135" s="15"/>
      <c r="CK135" s="15"/>
      <c r="CL135" s="15"/>
      <c r="CM135" s="15"/>
    </row>
    <row r="136" spans="1:91" ht="16" thickBot="1" x14ac:dyDescent="0.4">
      <c r="A136" s="13">
        <v>43597</v>
      </c>
      <c r="B136" s="81" t="s">
        <v>182</v>
      </c>
      <c r="C136" s="80">
        <f t="shared" si="46"/>
        <v>2019</v>
      </c>
      <c r="D136" s="80">
        <f t="shared" si="47"/>
        <v>5</v>
      </c>
      <c r="E136" s="80">
        <f t="shared" si="48"/>
        <v>12</v>
      </c>
      <c r="F136" s="80">
        <v>585.43460000000005</v>
      </c>
      <c r="G136" s="80">
        <v>52.92</v>
      </c>
      <c r="H136" s="80">
        <v>0.36</v>
      </c>
      <c r="I136" s="80">
        <v>4307.38</v>
      </c>
      <c r="J136" s="80">
        <v>309.60000000000002</v>
      </c>
      <c r="K136" s="80">
        <v>1106.2634</v>
      </c>
      <c r="L136" s="80">
        <v>11961.43</v>
      </c>
      <c r="M136" s="80">
        <v>20139.509999999998</v>
      </c>
      <c r="O136" s="66">
        <f t="shared" si="49"/>
        <v>5</v>
      </c>
      <c r="P136" s="44">
        <f t="shared" si="50"/>
        <v>11</v>
      </c>
      <c r="Q136" s="94">
        <v>45423</v>
      </c>
      <c r="R136" s="95">
        <f>SUMIFS(F:F,C:C,$R$4,D:D,O136,E:E,P136)</f>
        <v>581.44910000000004</v>
      </c>
      <c r="S136" s="96">
        <f>SUMIFS($F:$F,$C:$C,$S$4,$D:$D,O136,$E:$E,P136)</f>
        <v>754.53060000000005</v>
      </c>
      <c r="T136" s="96">
        <f>SUMIFS($F:$F,$C:$C,$T$4,$D:$D,O136,$E:$E,P136)</f>
        <v>359.05509999999998</v>
      </c>
      <c r="U136" s="96">
        <f>SUMIFS($F:$F,$C:$C,$U$4,$D:$D,O136,$E:$E,P136)</f>
        <v>420.44389999999999</v>
      </c>
      <c r="V136" s="96">
        <f>SUMIFS($F:$F,$C:$C,$V$4,$D:$D,O136,$E:$E,P136)</f>
        <v>707.25400000000002</v>
      </c>
      <c r="W136" s="96">
        <f>SUMIFS($F:$F,$C:$C,$W$4,$D:$D,O136,$E:$E,P136)</f>
        <v>734.43610000000001</v>
      </c>
      <c r="X136" s="97">
        <f>SUMIFS($F:$F,$C:$C,$X$4,$D:$D,O136,$E:$E,P136)</f>
        <v>0</v>
      </c>
      <c r="Y136" s="44"/>
      <c r="Z136" s="66">
        <f t="shared" si="51"/>
        <v>5</v>
      </c>
      <c r="AA136" s="44">
        <f t="shared" si="52"/>
        <v>11</v>
      </c>
      <c r="AB136" s="94">
        <v>45423</v>
      </c>
      <c r="AC136" s="95">
        <f t="shared" si="45"/>
        <v>52.859009090909097</v>
      </c>
      <c r="AD136" s="96">
        <f t="shared" si="45"/>
        <v>68.59369090909091</v>
      </c>
      <c r="AE136" s="96">
        <f t="shared" si="45"/>
        <v>32.641372727272724</v>
      </c>
      <c r="AF136" s="96">
        <f t="shared" si="45"/>
        <v>38.222172727272728</v>
      </c>
      <c r="AG136" s="96">
        <f t="shared" si="45"/>
        <v>64.295818181818177</v>
      </c>
      <c r="AH136" s="96">
        <f t="shared" si="45"/>
        <v>66.766918181818184</v>
      </c>
      <c r="AI136" s="97">
        <f t="shared" si="45"/>
        <v>0</v>
      </c>
      <c r="AJ136" s="44"/>
      <c r="AK136" s="66">
        <f t="shared" si="53"/>
        <v>5</v>
      </c>
      <c r="AL136" s="44">
        <f t="shared" si="54"/>
        <v>11</v>
      </c>
      <c r="AM136" s="94">
        <v>45423</v>
      </c>
      <c r="AN136" s="95">
        <f>SUMIFS(G:G,C:C,$AN$4,D:D,AK136,E:E,AL136)</f>
        <v>52.56</v>
      </c>
      <c r="AO136" s="96">
        <f>SUMIFS(G:G,C:C,$AO$4,D:D,AK136,E:E,AL136)</f>
        <v>66.87</v>
      </c>
      <c r="AP136" s="96">
        <f>SUMIFS(G:G,C:C,$AP$4,D:D,AK136,E:E,AL136)</f>
        <v>32.07</v>
      </c>
      <c r="AQ136" s="96">
        <f>SUMIFS(G:G,C:C,$AQ$4,D:D,AK136,E:E,AL136)</f>
        <v>38.17</v>
      </c>
      <c r="AR136" s="96">
        <f>SUMIFS(G:G,C:C,$AR$4,D:D,AK136,E:E,AL136)</f>
        <v>62.81</v>
      </c>
      <c r="AS136" s="96">
        <f>SUMIFS(G:G,C:C,$AS$4,D:D,AK136,E:E,AL136)</f>
        <v>64.819999999999993</v>
      </c>
      <c r="AT136" s="97">
        <f>SUMIFS(G:G,C:C,$AT$4,D:D,AK136,E:E,AL136)</f>
        <v>0</v>
      </c>
      <c r="AU136" s="44"/>
      <c r="AV136" s="101">
        <v>45423</v>
      </c>
      <c r="AW136" s="96">
        <f t="shared" si="55"/>
        <v>595.14394000000004</v>
      </c>
      <c r="AX136" s="96">
        <f t="shared" si="56"/>
        <v>54.103994545454547</v>
      </c>
      <c r="AY136" s="97">
        <f t="shared" si="57"/>
        <v>52.948</v>
      </c>
      <c r="AZ136" s="96">
        <f t="shared" si="58"/>
        <v>68.59369090909091</v>
      </c>
      <c r="BA136" s="96">
        <f t="shared" si="59"/>
        <v>32.641372727272724</v>
      </c>
      <c r="BB136" s="97">
        <f t="shared" si="60"/>
        <v>35.952318181818185</v>
      </c>
      <c r="BC136" s="102">
        <f t="shared" si="61"/>
        <v>54.10399454545454</v>
      </c>
      <c r="BD136" s="44"/>
      <c r="BE136" s="44"/>
      <c r="BF136" s="96">
        <f t="shared" si="63"/>
        <v>66.87</v>
      </c>
      <c r="BG136" s="96">
        <f t="shared" si="64"/>
        <v>32.07</v>
      </c>
      <c r="BH136" s="96">
        <f t="shared" si="65"/>
        <v>34.800000000000004</v>
      </c>
      <c r="BI136" s="44"/>
      <c r="BJ136" s="96">
        <f t="shared" si="62"/>
        <v>52.948</v>
      </c>
      <c r="BK136" s="44"/>
      <c r="BP136" s="14"/>
      <c r="BQ136" s="13"/>
      <c r="BR136" s="15"/>
      <c r="BU136" s="13"/>
      <c r="BV136" s="15"/>
      <c r="BY136" s="13"/>
      <c r="BZ136" s="15"/>
      <c r="CC136" s="13"/>
      <c r="CD136" s="15"/>
      <c r="CG136" s="13"/>
      <c r="CH136" s="15"/>
      <c r="CK136" s="15"/>
      <c r="CL136" s="15"/>
      <c r="CM136" s="15"/>
    </row>
    <row r="137" spans="1:91" ht="16" thickBot="1" x14ac:dyDescent="0.4">
      <c r="A137" s="13">
        <v>43598</v>
      </c>
      <c r="B137" s="81" t="s">
        <v>183</v>
      </c>
      <c r="C137" s="80">
        <f t="shared" si="46"/>
        <v>2019</v>
      </c>
      <c r="D137" s="80">
        <f t="shared" si="47"/>
        <v>5</v>
      </c>
      <c r="E137" s="80">
        <f t="shared" si="48"/>
        <v>13</v>
      </c>
      <c r="F137" s="80">
        <v>588.27049999999997</v>
      </c>
      <c r="G137" s="80">
        <v>53.18</v>
      </c>
      <c r="H137" s="80">
        <v>0.26</v>
      </c>
      <c r="I137" s="80">
        <v>3348.31</v>
      </c>
      <c r="J137" s="80">
        <v>567.29999999999995</v>
      </c>
      <c r="K137" s="80">
        <v>1106.1570999999999</v>
      </c>
      <c r="L137" s="80">
        <v>11959.46</v>
      </c>
      <c r="M137" s="80">
        <v>20137.88</v>
      </c>
      <c r="O137" s="66">
        <f t="shared" si="49"/>
        <v>5</v>
      </c>
      <c r="P137" s="44">
        <f t="shared" si="50"/>
        <v>12</v>
      </c>
      <c r="Q137" s="94">
        <v>45424</v>
      </c>
      <c r="R137" s="95">
        <f>SUMIFS(F:F,C:C,$R$4,D:D,O137,E:E,P137)</f>
        <v>585.43460000000005</v>
      </c>
      <c r="S137" s="96">
        <f>SUMIFS($F:$F,$C:$C,$S$4,$D:$D,O137,$E:$E,P137)</f>
        <v>756.16210000000001</v>
      </c>
      <c r="T137" s="96">
        <f>SUMIFS($F:$F,$C:$C,$T$4,$D:$D,O137,$E:$E,P137)</f>
        <v>362.24299999999999</v>
      </c>
      <c r="U137" s="96">
        <f>SUMIFS($F:$F,$C:$C,$U$4,$D:$D,O137,$E:$E,P137)</f>
        <v>425.20139999999998</v>
      </c>
      <c r="V137" s="96">
        <f>SUMIFS($F:$F,$C:$C,$V$4,$D:$D,O137,$E:$E,P137)</f>
        <v>710.23059999999998</v>
      </c>
      <c r="W137" s="96">
        <f>SUMIFS($F:$F,$C:$C,$W$4,$D:$D,O137,$E:$E,P137)</f>
        <v>738.60640000000001</v>
      </c>
      <c r="X137" s="97">
        <f>SUMIFS($F:$F,$C:$C,$X$4,$D:$D,O137,$E:$E,P137)</f>
        <v>0</v>
      </c>
      <c r="Y137" s="44"/>
      <c r="Z137" s="66">
        <f t="shared" si="51"/>
        <v>5</v>
      </c>
      <c r="AA137" s="44">
        <f t="shared" si="52"/>
        <v>12</v>
      </c>
      <c r="AB137" s="94">
        <v>45424</v>
      </c>
      <c r="AC137" s="95">
        <f t="shared" si="45"/>
        <v>53.221327272727279</v>
      </c>
      <c r="AD137" s="96">
        <f t="shared" si="45"/>
        <v>68.742009090909093</v>
      </c>
      <c r="AE137" s="96">
        <f t="shared" si="45"/>
        <v>32.93118181818182</v>
      </c>
      <c r="AF137" s="96">
        <f t="shared" si="45"/>
        <v>38.654672727272725</v>
      </c>
      <c r="AG137" s="96">
        <f t="shared" si="45"/>
        <v>64.566418181818179</v>
      </c>
      <c r="AH137" s="96">
        <f t="shared" si="45"/>
        <v>67.14603636363637</v>
      </c>
      <c r="AI137" s="97">
        <f t="shared" si="45"/>
        <v>0</v>
      </c>
      <c r="AJ137" s="44"/>
      <c r="AK137" s="66">
        <f t="shared" si="53"/>
        <v>5</v>
      </c>
      <c r="AL137" s="44">
        <f t="shared" si="54"/>
        <v>12</v>
      </c>
      <c r="AM137" s="94">
        <v>45424</v>
      </c>
      <c r="AN137" s="95">
        <f>SUMIFS(G:G,C:C,$AN$4,D:D,AK137,E:E,AL137)</f>
        <v>52.92</v>
      </c>
      <c r="AO137" s="96">
        <f>SUMIFS(G:G,C:C,$AO$4,D:D,AK137,E:E,AL137)</f>
        <v>67.02</v>
      </c>
      <c r="AP137" s="96">
        <f>SUMIFS(G:G,C:C,$AP$4,D:D,AK137,E:E,AL137)</f>
        <v>32.35</v>
      </c>
      <c r="AQ137" s="96">
        <f>SUMIFS(G:G,C:C,$AQ$4,D:D,AK137,E:E,AL137)</f>
        <v>38.6</v>
      </c>
      <c r="AR137" s="96">
        <f>SUMIFS(G:G,C:C,$AR$4,D:D,AK137,E:E,AL137)</f>
        <v>63.07</v>
      </c>
      <c r="AS137" s="96">
        <f>SUMIFS(G:G,C:C,$AS$4,D:D,AK137,E:E,AL137)</f>
        <v>65.19</v>
      </c>
      <c r="AT137" s="97">
        <f>SUMIFS(G:G,C:C,$AT$4,D:D,AK137,E:E,AL137)</f>
        <v>0</v>
      </c>
      <c r="AU137" s="44"/>
      <c r="AV137" s="101">
        <v>45424</v>
      </c>
      <c r="AW137" s="96">
        <f t="shared" si="55"/>
        <v>598.48869999999999</v>
      </c>
      <c r="AX137" s="96">
        <f t="shared" si="56"/>
        <v>54.408063636363636</v>
      </c>
      <c r="AY137" s="97">
        <f t="shared" si="57"/>
        <v>53.246000000000002</v>
      </c>
      <c r="AZ137" s="96">
        <f t="shared" si="58"/>
        <v>68.742009090909093</v>
      </c>
      <c r="BA137" s="96">
        <f t="shared" si="59"/>
        <v>32.93118181818182</v>
      </c>
      <c r="BB137" s="97">
        <f t="shared" si="60"/>
        <v>35.810827272727273</v>
      </c>
      <c r="BC137" s="102">
        <f t="shared" si="61"/>
        <v>54.408063636363636</v>
      </c>
      <c r="BD137" s="44"/>
      <c r="BE137" s="44"/>
      <c r="BF137" s="96">
        <f t="shared" si="63"/>
        <v>67.02</v>
      </c>
      <c r="BG137" s="96">
        <f t="shared" si="64"/>
        <v>32.35</v>
      </c>
      <c r="BH137" s="96">
        <f t="shared" si="65"/>
        <v>34.669999999999995</v>
      </c>
      <c r="BI137" s="44"/>
      <c r="BJ137" s="96">
        <f t="shared" si="62"/>
        <v>53.246000000000002</v>
      </c>
      <c r="BK137" s="44"/>
      <c r="BP137" s="14"/>
      <c r="BQ137" s="13"/>
      <c r="BR137" s="15"/>
      <c r="BU137" s="13"/>
      <c r="BV137" s="15"/>
      <c r="BY137" s="13"/>
      <c r="BZ137" s="15"/>
      <c r="CC137" s="13"/>
      <c r="CD137" s="15"/>
      <c r="CG137" s="13"/>
      <c r="CH137" s="15"/>
      <c r="CK137" s="15"/>
      <c r="CL137" s="15"/>
      <c r="CM137" s="15"/>
    </row>
    <row r="138" spans="1:91" ht="16" thickBot="1" x14ac:dyDescent="0.4">
      <c r="A138" s="13">
        <v>43599</v>
      </c>
      <c r="B138" s="81" t="s">
        <v>184</v>
      </c>
      <c r="C138" s="80">
        <f t="shared" si="46"/>
        <v>2019</v>
      </c>
      <c r="D138" s="80">
        <f t="shared" si="47"/>
        <v>5</v>
      </c>
      <c r="E138" s="80">
        <f t="shared" si="48"/>
        <v>14</v>
      </c>
      <c r="F138" s="80">
        <v>591.06859999999995</v>
      </c>
      <c r="G138" s="80">
        <v>53.43</v>
      </c>
      <c r="H138" s="80">
        <v>0.25</v>
      </c>
      <c r="I138" s="80">
        <v>3358.72</v>
      </c>
      <c r="J138" s="80">
        <v>571.29999999999995</v>
      </c>
      <c r="K138" s="80">
        <v>1106.1570999999999</v>
      </c>
      <c r="L138" s="80">
        <v>11959.17</v>
      </c>
      <c r="M138" s="80">
        <v>20138.66</v>
      </c>
      <c r="O138" s="66">
        <f t="shared" si="49"/>
        <v>5</v>
      </c>
      <c r="P138" s="44">
        <f t="shared" si="50"/>
        <v>13</v>
      </c>
      <c r="Q138" s="94">
        <v>45425</v>
      </c>
      <c r="R138" s="95">
        <f>SUMIFS(F:F,C:C,$R$4,D:D,O138,E:E,P138)</f>
        <v>588.27049999999997</v>
      </c>
      <c r="S138" s="96">
        <f>SUMIFS($F:$F,$C:$C,$S$4,$D:$D,O138,$E:$E,P138)</f>
        <v>758.33259999999996</v>
      </c>
      <c r="T138" s="96">
        <f>SUMIFS($F:$F,$C:$C,$T$4,$D:$D,O138,$E:$E,P138)</f>
        <v>365.9633</v>
      </c>
      <c r="U138" s="96">
        <f>SUMIFS($F:$F,$C:$C,$U$4,$D:$D,O138,$E:$E,P138)</f>
        <v>430.79259999999999</v>
      </c>
      <c r="V138" s="96">
        <f>SUMIFS($F:$F,$C:$C,$V$4,$D:$D,O138,$E:$E,P138)</f>
        <v>714.74429999999995</v>
      </c>
      <c r="W138" s="96">
        <f>SUMIFS($F:$F,$C:$C,$W$4,$D:$D,O138,$E:$E,P138)</f>
        <v>742.01099999999997</v>
      </c>
      <c r="X138" s="97">
        <f>SUMIFS($F:$F,$C:$C,$X$4,$D:$D,O138,$E:$E,P138)</f>
        <v>0</v>
      </c>
      <c r="Y138" s="44"/>
      <c r="Z138" s="66">
        <f t="shared" si="51"/>
        <v>5</v>
      </c>
      <c r="AA138" s="44">
        <f t="shared" si="52"/>
        <v>13</v>
      </c>
      <c r="AB138" s="94">
        <v>45425</v>
      </c>
      <c r="AC138" s="95">
        <f t="shared" si="45"/>
        <v>53.479136363636364</v>
      </c>
      <c r="AD138" s="96">
        <f t="shared" si="45"/>
        <v>68.939327272727269</v>
      </c>
      <c r="AE138" s="96">
        <f t="shared" si="45"/>
        <v>33.269390909090909</v>
      </c>
      <c r="AF138" s="96">
        <f t="shared" si="45"/>
        <v>39.162963636363635</v>
      </c>
      <c r="AG138" s="96">
        <f t="shared" si="45"/>
        <v>64.97675454545454</v>
      </c>
      <c r="AH138" s="96">
        <f t="shared" si="45"/>
        <v>67.455545454545458</v>
      </c>
      <c r="AI138" s="97">
        <f t="shared" si="45"/>
        <v>0</v>
      </c>
      <c r="AJ138" s="44"/>
      <c r="AK138" s="66">
        <f t="shared" si="53"/>
        <v>5</v>
      </c>
      <c r="AL138" s="44">
        <f t="shared" si="54"/>
        <v>13</v>
      </c>
      <c r="AM138" s="94">
        <v>45425</v>
      </c>
      <c r="AN138" s="95">
        <f>SUMIFS(G:G,C:C,$AN$4,D:D,AK138,E:E,AL138)</f>
        <v>53.18</v>
      </c>
      <c r="AO138" s="96">
        <f>SUMIFS(G:G,C:C,$AO$4,D:D,AK138,E:E,AL138)</f>
        <v>67.209999999999994</v>
      </c>
      <c r="AP138" s="96">
        <f>SUMIFS(G:G,C:C,$AP$4,D:D,AK138,E:E,AL138)</f>
        <v>32.67</v>
      </c>
      <c r="AQ138" s="96">
        <f>SUMIFS(G:G,C:C,$AQ$4,D:D,AK138,E:E,AL138)</f>
        <v>39.15</v>
      </c>
      <c r="AR138" s="96">
        <f>SUMIFS(G:G,C:C,$AR$4,D:D,AK138,E:E,AL138)</f>
        <v>63.47</v>
      </c>
      <c r="AS138" s="96">
        <f>SUMIFS(G:G,C:C,$AS$4,D:D,AK138,E:E,AL138)</f>
        <v>65.489999999999995</v>
      </c>
      <c r="AT138" s="97">
        <f>SUMIFS(G:G,C:C,$AT$4,D:D,AK138,E:E,AL138)</f>
        <v>0</v>
      </c>
      <c r="AU138" s="44"/>
      <c r="AV138" s="101">
        <v>45425</v>
      </c>
      <c r="AW138" s="96">
        <f t="shared" si="55"/>
        <v>602.36876000000007</v>
      </c>
      <c r="AX138" s="96">
        <f t="shared" si="56"/>
        <v>54.760796363636366</v>
      </c>
      <c r="AY138" s="97">
        <f t="shared" si="57"/>
        <v>53.597999999999999</v>
      </c>
      <c r="AZ138" s="96">
        <f t="shared" si="58"/>
        <v>68.939327272727269</v>
      </c>
      <c r="BA138" s="96">
        <f t="shared" si="59"/>
        <v>33.269390909090909</v>
      </c>
      <c r="BB138" s="97">
        <f t="shared" si="60"/>
        <v>35.66993636363636</v>
      </c>
      <c r="BC138" s="102">
        <f t="shared" si="61"/>
        <v>54.760796363636359</v>
      </c>
      <c r="BD138" s="44"/>
      <c r="BE138" s="44"/>
      <c r="BF138" s="96">
        <f t="shared" si="63"/>
        <v>67.209999999999994</v>
      </c>
      <c r="BG138" s="96">
        <f t="shared" si="64"/>
        <v>32.67</v>
      </c>
      <c r="BH138" s="96">
        <f t="shared" si="65"/>
        <v>34.539999999999992</v>
      </c>
      <c r="BI138" s="44"/>
      <c r="BJ138" s="96">
        <f t="shared" si="62"/>
        <v>53.597999999999999</v>
      </c>
      <c r="BK138" s="44"/>
      <c r="BP138" s="14"/>
      <c r="BQ138" s="13"/>
      <c r="BR138" s="15"/>
      <c r="BU138" s="13"/>
      <c r="BV138" s="15"/>
      <c r="BY138" s="13"/>
      <c r="BZ138" s="15"/>
      <c r="CC138" s="13"/>
      <c r="CD138" s="15"/>
      <c r="CG138" s="13"/>
      <c r="CH138" s="15"/>
      <c r="CK138" s="15"/>
      <c r="CL138" s="15"/>
      <c r="CM138" s="15"/>
    </row>
    <row r="139" spans="1:91" ht="16" thickBot="1" x14ac:dyDescent="0.4">
      <c r="A139" s="13">
        <v>43600</v>
      </c>
      <c r="B139" s="81" t="s">
        <v>185</v>
      </c>
      <c r="C139" s="80">
        <f t="shared" si="46"/>
        <v>2019</v>
      </c>
      <c r="D139" s="80">
        <f t="shared" si="47"/>
        <v>5</v>
      </c>
      <c r="E139" s="80">
        <f t="shared" si="48"/>
        <v>15</v>
      </c>
      <c r="F139" s="80">
        <v>593.49249999999995</v>
      </c>
      <c r="G139" s="80">
        <v>53.63</v>
      </c>
      <c r="H139" s="80">
        <v>0.22</v>
      </c>
      <c r="I139" s="80">
        <v>2970.12</v>
      </c>
      <c r="J139" s="80">
        <v>555</v>
      </c>
      <c r="K139" s="80">
        <v>1106.7113999999999</v>
      </c>
      <c r="L139" s="80">
        <v>11958.92</v>
      </c>
      <c r="M139" s="80">
        <v>20139.32</v>
      </c>
      <c r="O139" s="66">
        <f t="shared" si="49"/>
        <v>5</v>
      </c>
      <c r="P139" s="44">
        <f t="shared" si="50"/>
        <v>14</v>
      </c>
      <c r="Q139" s="94">
        <v>45426</v>
      </c>
      <c r="R139" s="95">
        <f>SUMIFS(F:F,C:C,$R$4,D:D,O139,E:E,P139)</f>
        <v>591.06859999999995</v>
      </c>
      <c r="S139" s="96">
        <f>SUMIFS($F:$F,$C:$C,$S$4,$D:$D,O139,$E:$E,P139)</f>
        <v>760.75210000000004</v>
      </c>
      <c r="T139" s="96">
        <f>SUMIFS($F:$F,$C:$C,$T$4,$D:$D,O139,$E:$E,P139)</f>
        <v>369.4</v>
      </c>
      <c r="U139" s="96">
        <f>SUMIFS($F:$F,$C:$C,$U$4,$D:$D,O139,$E:$E,P139)</f>
        <v>436.92790000000002</v>
      </c>
      <c r="V139" s="96">
        <f>SUMIFS($F:$F,$C:$C,$V$4,$D:$D,O139,$E:$E,P139)</f>
        <v>719.25210000000004</v>
      </c>
      <c r="W139" s="96">
        <f>SUMIFS($F:$F,$C:$C,$W$4,$D:$D,O139,$E:$E,P139)</f>
        <v>745.43179999999995</v>
      </c>
      <c r="X139" s="97">
        <f>SUMIFS($F:$F,$C:$C,$X$4,$D:$D,O139,$E:$E,P139)</f>
        <v>0</v>
      </c>
      <c r="Y139" s="44"/>
      <c r="Z139" s="66">
        <f t="shared" si="51"/>
        <v>5</v>
      </c>
      <c r="AA139" s="44">
        <f t="shared" si="52"/>
        <v>14</v>
      </c>
      <c r="AB139" s="94">
        <v>45426</v>
      </c>
      <c r="AC139" s="95">
        <f t="shared" si="45"/>
        <v>53.733509090909088</v>
      </c>
      <c r="AD139" s="96">
        <f t="shared" si="45"/>
        <v>69.159281818181825</v>
      </c>
      <c r="AE139" s="96">
        <f t="shared" si="45"/>
        <v>33.581818181818178</v>
      </c>
      <c r="AF139" s="96">
        <f t="shared" si="45"/>
        <v>39.720718181818185</v>
      </c>
      <c r="AG139" s="96">
        <f t="shared" si="45"/>
        <v>65.386554545454544</v>
      </c>
      <c r="AH139" s="96">
        <f t="shared" si="45"/>
        <v>67.766527272727274</v>
      </c>
      <c r="AI139" s="97">
        <f t="shared" si="45"/>
        <v>0</v>
      </c>
      <c r="AJ139" s="44"/>
      <c r="AK139" s="66">
        <f t="shared" si="53"/>
        <v>5</v>
      </c>
      <c r="AL139" s="44">
        <f t="shared" si="54"/>
        <v>14</v>
      </c>
      <c r="AM139" s="94">
        <v>45426</v>
      </c>
      <c r="AN139" s="95">
        <f>SUMIFS(G:G,C:C,$AN$4,D:D,AK139,E:E,AL139)</f>
        <v>53.43</v>
      </c>
      <c r="AO139" s="96">
        <f>SUMIFS(G:G,C:C,$AO$4,D:D,AK139,E:E,AL139)</f>
        <v>67.42</v>
      </c>
      <c r="AP139" s="96">
        <f>SUMIFS(G:G,C:C,$AP$4,D:D,AK139,E:E,AL139)</f>
        <v>32.99</v>
      </c>
      <c r="AQ139" s="96">
        <f>SUMIFS(G:G,C:C,$AQ$4,D:D,AK139,E:E,AL139)</f>
        <v>39.700000000000003</v>
      </c>
      <c r="AR139" s="96">
        <f>SUMIFS(G:G,C:C,$AR$4,D:D,AK139,E:E,AL139)</f>
        <v>63.87</v>
      </c>
      <c r="AS139" s="96">
        <f>SUMIFS(G:G,C:C,$AS$4,D:D,AK139,E:E,AL139)</f>
        <v>65.790000000000006</v>
      </c>
      <c r="AT139" s="97">
        <f>SUMIFS(G:G,C:C,$AT$4,D:D,AK139,E:E,AL139)</f>
        <v>0</v>
      </c>
      <c r="AU139" s="44"/>
      <c r="AV139" s="101">
        <v>45426</v>
      </c>
      <c r="AW139" s="96">
        <f t="shared" si="55"/>
        <v>606.35277999999994</v>
      </c>
      <c r="AX139" s="96">
        <f t="shared" si="56"/>
        <v>55.122979999999991</v>
      </c>
      <c r="AY139" s="97">
        <f t="shared" si="57"/>
        <v>53.954000000000008</v>
      </c>
      <c r="AZ139" s="96">
        <f t="shared" si="58"/>
        <v>69.159281818181825</v>
      </c>
      <c r="BA139" s="96">
        <f t="shared" si="59"/>
        <v>33.581818181818178</v>
      </c>
      <c r="BB139" s="97">
        <f t="shared" si="60"/>
        <v>35.577463636363646</v>
      </c>
      <c r="BC139" s="102">
        <f t="shared" si="61"/>
        <v>55.122980000000005</v>
      </c>
      <c r="BD139" s="44"/>
      <c r="BE139" s="44"/>
      <c r="BF139" s="96">
        <f t="shared" si="63"/>
        <v>67.42</v>
      </c>
      <c r="BG139" s="96">
        <f t="shared" si="64"/>
        <v>32.99</v>
      </c>
      <c r="BH139" s="96">
        <f t="shared" si="65"/>
        <v>34.43</v>
      </c>
      <c r="BI139" s="44"/>
      <c r="BJ139" s="96">
        <f t="shared" si="62"/>
        <v>53.954000000000008</v>
      </c>
      <c r="BK139" s="44"/>
      <c r="BP139" s="14"/>
      <c r="BQ139" s="13"/>
      <c r="BR139" s="15"/>
      <c r="BU139" s="13"/>
      <c r="BV139" s="15"/>
      <c r="BY139" s="13"/>
      <c r="BZ139" s="15"/>
      <c r="CC139" s="13"/>
      <c r="CD139" s="15"/>
      <c r="CG139" s="13"/>
      <c r="CH139" s="15"/>
      <c r="CK139" s="15"/>
      <c r="CL139" s="15"/>
      <c r="CM139" s="15"/>
    </row>
    <row r="140" spans="1:91" ht="16" thickBot="1" x14ac:dyDescent="0.4">
      <c r="A140" s="13">
        <v>43601</v>
      </c>
      <c r="B140" s="81" t="s">
        <v>186</v>
      </c>
      <c r="C140" s="80">
        <f t="shared" si="46"/>
        <v>2019</v>
      </c>
      <c r="D140" s="80">
        <f t="shared" si="47"/>
        <v>5</v>
      </c>
      <c r="E140" s="80">
        <f t="shared" si="48"/>
        <v>16</v>
      </c>
      <c r="F140" s="80">
        <v>596.18140000000005</v>
      </c>
      <c r="G140" s="80">
        <v>53.87</v>
      </c>
      <c r="H140" s="80">
        <v>0.24</v>
      </c>
      <c r="I140" s="80">
        <v>3177.96</v>
      </c>
      <c r="J140" s="80">
        <v>459.2</v>
      </c>
      <c r="K140" s="80">
        <v>1106.7113999999999</v>
      </c>
      <c r="L140" s="80">
        <v>11958.67</v>
      </c>
      <c r="M140" s="80">
        <v>20139.98</v>
      </c>
      <c r="O140" s="66">
        <f t="shared" si="49"/>
        <v>5</v>
      </c>
      <c r="P140" s="44">
        <f t="shared" si="50"/>
        <v>15</v>
      </c>
      <c r="Q140" s="94">
        <v>45427</v>
      </c>
      <c r="R140" s="95">
        <f>SUMIFS(F:F,C:C,$R$4,D:D,O140,E:E,P140)</f>
        <v>593.49249999999995</v>
      </c>
      <c r="S140" s="96">
        <f>SUMIFS($F:$F,$C:$C,$S$4,$D:$D,O140,$E:$E,P140)</f>
        <v>763.44420000000002</v>
      </c>
      <c r="T140" s="96">
        <f>SUMIFS($F:$F,$C:$C,$T$4,$D:$D,O140,$E:$E,P140)</f>
        <v>373.09969999999998</v>
      </c>
      <c r="U140" s="96">
        <f>SUMIFS($F:$F,$C:$C,$U$4,$D:$D,O140,$E:$E,P140)</f>
        <v>443.35879999999997</v>
      </c>
      <c r="V140" s="96">
        <f>SUMIFS($F:$F,$C:$C,$V$4,$D:$D,O140,$E:$E,P140)</f>
        <v>722.50400000000002</v>
      </c>
      <c r="W140" s="96">
        <f>SUMIFS($F:$F,$C:$C,$W$4,$D:$D,O140,$E:$E,P140)</f>
        <v>748.52930000000003</v>
      </c>
      <c r="X140" s="97">
        <f>SUMIFS($F:$F,$C:$C,$X$4,$D:$D,O140,$E:$E,P140)</f>
        <v>0</v>
      </c>
      <c r="Y140" s="44"/>
      <c r="Z140" s="66">
        <f t="shared" si="51"/>
        <v>5</v>
      </c>
      <c r="AA140" s="44">
        <f t="shared" si="52"/>
        <v>15</v>
      </c>
      <c r="AB140" s="94">
        <v>45427</v>
      </c>
      <c r="AC140" s="95">
        <f t="shared" si="45"/>
        <v>53.953863636363629</v>
      </c>
      <c r="AD140" s="96">
        <f t="shared" si="45"/>
        <v>69.404018181818188</v>
      </c>
      <c r="AE140" s="96">
        <f t="shared" si="45"/>
        <v>33.918154545454541</v>
      </c>
      <c r="AF140" s="96">
        <f t="shared" si="45"/>
        <v>40.305345454545453</v>
      </c>
      <c r="AG140" s="96">
        <f t="shared" si="45"/>
        <v>65.682181818181817</v>
      </c>
      <c r="AH140" s="96">
        <f t="shared" si="45"/>
        <v>68.048118181818182</v>
      </c>
      <c r="AI140" s="97">
        <f t="shared" si="45"/>
        <v>0</v>
      </c>
      <c r="AJ140" s="44"/>
      <c r="AK140" s="66">
        <f t="shared" si="53"/>
        <v>5</v>
      </c>
      <c r="AL140" s="44">
        <f t="shared" si="54"/>
        <v>15</v>
      </c>
      <c r="AM140" s="94">
        <v>45427</v>
      </c>
      <c r="AN140" s="95">
        <f>SUMIFS(G:G,C:C,$AN$4,D:D,AK140,E:E,AL140)</f>
        <v>53.63</v>
      </c>
      <c r="AO140" s="96">
        <f>SUMIFS(G:G,C:C,$AO$4,D:D,AK140,E:E,AL140)</f>
        <v>67.66</v>
      </c>
      <c r="AP140" s="96">
        <f>SUMIFS(G:G,C:C,$AP$4,D:D,AK140,E:E,AL140)</f>
        <v>33.32</v>
      </c>
      <c r="AQ140" s="96">
        <f>SUMIFS(G:G,C:C,$AQ$4,D:D,AK140,E:E,AL140)</f>
        <v>40.29</v>
      </c>
      <c r="AR140" s="96">
        <f>SUMIFS(G:G,C:C,$AR$4,D:D,AK140,E:E,AL140)</f>
        <v>64.069999999999993</v>
      </c>
      <c r="AS140" s="96">
        <f>SUMIFS(G:G,C:C,$AS$4,D:D,AK140,E:E,AL140)</f>
        <v>66.06</v>
      </c>
      <c r="AT140" s="97">
        <f>SUMIFS(G:G,C:C,$AT$4,D:D,AK140,E:E,AL140)</f>
        <v>0</v>
      </c>
      <c r="AU140" s="44"/>
      <c r="AV140" s="101">
        <v>45427</v>
      </c>
      <c r="AW140" s="96">
        <f t="shared" si="55"/>
        <v>610.18720000000008</v>
      </c>
      <c r="AX140" s="96">
        <f t="shared" si="56"/>
        <v>55.471563636363641</v>
      </c>
      <c r="AY140" s="97">
        <f t="shared" si="57"/>
        <v>54.279999999999994</v>
      </c>
      <c r="AZ140" s="96">
        <f t="shared" si="58"/>
        <v>69.404018181818188</v>
      </c>
      <c r="BA140" s="96">
        <f t="shared" si="59"/>
        <v>33.918154545454541</v>
      </c>
      <c r="BB140" s="97">
        <f t="shared" si="60"/>
        <v>35.485863636363646</v>
      </c>
      <c r="BC140" s="102">
        <f t="shared" si="61"/>
        <v>55.471563636363634</v>
      </c>
      <c r="BD140" s="44"/>
      <c r="BE140" s="44"/>
      <c r="BF140" s="96">
        <f t="shared" si="63"/>
        <v>67.66</v>
      </c>
      <c r="BG140" s="96">
        <f t="shared" si="64"/>
        <v>33.32</v>
      </c>
      <c r="BH140" s="96">
        <f t="shared" si="65"/>
        <v>34.339999999999996</v>
      </c>
      <c r="BI140" s="44"/>
      <c r="BJ140" s="96">
        <f t="shared" si="62"/>
        <v>54.279999999999994</v>
      </c>
      <c r="BK140" s="44"/>
      <c r="BP140" s="14"/>
      <c r="BQ140" s="13"/>
      <c r="BR140" s="15"/>
      <c r="BU140" s="13"/>
      <c r="BV140" s="15"/>
      <c r="BY140" s="13"/>
      <c r="BZ140" s="15"/>
      <c r="CC140" s="13"/>
      <c r="CD140" s="15"/>
      <c r="CG140" s="13"/>
      <c r="CH140" s="15"/>
      <c r="CK140" s="15"/>
      <c r="CL140" s="15"/>
      <c r="CM140" s="15"/>
    </row>
    <row r="141" spans="1:91" ht="16" thickBot="1" x14ac:dyDescent="0.4">
      <c r="A141" s="13">
        <v>43602</v>
      </c>
      <c r="B141" s="81" t="s">
        <v>187</v>
      </c>
      <c r="C141" s="80">
        <f t="shared" si="46"/>
        <v>2019</v>
      </c>
      <c r="D141" s="80">
        <f t="shared" si="47"/>
        <v>5</v>
      </c>
      <c r="E141" s="80">
        <f t="shared" si="48"/>
        <v>17</v>
      </c>
      <c r="F141" s="80">
        <v>599.55340000000001</v>
      </c>
      <c r="G141" s="80">
        <v>54.17</v>
      </c>
      <c r="H141" s="80">
        <v>0.3</v>
      </c>
      <c r="I141" s="80">
        <v>3807.17</v>
      </c>
      <c r="J141" s="80">
        <v>557.9</v>
      </c>
      <c r="K141" s="80">
        <v>1106.7113999999999</v>
      </c>
      <c r="L141" s="80">
        <v>11958.53</v>
      </c>
      <c r="M141" s="80">
        <v>20140.36</v>
      </c>
      <c r="O141" s="66">
        <f t="shared" si="49"/>
        <v>5</v>
      </c>
      <c r="P141" s="44">
        <f t="shared" si="50"/>
        <v>16</v>
      </c>
      <c r="Q141" s="94">
        <v>45428</v>
      </c>
      <c r="R141" s="95">
        <f>SUMIFS(F:F,C:C,$R$4,D:D,O141,E:E,P141)</f>
        <v>596.18140000000005</v>
      </c>
      <c r="S141" s="96">
        <f>SUMIFS($F:$F,$C:$C,$S$4,$D:$D,O141,$E:$E,P141)</f>
        <v>767.5684</v>
      </c>
      <c r="T141" s="96">
        <f>SUMIFS($F:$F,$C:$C,$T$4,$D:$D,O141,$E:$E,P141)</f>
        <v>376.90519999999998</v>
      </c>
      <c r="U141" s="96">
        <f>SUMIFS($F:$F,$C:$C,$U$4,$D:$D,O141,$E:$E,P141)</f>
        <v>448.10950000000003</v>
      </c>
      <c r="V141" s="96">
        <f>SUMIFS($F:$F,$C:$C,$V$4,$D:$D,O141,$E:$E,P141)</f>
        <v>725.46960000000001</v>
      </c>
      <c r="W141" s="96">
        <f>SUMIFS($F:$F,$C:$C,$W$4,$D:$D,O141,$E:$E,P141)</f>
        <v>751.05420000000004</v>
      </c>
      <c r="X141" s="97">
        <f>SUMIFS($F:$F,$C:$C,$X$4,$D:$D,O141,$E:$E,P141)</f>
        <v>0</v>
      </c>
      <c r="Y141" s="44"/>
      <c r="Z141" s="66">
        <f t="shared" si="51"/>
        <v>5</v>
      </c>
      <c r="AA141" s="44">
        <f t="shared" si="52"/>
        <v>16</v>
      </c>
      <c r="AB141" s="94">
        <v>45428</v>
      </c>
      <c r="AC141" s="95">
        <f t="shared" si="45"/>
        <v>54.198309090909099</v>
      </c>
      <c r="AD141" s="96">
        <f t="shared" si="45"/>
        <v>69.77894545454545</v>
      </c>
      <c r="AE141" s="96">
        <f t="shared" si="45"/>
        <v>34.264109090909088</v>
      </c>
      <c r="AF141" s="96">
        <f t="shared" si="45"/>
        <v>40.737227272727274</v>
      </c>
      <c r="AG141" s="96">
        <f t="shared" si="45"/>
        <v>65.951781818181814</v>
      </c>
      <c r="AH141" s="96">
        <f t="shared" si="45"/>
        <v>68.277654545454553</v>
      </c>
      <c r="AI141" s="97">
        <f t="shared" si="45"/>
        <v>0</v>
      </c>
      <c r="AJ141" s="44"/>
      <c r="AK141" s="66">
        <f t="shared" si="53"/>
        <v>5</v>
      </c>
      <c r="AL141" s="44">
        <f t="shared" si="54"/>
        <v>16</v>
      </c>
      <c r="AM141" s="94">
        <v>45428</v>
      </c>
      <c r="AN141" s="95">
        <f>SUMIFS(G:G,C:C,$AN$4,D:D,AK141,E:E,AL141)</f>
        <v>53.87</v>
      </c>
      <c r="AO141" s="96">
        <f>SUMIFS(G:G,C:C,$AO$4,D:D,AK141,E:E,AL141)</f>
        <v>68.03</v>
      </c>
      <c r="AP141" s="96">
        <f>SUMIFS(G:G,C:C,$AP$4,D:D,AK141,E:E,AL141)</f>
        <v>33.6</v>
      </c>
      <c r="AQ141" s="96">
        <f>SUMIFS(G:G,C:C,$AQ$4,D:D,AK141,E:E,AL141)</f>
        <v>40.72</v>
      </c>
      <c r="AR141" s="96">
        <f>SUMIFS(G:G,C:C,$AR$4,D:D,AK141,E:E,AL141)</f>
        <v>64.42</v>
      </c>
      <c r="AS141" s="96">
        <f>SUMIFS(G:G,C:C,$AS$4,D:D,AK141,E:E,AL141)</f>
        <v>66.290000000000006</v>
      </c>
      <c r="AT141" s="97">
        <f>SUMIFS(G:G,C:C,$AT$4,D:D,AK141,E:E,AL141)</f>
        <v>0</v>
      </c>
      <c r="AU141" s="44"/>
      <c r="AV141" s="101">
        <v>45428</v>
      </c>
      <c r="AW141" s="96">
        <f t="shared" si="55"/>
        <v>613.82138000000009</v>
      </c>
      <c r="AX141" s="96">
        <f t="shared" si="56"/>
        <v>55.801943636363646</v>
      </c>
      <c r="AY141" s="97">
        <f t="shared" si="57"/>
        <v>54.612000000000002</v>
      </c>
      <c r="AZ141" s="96">
        <f t="shared" si="58"/>
        <v>69.77894545454545</v>
      </c>
      <c r="BA141" s="96">
        <f t="shared" si="59"/>
        <v>34.264109090909088</v>
      </c>
      <c r="BB141" s="97">
        <f t="shared" si="60"/>
        <v>35.514836363636363</v>
      </c>
      <c r="BC141" s="102">
        <f t="shared" si="61"/>
        <v>55.801943636363639</v>
      </c>
      <c r="BD141" s="44"/>
      <c r="BE141" s="44"/>
      <c r="BF141" s="96">
        <f t="shared" si="63"/>
        <v>68.03</v>
      </c>
      <c r="BG141" s="96">
        <f t="shared" si="64"/>
        <v>33.6</v>
      </c>
      <c r="BH141" s="96">
        <f t="shared" si="65"/>
        <v>34.43</v>
      </c>
      <c r="BI141" s="44"/>
      <c r="BJ141" s="96">
        <f t="shared" si="62"/>
        <v>54.612000000000002</v>
      </c>
      <c r="BK141" s="44"/>
      <c r="BP141" s="14"/>
      <c r="BQ141" s="13"/>
      <c r="BR141" s="15"/>
      <c r="BU141" s="13"/>
      <c r="BV141" s="15"/>
      <c r="BY141" s="13"/>
      <c r="BZ141" s="15"/>
      <c r="CC141" s="13"/>
      <c r="CD141" s="15"/>
      <c r="CG141" s="13"/>
      <c r="CH141" s="15"/>
      <c r="CK141" s="15"/>
      <c r="CL141" s="15"/>
      <c r="CM141" s="15"/>
    </row>
    <row r="142" spans="1:91" ht="16" thickBot="1" x14ac:dyDescent="0.4">
      <c r="A142" s="13">
        <v>43603</v>
      </c>
      <c r="B142" s="81" t="s">
        <v>188</v>
      </c>
      <c r="C142" s="80">
        <f t="shared" si="46"/>
        <v>2019</v>
      </c>
      <c r="D142" s="80">
        <f t="shared" si="47"/>
        <v>5</v>
      </c>
      <c r="E142" s="80">
        <f t="shared" si="48"/>
        <v>18</v>
      </c>
      <c r="F142" s="80">
        <v>604.38679999999999</v>
      </c>
      <c r="G142" s="80">
        <v>54.61</v>
      </c>
      <c r="H142" s="80">
        <v>0.44</v>
      </c>
      <c r="I142" s="80">
        <v>5036.74</v>
      </c>
      <c r="J142" s="80">
        <v>280.89999999999998</v>
      </c>
      <c r="K142" s="80">
        <v>1106.7113999999999</v>
      </c>
      <c r="L142" s="80">
        <v>11958.34</v>
      </c>
      <c r="M142" s="80">
        <v>20140.87</v>
      </c>
      <c r="O142" s="66">
        <f t="shared" si="49"/>
        <v>5</v>
      </c>
      <c r="P142" s="44">
        <f t="shared" si="50"/>
        <v>17</v>
      </c>
      <c r="Q142" s="94">
        <v>45429</v>
      </c>
      <c r="R142" s="95">
        <f>SUMIFS(F:F,C:C,$R$4,D:D,O142,E:E,P142)</f>
        <v>599.55340000000001</v>
      </c>
      <c r="S142" s="96">
        <f>SUMIFS($F:$F,$C:$C,$S$4,$D:$D,O142,$E:$E,P142)</f>
        <v>772.15210000000002</v>
      </c>
      <c r="T142" s="96">
        <f>SUMIFS($F:$F,$C:$C,$T$4,$D:$D,O142,$E:$E,P142)</f>
        <v>379.24599999999998</v>
      </c>
      <c r="U142" s="96">
        <f>SUMIFS($F:$F,$C:$C,$U$4,$D:$D,O142,$E:$E,P142)</f>
        <v>452.4896</v>
      </c>
      <c r="V142" s="96">
        <f>SUMIFS($F:$F,$C:$C,$V$4,$D:$D,O142,$E:$E,P142)</f>
        <v>728.51110000000006</v>
      </c>
      <c r="W142" s="96">
        <f>SUMIFS($F:$F,$C:$C,$W$4,$D:$D,O142,$E:$E,P142)</f>
        <v>753.84230000000002</v>
      </c>
      <c r="X142" s="97">
        <f>SUMIFS($F:$F,$C:$C,$X$4,$D:$D,O142,$E:$E,P142)</f>
        <v>0</v>
      </c>
      <c r="Y142" s="44"/>
      <c r="Z142" s="66">
        <f t="shared" si="51"/>
        <v>5</v>
      </c>
      <c r="AA142" s="44">
        <f t="shared" si="52"/>
        <v>17</v>
      </c>
      <c r="AB142" s="94">
        <v>45429</v>
      </c>
      <c r="AC142" s="95">
        <f t="shared" si="45"/>
        <v>54.504854545454549</v>
      </c>
      <c r="AD142" s="96">
        <f t="shared" si="45"/>
        <v>70.195645454545456</v>
      </c>
      <c r="AE142" s="96">
        <f t="shared" si="45"/>
        <v>34.476909090909089</v>
      </c>
      <c r="AF142" s="96">
        <f t="shared" si="45"/>
        <v>41.135418181818181</v>
      </c>
      <c r="AG142" s="96">
        <f t="shared" si="45"/>
        <v>66.228281818181827</v>
      </c>
      <c r="AH142" s="96">
        <f t="shared" si="45"/>
        <v>68.531118181818186</v>
      </c>
      <c r="AI142" s="97">
        <f t="shared" si="45"/>
        <v>0</v>
      </c>
      <c r="AJ142" s="44"/>
      <c r="AK142" s="66">
        <f t="shared" si="53"/>
        <v>5</v>
      </c>
      <c r="AL142" s="44">
        <f t="shared" si="54"/>
        <v>17</v>
      </c>
      <c r="AM142" s="94">
        <v>45429</v>
      </c>
      <c r="AN142" s="95">
        <f>SUMIFS(G:G,C:C,$AN$4,D:D,AK142,E:E,AL142)</f>
        <v>54.17</v>
      </c>
      <c r="AO142" s="96">
        <f>SUMIFS(G:G,C:C,$AO$4,D:D,AK142,E:E,AL142)</f>
        <v>68.430000000000007</v>
      </c>
      <c r="AP142" s="96">
        <f>SUMIFS(G:G,C:C,$AP$4,D:D,AK142,E:E,AL142)</f>
        <v>33.81</v>
      </c>
      <c r="AQ142" s="96">
        <f>SUMIFS(G:G,C:C,$AQ$4,D:D,AK142,E:E,AL142)</f>
        <v>41.12</v>
      </c>
      <c r="AR142" s="96">
        <f>SUMIFS(G:G,C:C,$AR$4,D:D,AK142,E:E,AL142)</f>
        <v>64.7</v>
      </c>
      <c r="AS142" s="96">
        <f>SUMIFS(G:G,C:C,$AS$4,D:D,AK142,E:E,AL142)</f>
        <v>66.53</v>
      </c>
      <c r="AT142" s="97">
        <f>SUMIFS(G:G,C:C,$AT$4,D:D,AK142,E:E,AL142)</f>
        <v>0</v>
      </c>
      <c r="AU142" s="44"/>
      <c r="AV142" s="101">
        <v>45429</v>
      </c>
      <c r="AW142" s="96">
        <f t="shared" si="55"/>
        <v>617.24822000000006</v>
      </c>
      <c r="AX142" s="96">
        <f t="shared" si="56"/>
        <v>56.113474545454551</v>
      </c>
      <c r="AY142" s="97">
        <f t="shared" si="57"/>
        <v>54.918000000000006</v>
      </c>
      <c r="AZ142" s="96">
        <f t="shared" si="58"/>
        <v>70.195645454545456</v>
      </c>
      <c r="BA142" s="96">
        <f t="shared" si="59"/>
        <v>34.476909090909089</v>
      </c>
      <c r="BB142" s="97">
        <f t="shared" si="60"/>
        <v>35.718736363636367</v>
      </c>
      <c r="BC142" s="102">
        <f t="shared" si="61"/>
        <v>56.113474545454551</v>
      </c>
      <c r="BD142" s="44"/>
      <c r="BE142" s="44"/>
      <c r="BF142" s="96">
        <f t="shared" si="63"/>
        <v>68.430000000000007</v>
      </c>
      <c r="BG142" s="96">
        <f t="shared" si="64"/>
        <v>33.81</v>
      </c>
      <c r="BH142" s="96">
        <f t="shared" si="65"/>
        <v>34.620000000000005</v>
      </c>
      <c r="BI142" s="44"/>
      <c r="BJ142" s="96">
        <f t="shared" si="62"/>
        <v>54.918000000000006</v>
      </c>
      <c r="BK142" s="44"/>
      <c r="BP142" s="14"/>
      <c r="BQ142" s="13"/>
      <c r="BR142" s="15"/>
      <c r="BU142" s="13"/>
      <c r="BV142" s="15"/>
      <c r="BY142" s="13"/>
      <c r="BZ142" s="15"/>
      <c r="CC142" s="13"/>
      <c r="CD142" s="15"/>
      <c r="CG142" s="13"/>
      <c r="CH142" s="15"/>
      <c r="CK142" s="15"/>
      <c r="CL142" s="15"/>
      <c r="CM142" s="15"/>
    </row>
    <row r="143" spans="1:91" ht="16" thickBot="1" x14ac:dyDescent="0.4">
      <c r="A143" s="13">
        <v>43604</v>
      </c>
      <c r="B143" s="81" t="s">
        <v>189</v>
      </c>
      <c r="C143" s="80">
        <f t="shared" si="46"/>
        <v>2019</v>
      </c>
      <c r="D143" s="80">
        <f t="shared" si="47"/>
        <v>5</v>
      </c>
      <c r="E143" s="80">
        <f t="shared" si="48"/>
        <v>19</v>
      </c>
      <c r="F143" s="80">
        <v>609.28750000000002</v>
      </c>
      <c r="G143" s="80">
        <v>55.05</v>
      </c>
      <c r="H143" s="80">
        <v>0.44</v>
      </c>
      <c r="I143" s="80">
        <v>5142.07</v>
      </c>
      <c r="J143" s="80">
        <v>290.89999999999998</v>
      </c>
      <c r="K143" s="80">
        <v>1106.7113999999999</v>
      </c>
      <c r="L143" s="80">
        <v>11957.92</v>
      </c>
      <c r="M143" s="80">
        <v>20141.97</v>
      </c>
      <c r="O143" s="66">
        <f t="shared" si="49"/>
        <v>5</v>
      </c>
      <c r="P143" s="44">
        <f t="shared" si="50"/>
        <v>18</v>
      </c>
      <c r="Q143" s="94">
        <v>45430</v>
      </c>
      <c r="R143" s="95">
        <f>SUMIFS(F:F,C:C,$R$4,D:D,O143,E:E,P143)</f>
        <v>604.38679999999999</v>
      </c>
      <c r="S143" s="96">
        <f>SUMIFS($F:$F,$C:$C,$S$4,$D:$D,O143,$E:$E,P143)</f>
        <v>776.00390000000004</v>
      </c>
      <c r="T143" s="96">
        <f>SUMIFS($F:$F,$C:$C,$T$4,$D:$D,O143,$E:$E,P143)</f>
        <v>380.82859999999999</v>
      </c>
      <c r="U143" s="96">
        <f>SUMIFS($F:$F,$C:$C,$U$4,$D:$D,O143,$E:$E,P143)</f>
        <v>456.85739999999998</v>
      </c>
      <c r="V143" s="96">
        <f>SUMIFS($F:$F,$C:$C,$V$4,$D:$D,O143,$E:$E,P143)</f>
        <v>731.85929999999996</v>
      </c>
      <c r="W143" s="96">
        <f>SUMIFS($F:$F,$C:$C,$W$4,$D:$D,O143,$E:$E,P143)</f>
        <v>757.26409999999998</v>
      </c>
      <c r="X143" s="97">
        <f>SUMIFS($F:$F,$C:$C,$X$4,$D:$D,O143,$E:$E,P143)</f>
        <v>0</v>
      </c>
      <c r="Y143" s="44"/>
      <c r="Z143" s="66">
        <f t="shared" si="51"/>
        <v>5</v>
      </c>
      <c r="AA143" s="44">
        <f t="shared" si="52"/>
        <v>18</v>
      </c>
      <c r="AB143" s="94">
        <v>45430</v>
      </c>
      <c r="AC143" s="95">
        <f t="shared" si="45"/>
        <v>54.944254545454548</v>
      </c>
      <c r="AD143" s="96">
        <f t="shared" si="45"/>
        <v>70.545809090909088</v>
      </c>
      <c r="AE143" s="96">
        <f t="shared" si="45"/>
        <v>34.620781818181818</v>
      </c>
      <c r="AF143" s="96">
        <f t="shared" si="45"/>
        <v>41.53249090909091</v>
      </c>
      <c r="AG143" s="96">
        <f t="shared" si="45"/>
        <v>66.532663636363637</v>
      </c>
      <c r="AH143" s="96">
        <f t="shared" si="45"/>
        <v>68.842190909090903</v>
      </c>
      <c r="AI143" s="97">
        <f t="shared" si="45"/>
        <v>0</v>
      </c>
      <c r="AJ143" s="44"/>
      <c r="AK143" s="66">
        <f t="shared" si="53"/>
        <v>5</v>
      </c>
      <c r="AL143" s="44">
        <f t="shared" si="54"/>
        <v>18</v>
      </c>
      <c r="AM143" s="94">
        <v>45430</v>
      </c>
      <c r="AN143" s="95">
        <f>SUMIFS(G:G,C:C,$AN$4,D:D,AK143,E:E,AL143)</f>
        <v>54.61</v>
      </c>
      <c r="AO143" s="96">
        <f>SUMIFS(G:G,C:C,$AO$4,D:D,AK143,E:E,AL143)</f>
        <v>68.77</v>
      </c>
      <c r="AP143" s="96">
        <f>SUMIFS(G:G,C:C,$AP$4,D:D,AK143,E:E,AL143)</f>
        <v>33.950000000000003</v>
      </c>
      <c r="AQ143" s="96">
        <f>SUMIFS(G:G,C:C,$AQ$4,D:D,AK143,E:E,AL143)</f>
        <v>41.52</v>
      </c>
      <c r="AR143" s="96">
        <f>SUMIFS(G:G,C:C,$AR$4,D:D,AK143,E:E,AL143)</f>
        <v>64.989999999999995</v>
      </c>
      <c r="AS143" s="96">
        <f>SUMIFS(G:G,C:C,$AS$4,D:D,AK143,E:E,AL143)</f>
        <v>66.83</v>
      </c>
      <c r="AT143" s="97">
        <f>SUMIFS(G:G,C:C,$AT$4,D:D,AK143,E:E,AL143)</f>
        <v>0</v>
      </c>
      <c r="AU143" s="44"/>
      <c r="AV143" s="101">
        <v>45430</v>
      </c>
      <c r="AW143" s="96">
        <f t="shared" si="55"/>
        <v>620.56265999999994</v>
      </c>
      <c r="AX143" s="96">
        <f t="shared" si="56"/>
        <v>56.414787272727267</v>
      </c>
      <c r="AY143" s="97">
        <f t="shared" si="57"/>
        <v>55.212000000000003</v>
      </c>
      <c r="AZ143" s="96">
        <f t="shared" si="58"/>
        <v>70.545809090909088</v>
      </c>
      <c r="BA143" s="96">
        <f t="shared" si="59"/>
        <v>34.620781818181818</v>
      </c>
      <c r="BB143" s="97">
        <f t="shared" si="60"/>
        <v>35.92502727272727</v>
      </c>
      <c r="BC143" s="102">
        <f t="shared" si="61"/>
        <v>56.414787272727267</v>
      </c>
      <c r="BD143" s="44"/>
      <c r="BE143" s="44"/>
      <c r="BF143" s="96">
        <f t="shared" si="63"/>
        <v>68.77</v>
      </c>
      <c r="BG143" s="96">
        <f t="shared" si="64"/>
        <v>33.950000000000003</v>
      </c>
      <c r="BH143" s="96">
        <f t="shared" si="65"/>
        <v>34.819999999999993</v>
      </c>
      <c r="BI143" s="44"/>
      <c r="BJ143" s="96">
        <f t="shared" si="62"/>
        <v>55.212000000000003</v>
      </c>
      <c r="BK143" s="44"/>
      <c r="BP143" s="14"/>
      <c r="BQ143" s="13"/>
      <c r="BR143" s="15"/>
      <c r="BU143" s="13"/>
      <c r="BV143" s="15"/>
      <c r="BY143" s="13"/>
      <c r="BZ143" s="15"/>
      <c r="CC143" s="13"/>
      <c r="CD143" s="15"/>
      <c r="CG143" s="13"/>
      <c r="CH143" s="15"/>
      <c r="CK143" s="15"/>
      <c r="CL143" s="15"/>
      <c r="CM143" s="15"/>
    </row>
    <row r="144" spans="1:91" ht="16" thickBot="1" x14ac:dyDescent="0.4">
      <c r="A144" s="13">
        <v>43605</v>
      </c>
      <c r="B144" s="81" t="s">
        <v>190</v>
      </c>
      <c r="C144" s="80">
        <f t="shared" si="46"/>
        <v>2019</v>
      </c>
      <c r="D144" s="80">
        <f t="shared" si="47"/>
        <v>5</v>
      </c>
      <c r="E144" s="80">
        <f t="shared" si="48"/>
        <v>20</v>
      </c>
      <c r="F144" s="80">
        <v>613.36760000000004</v>
      </c>
      <c r="G144" s="80">
        <v>55.42</v>
      </c>
      <c r="H144" s="80">
        <v>0.37</v>
      </c>
      <c r="I144" s="80">
        <v>4369.7299999999996</v>
      </c>
      <c r="J144" s="80">
        <v>321.8</v>
      </c>
      <c r="K144" s="80">
        <v>1106.7828999999999</v>
      </c>
      <c r="L144" s="80">
        <v>11966.59</v>
      </c>
      <c r="M144" s="80">
        <v>20069.82</v>
      </c>
      <c r="O144" s="66">
        <f t="shared" si="49"/>
        <v>5</v>
      </c>
      <c r="P144" s="44">
        <f t="shared" si="50"/>
        <v>19</v>
      </c>
      <c r="Q144" s="94">
        <v>45431</v>
      </c>
      <c r="R144" s="95">
        <f>SUMIFS(F:F,C:C,$R$4,D:D,O144,E:E,P144)</f>
        <v>609.28750000000002</v>
      </c>
      <c r="S144" s="96">
        <f>SUMIFS($F:$F,$C:$C,$S$4,$D:$D,O144,$E:$E,P144)</f>
        <v>779.36410000000001</v>
      </c>
      <c r="T144" s="96">
        <f>SUMIFS($F:$F,$C:$C,$T$4,$D:$D,O144,$E:$E,P144)</f>
        <v>382.6361</v>
      </c>
      <c r="U144" s="96">
        <f>SUMIFS($F:$F,$C:$C,$U$4,$D:$D,O144,$E:$E,P144)</f>
        <v>461.69900000000001</v>
      </c>
      <c r="V144" s="96">
        <f>SUMIFS($F:$F,$C:$C,$V$4,$D:$D,O144,$E:$E,P144)</f>
        <v>735.49040000000002</v>
      </c>
      <c r="W144" s="96">
        <f>SUMIFS($F:$F,$C:$C,$W$4,$D:$D,O144,$E:$E,P144)</f>
        <v>760.75509999999997</v>
      </c>
      <c r="X144" s="97">
        <f>SUMIFS($F:$F,$C:$C,$X$4,$D:$D,O144,$E:$E,P144)</f>
        <v>0</v>
      </c>
      <c r="Y144" s="44"/>
      <c r="Z144" s="66">
        <f t="shared" si="51"/>
        <v>5</v>
      </c>
      <c r="AA144" s="44">
        <f t="shared" si="52"/>
        <v>19</v>
      </c>
      <c r="AB144" s="94">
        <v>45431</v>
      </c>
      <c r="AC144" s="95">
        <f t="shared" si="45"/>
        <v>55.389772727272728</v>
      </c>
      <c r="AD144" s="96">
        <f t="shared" si="45"/>
        <v>70.851281818181818</v>
      </c>
      <c r="AE144" s="96">
        <f t="shared" si="45"/>
        <v>34.7851</v>
      </c>
      <c r="AF144" s="96">
        <f t="shared" si="45"/>
        <v>41.972636363636362</v>
      </c>
      <c r="AG144" s="96">
        <f t="shared" si="45"/>
        <v>66.862763636363638</v>
      </c>
      <c r="AH144" s="96">
        <f t="shared" si="45"/>
        <v>69.15955454545454</v>
      </c>
      <c r="AI144" s="97">
        <f t="shared" si="45"/>
        <v>0</v>
      </c>
      <c r="AJ144" s="44"/>
      <c r="AK144" s="66">
        <f t="shared" si="53"/>
        <v>5</v>
      </c>
      <c r="AL144" s="44">
        <f t="shared" si="54"/>
        <v>19</v>
      </c>
      <c r="AM144" s="94">
        <v>45431</v>
      </c>
      <c r="AN144" s="95">
        <f>SUMIFS(G:G,C:C,$AN$4,D:D,AK144,E:E,AL144)</f>
        <v>55.05</v>
      </c>
      <c r="AO144" s="96">
        <f>SUMIFS(G:G,C:C,$AO$4,D:D,AK144,E:E,AL144)</f>
        <v>69.069999999999993</v>
      </c>
      <c r="AP144" s="96">
        <f>SUMIFS(G:G,C:C,$AP$4,D:D,AK144,E:E,AL144)</f>
        <v>34.11</v>
      </c>
      <c r="AQ144" s="96">
        <f>SUMIFS(G:G,C:C,$AQ$4,D:D,AK144,E:E,AL144)</f>
        <v>41.96</v>
      </c>
      <c r="AR144" s="96">
        <f>SUMIFS(G:G,C:C,$AR$4,D:D,AK144,E:E,AL144)</f>
        <v>65.209999999999994</v>
      </c>
      <c r="AS144" s="96">
        <f>SUMIFS(G:G,C:C,$AS$4,D:D,AK144,E:E,AL144)</f>
        <v>67.14</v>
      </c>
      <c r="AT144" s="97">
        <f>SUMIFS(G:G,C:C,$AT$4,D:D,AK144,E:E,AL144)</f>
        <v>0</v>
      </c>
      <c r="AU144" s="44"/>
      <c r="AV144" s="101">
        <v>45431</v>
      </c>
      <c r="AW144" s="96">
        <f t="shared" si="55"/>
        <v>623.98893999999996</v>
      </c>
      <c r="AX144" s="96">
        <f t="shared" si="56"/>
        <v>56.72626727272727</v>
      </c>
      <c r="AY144" s="97">
        <f t="shared" si="57"/>
        <v>55.49799999999999</v>
      </c>
      <c r="AZ144" s="96">
        <f t="shared" si="58"/>
        <v>70.851281818181818</v>
      </c>
      <c r="BA144" s="96">
        <f t="shared" si="59"/>
        <v>34.7851</v>
      </c>
      <c r="BB144" s="97">
        <f t="shared" si="60"/>
        <v>36.066181818181818</v>
      </c>
      <c r="BC144" s="102">
        <f t="shared" si="61"/>
        <v>56.72626727272727</v>
      </c>
      <c r="BD144" s="44"/>
      <c r="BE144" s="44"/>
      <c r="BF144" s="96">
        <f t="shared" si="63"/>
        <v>69.069999999999993</v>
      </c>
      <c r="BG144" s="96">
        <f t="shared" si="64"/>
        <v>34.11</v>
      </c>
      <c r="BH144" s="96">
        <f t="shared" si="65"/>
        <v>34.959999999999994</v>
      </c>
      <c r="BI144" s="44"/>
      <c r="BJ144" s="96">
        <f t="shared" si="62"/>
        <v>55.49799999999999</v>
      </c>
      <c r="BK144" s="44"/>
      <c r="BP144" s="14"/>
      <c r="BQ144" s="13"/>
      <c r="BR144" s="15"/>
      <c r="BU144" s="13"/>
      <c r="BV144" s="15"/>
      <c r="BY144" s="13"/>
      <c r="BZ144" s="15"/>
      <c r="CC144" s="13"/>
      <c r="CD144" s="15"/>
      <c r="CG144" s="13"/>
      <c r="CH144" s="15"/>
      <c r="CK144" s="15"/>
      <c r="CL144" s="15"/>
      <c r="CM144" s="15"/>
    </row>
    <row r="145" spans="1:91" ht="16" thickBot="1" x14ac:dyDescent="0.4">
      <c r="A145" s="13">
        <v>43606</v>
      </c>
      <c r="B145" s="81" t="s">
        <v>191</v>
      </c>
      <c r="C145" s="80">
        <f t="shared" si="46"/>
        <v>2019</v>
      </c>
      <c r="D145" s="80">
        <f t="shared" si="47"/>
        <v>5</v>
      </c>
      <c r="E145" s="80">
        <f t="shared" si="48"/>
        <v>21</v>
      </c>
      <c r="F145" s="80">
        <v>617.58860000000004</v>
      </c>
      <c r="G145" s="80">
        <v>55.8</v>
      </c>
      <c r="H145" s="80">
        <v>0.38</v>
      </c>
      <c r="I145" s="80">
        <v>4417.34</v>
      </c>
      <c r="J145" s="80">
        <v>225.9</v>
      </c>
      <c r="K145" s="80">
        <v>1106.7828999999999</v>
      </c>
      <c r="L145" s="80">
        <v>11963.33</v>
      </c>
      <c r="M145" s="80">
        <v>20059.8</v>
      </c>
      <c r="O145" s="66">
        <f t="shared" si="49"/>
        <v>5</v>
      </c>
      <c r="P145" s="44">
        <f t="shared" si="50"/>
        <v>20</v>
      </c>
      <c r="Q145" s="94">
        <v>45432</v>
      </c>
      <c r="R145" s="95">
        <f>SUMIFS(F:F,C:C,$R$4,D:D,O145,E:E,P145)</f>
        <v>613.36760000000004</v>
      </c>
      <c r="S145" s="96">
        <f>SUMIFS($F:$F,$C:$C,$S$4,$D:$D,O145,$E:$E,P145)</f>
        <v>781.96669999999995</v>
      </c>
      <c r="T145" s="96">
        <f>SUMIFS($F:$F,$C:$C,$T$4,$D:$D,O145,$E:$E,P145)</f>
        <v>385.5009</v>
      </c>
      <c r="U145" s="96">
        <f>SUMIFS($F:$F,$C:$C,$U$4,$D:$D,O145,$E:$E,P145)</f>
        <v>466.82069999999999</v>
      </c>
      <c r="V145" s="96">
        <f>SUMIFS($F:$F,$C:$C,$V$4,$D:$D,O145,$E:$E,P145)</f>
        <v>740.226</v>
      </c>
      <c r="W145" s="96">
        <f>SUMIFS($F:$F,$C:$C,$W$4,$D:$D,O145,$E:$E,P145)</f>
        <v>763.601</v>
      </c>
      <c r="X145" s="97">
        <f>SUMIFS($F:$F,$C:$C,$X$4,$D:$D,O145,$E:$E,P145)</f>
        <v>0</v>
      </c>
      <c r="Y145" s="44"/>
      <c r="Z145" s="66">
        <f t="shared" si="51"/>
        <v>5</v>
      </c>
      <c r="AA145" s="44">
        <f t="shared" si="52"/>
        <v>20</v>
      </c>
      <c r="AB145" s="94">
        <v>45432</v>
      </c>
      <c r="AC145" s="95">
        <f t="shared" si="45"/>
        <v>55.760690909090911</v>
      </c>
      <c r="AD145" s="96">
        <f t="shared" si="45"/>
        <v>71.087881818181813</v>
      </c>
      <c r="AE145" s="96">
        <f t="shared" si="45"/>
        <v>35.045536363636366</v>
      </c>
      <c r="AF145" s="96">
        <f t="shared" si="45"/>
        <v>42.438245454545452</v>
      </c>
      <c r="AG145" s="96">
        <f t="shared" si="45"/>
        <v>67.293272727272722</v>
      </c>
      <c r="AH145" s="96">
        <f t="shared" si="45"/>
        <v>69.418272727272722</v>
      </c>
      <c r="AI145" s="97">
        <f t="shared" si="45"/>
        <v>0</v>
      </c>
      <c r="AJ145" s="44"/>
      <c r="AK145" s="66">
        <f t="shared" si="53"/>
        <v>5</v>
      </c>
      <c r="AL145" s="44">
        <f t="shared" si="54"/>
        <v>20</v>
      </c>
      <c r="AM145" s="94">
        <v>45432</v>
      </c>
      <c r="AN145" s="95">
        <f>SUMIFS(G:G,C:C,$AN$4,D:D,AK145,E:E,AL145)</f>
        <v>55.42</v>
      </c>
      <c r="AO145" s="96">
        <f>SUMIFS(G:G,C:C,$AO$4,D:D,AK145,E:E,AL145)</f>
        <v>69.33</v>
      </c>
      <c r="AP145" s="96">
        <f>SUMIFS(G:G,C:C,$AP$4,D:D,AK145,E:E,AL145)</f>
        <v>34.369999999999997</v>
      </c>
      <c r="AQ145" s="96">
        <f>SUMIFS(G:G,C:C,$AQ$4,D:D,AK145,E:E,AL145)</f>
        <v>42.42</v>
      </c>
      <c r="AR145" s="96">
        <f>SUMIFS(G:G,C:C,$AR$4,D:D,AK145,E:E,AL145)</f>
        <v>65.63</v>
      </c>
      <c r="AS145" s="96">
        <f>SUMIFS(G:G,C:C,$AS$4,D:D,AK145,E:E,AL145)</f>
        <v>67.39</v>
      </c>
      <c r="AT145" s="97">
        <f>SUMIFS(G:G,C:C,$AT$4,D:D,AK145,E:E,AL145)</f>
        <v>0</v>
      </c>
      <c r="AU145" s="44"/>
      <c r="AV145" s="101">
        <v>45432</v>
      </c>
      <c r="AW145" s="96">
        <f t="shared" si="55"/>
        <v>627.62306000000001</v>
      </c>
      <c r="AX145" s="96">
        <f t="shared" si="56"/>
        <v>57.056641818181816</v>
      </c>
      <c r="AY145" s="97">
        <f t="shared" si="57"/>
        <v>55.827999999999996</v>
      </c>
      <c r="AZ145" s="96">
        <f t="shared" si="58"/>
        <v>71.087881818181813</v>
      </c>
      <c r="BA145" s="96">
        <f t="shared" si="59"/>
        <v>35.045536363636366</v>
      </c>
      <c r="BB145" s="97">
        <f t="shared" si="60"/>
        <v>36.042345454545448</v>
      </c>
      <c r="BC145" s="102">
        <f t="shared" si="61"/>
        <v>57.056641818181809</v>
      </c>
      <c r="BD145" s="44"/>
      <c r="BE145" s="44"/>
      <c r="BF145" s="96">
        <f t="shared" si="63"/>
        <v>69.33</v>
      </c>
      <c r="BG145" s="96">
        <f t="shared" si="64"/>
        <v>34.369999999999997</v>
      </c>
      <c r="BH145" s="96">
        <f t="shared" si="65"/>
        <v>34.96</v>
      </c>
      <c r="BI145" s="44"/>
      <c r="BJ145" s="96">
        <f t="shared" si="62"/>
        <v>55.827999999999996</v>
      </c>
      <c r="BK145" s="44"/>
      <c r="BP145" s="14"/>
      <c r="BQ145" s="13"/>
      <c r="BR145" s="15"/>
      <c r="BU145" s="13"/>
      <c r="BV145" s="15"/>
      <c r="BY145" s="13"/>
      <c r="BZ145" s="15"/>
      <c r="CC145" s="13"/>
      <c r="CD145" s="15"/>
      <c r="CG145" s="13"/>
      <c r="CH145" s="15"/>
      <c r="CK145" s="15"/>
      <c r="CL145" s="15"/>
      <c r="CM145" s="15"/>
    </row>
    <row r="146" spans="1:91" ht="16" thickBot="1" x14ac:dyDescent="0.4">
      <c r="A146" s="13">
        <v>43607</v>
      </c>
      <c r="B146" s="81" t="s">
        <v>192</v>
      </c>
      <c r="C146" s="80">
        <f t="shared" si="46"/>
        <v>2019</v>
      </c>
      <c r="D146" s="80">
        <f t="shared" si="47"/>
        <v>5</v>
      </c>
      <c r="E146" s="80">
        <f t="shared" si="48"/>
        <v>22</v>
      </c>
      <c r="F146" s="80">
        <v>621.93880000000001</v>
      </c>
      <c r="G146" s="80">
        <v>56.19</v>
      </c>
      <c r="H146" s="80">
        <v>0.39</v>
      </c>
      <c r="I146" s="80">
        <v>4590.3500000000004</v>
      </c>
      <c r="J146" s="80">
        <v>285.3</v>
      </c>
      <c r="K146" s="80">
        <v>1106.7828999999999</v>
      </c>
      <c r="L146" s="80">
        <v>11962.95</v>
      </c>
      <c r="M146" s="80">
        <v>20060.79</v>
      </c>
      <c r="O146" s="66">
        <f t="shared" si="49"/>
        <v>5</v>
      </c>
      <c r="P146" s="44">
        <f t="shared" si="50"/>
        <v>21</v>
      </c>
      <c r="Q146" s="94">
        <v>45433</v>
      </c>
      <c r="R146" s="95">
        <f>SUMIFS(F:F,C:C,$R$4,D:D,O146,E:E,P146)</f>
        <v>617.58860000000004</v>
      </c>
      <c r="S146" s="96">
        <f>SUMIFS($F:$F,$C:$C,$S$4,$D:$D,O146,$E:$E,P146)</f>
        <v>786.15560000000005</v>
      </c>
      <c r="T146" s="96">
        <f>SUMIFS($F:$F,$C:$C,$T$4,$D:$D,O146,$E:$E,P146)</f>
        <v>388.98219999999998</v>
      </c>
      <c r="U146" s="96">
        <f>SUMIFS($F:$F,$C:$C,$U$4,$D:$D,O146,$E:$E,P146)</f>
        <v>472.74680000000001</v>
      </c>
      <c r="V146" s="96">
        <f>SUMIFS($F:$F,$C:$C,$V$4,$D:$D,O146,$E:$E,P146)</f>
        <v>745.101</v>
      </c>
      <c r="W146" s="96">
        <f>SUMIFS($F:$F,$C:$C,$W$4,$D:$D,O146,$E:$E,P146)</f>
        <v>765.14290000000005</v>
      </c>
      <c r="X146" s="97">
        <f>SUMIFS($F:$F,$C:$C,$X$4,$D:$D,O146,$E:$E,P146)</f>
        <v>0</v>
      </c>
      <c r="Y146" s="44"/>
      <c r="Z146" s="66">
        <f t="shared" si="51"/>
        <v>5</v>
      </c>
      <c r="AA146" s="44">
        <f t="shared" si="52"/>
        <v>21</v>
      </c>
      <c r="AB146" s="94">
        <v>45433</v>
      </c>
      <c r="AC146" s="95">
        <f t="shared" si="45"/>
        <v>56.144418181818189</v>
      </c>
      <c r="AD146" s="96">
        <f t="shared" si="45"/>
        <v>71.46869090909091</v>
      </c>
      <c r="AE146" s="96">
        <f t="shared" si="45"/>
        <v>35.362018181818179</v>
      </c>
      <c r="AF146" s="96">
        <f t="shared" si="45"/>
        <v>42.97698181818182</v>
      </c>
      <c r="AG146" s="96">
        <f t="shared" si="45"/>
        <v>67.736454545454549</v>
      </c>
      <c r="AH146" s="96">
        <f t="shared" si="45"/>
        <v>69.558445454545463</v>
      </c>
      <c r="AI146" s="97">
        <f t="shared" si="45"/>
        <v>0</v>
      </c>
      <c r="AJ146" s="44"/>
      <c r="AK146" s="66">
        <f t="shared" si="53"/>
        <v>5</v>
      </c>
      <c r="AL146" s="44">
        <f t="shared" si="54"/>
        <v>21</v>
      </c>
      <c r="AM146" s="94">
        <v>45433</v>
      </c>
      <c r="AN146" s="95">
        <f>SUMIFS(G:G,C:C,$AN$4,D:D,AK146,E:E,AL146)</f>
        <v>55.8</v>
      </c>
      <c r="AO146" s="96">
        <f>SUMIFS(G:G,C:C,$AO$4,D:D,AK146,E:E,AL146)</f>
        <v>69.7</v>
      </c>
      <c r="AP146" s="96">
        <f>SUMIFS(G:G,C:C,$AP$4,D:D,AK146,E:E,AL146)</f>
        <v>34.68</v>
      </c>
      <c r="AQ146" s="96">
        <f>SUMIFS(G:G,C:C,$AQ$4,D:D,AK146,E:E,AL146)</f>
        <v>42.96</v>
      </c>
      <c r="AR146" s="96">
        <f>SUMIFS(G:G,C:C,$AR$4,D:D,AK146,E:E,AL146)</f>
        <v>66.069999999999993</v>
      </c>
      <c r="AS146" s="96">
        <f>SUMIFS(G:G,C:C,$AS$4,D:D,AK146,E:E,AL146)</f>
        <v>67.53</v>
      </c>
      <c r="AT146" s="97">
        <f>SUMIFS(G:G,C:C,$AT$4,D:D,AK146,E:E,AL146)</f>
        <v>0</v>
      </c>
      <c r="AU146" s="44"/>
      <c r="AV146" s="101">
        <v>45433</v>
      </c>
      <c r="AW146" s="96">
        <f t="shared" si="55"/>
        <v>631.62569999999994</v>
      </c>
      <c r="AX146" s="96">
        <f t="shared" si="56"/>
        <v>57.420518181818174</v>
      </c>
      <c r="AY146" s="97">
        <f t="shared" si="57"/>
        <v>56.188000000000002</v>
      </c>
      <c r="AZ146" s="96">
        <f t="shared" si="58"/>
        <v>71.46869090909091</v>
      </c>
      <c r="BA146" s="96">
        <f t="shared" si="59"/>
        <v>35.362018181818179</v>
      </c>
      <c r="BB146" s="97">
        <f t="shared" si="60"/>
        <v>36.106672727272731</v>
      </c>
      <c r="BC146" s="102">
        <f t="shared" si="61"/>
        <v>57.420518181818181</v>
      </c>
      <c r="BD146" s="44"/>
      <c r="BE146" s="44"/>
      <c r="BF146" s="96">
        <f t="shared" si="63"/>
        <v>69.7</v>
      </c>
      <c r="BG146" s="96">
        <f t="shared" si="64"/>
        <v>34.68</v>
      </c>
      <c r="BH146" s="96">
        <f t="shared" si="65"/>
        <v>35.020000000000003</v>
      </c>
      <c r="BI146" s="44"/>
      <c r="BJ146" s="96">
        <f t="shared" si="62"/>
        <v>56.188000000000002</v>
      </c>
      <c r="BK146" s="44"/>
      <c r="BP146" s="14"/>
      <c r="BQ146" s="13"/>
      <c r="BR146" s="15"/>
      <c r="BU146" s="13"/>
      <c r="BV146" s="15"/>
      <c r="BY146" s="13"/>
      <c r="BZ146" s="15"/>
      <c r="CC146" s="13"/>
      <c r="CD146" s="15"/>
      <c r="CG146" s="13"/>
      <c r="CH146" s="15"/>
      <c r="CK146" s="15"/>
      <c r="CL146" s="15"/>
      <c r="CM146" s="15"/>
    </row>
    <row r="147" spans="1:91" ht="16" thickBot="1" x14ac:dyDescent="0.4">
      <c r="A147" s="13">
        <v>43608</v>
      </c>
      <c r="B147" s="81" t="s">
        <v>193</v>
      </c>
      <c r="C147" s="80">
        <f t="shared" si="46"/>
        <v>2019</v>
      </c>
      <c r="D147" s="80">
        <f t="shared" si="47"/>
        <v>5</v>
      </c>
      <c r="E147" s="80">
        <f t="shared" si="48"/>
        <v>23</v>
      </c>
      <c r="F147" s="80">
        <v>626.45699999999999</v>
      </c>
      <c r="G147" s="80">
        <v>56.6</v>
      </c>
      <c r="H147" s="80">
        <v>0.41</v>
      </c>
      <c r="I147" s="80">
        <v>4792.05</v>
      </c>
      <c r="J147" s="80">
        <v>260.10000000000002</v>
      </c>
      <c r="K147" s="80">
        <v>1106.7828999999999</v>
      </c>
      <c r="L147" s="80">
        <v>11962.63</v>
      </c>
      <c r="M147" s="80">
        <v>20061.650000000001</v>
      </c>
      <c r="O147" s="66">
        <f t="shared" si="49"/>
        <v>5</v>
      </c>
      <c r="P147" s="44">
        <f t="shared" si="50"/>
        <v>22</v>
      </c>
      <c r="Q147" s="94">
        <v>45434</v>
      </c>
      <c r="R147" s="95">
        <f>SUMIFS(F:F,C:C,$R$4,D:D,O147,E:E,P147)</f>
        <v>621.93880000000001</v>
      </c>
      <c r="S147" s="96">
        <f>SUMIFS($F:$F,$C:$C,$S$4,$D:$D,O147,$E:$E,P147)</f>
        <v>791.15650000000005</v>
      </c>
      <c r="T147" s="96">
        <f>SUMIFS($F:$F,$C:$C,$T$4,$D:$D,O147,$E:$E,P147)</f>
        <v>392.94909999999999</v>
      </c>
      <c r="U147" s="96">
        <f>SUMIFS($F:$F,$C:$C,$U$4,$D:$D,O147,$E:$E,P147)</f>
        <v>478.58449999999999</v>
      </c>
      <c r="V147" s="96">
        <f>SUMIFS($F:$F,$C:$C,$V$4,$D:$D,O147,$E:$E,P147)</f>
        <v>748.14940000000001</v>
      </c>
      <c r="W147" s="96">
        <f>SUMIFS($F:$F,$C:$C,$W$4,$D:$D,O147,$E:$E,P147)</f>
        <v>767.39670000000001</v>
      </c>
      <c r="X147" s="97">
        <f>SUMIFS($F:$F,$C:$C,$X$4,$D:$D,O147,$E:$E,P147)</f>
        <v>0</v>
      </c>
      <c r="Y147" s="44"/>
      <c r="Z147" s="66">
        <f t="shared" si="51"/>
        <v>5</v>
      </c>
      <c r="AA147" s="44">
        <f t="shared" si="52"/>
        <v>22</v>
      </c>
      <c r="AB147" s="94">
        <v>45434</v>
      </c>
      <c r="AC147" s="95">
        <f t="shared" si="45"/>
        <v>56.539890909090907</v>
      </c>
      <c r="AD147" s="96">
        <f t="shared" si="45"/>
        <v>71.923318181818189</v>
      </c>
      <c r="AE147" s="96">
        <f t="shared" si="45"/>
        <v>35.72264545454545</v>
      </c>
      <c r="AF147" s="96">
        <f t="shared" si="45"/>
        <v>43.507681818181815</v>
      </c>
      <c r="AG147" s="96">
        <f t="shared" si="45"/>
        <v>68.013581818181819</v>
      </c>
      <c r="AH147" s="96">
        <f t="shared" si="45"/>
        <v>69.76333636363637</v>
      </c>
      <c r="AI147" s="97">
        <f t="shared" si="45"/>
        <v>0</v>
      </c>
      <c r="AJ147" s="44"/>
      <c r="AK147" s="66">
        <f t="shared" si="53"/>
        <v>5</v>
      </c>
      <c r="AL147" s="44">
        <f t="shared" si="54"/>
        <v>22</v>
      </c>
      <c r="AM147" s="94">
        <v>45434</v>
      </c>
      <c r="AN147" s="95">
        <f>SUMIFS(G:G,C:C,$AN$4,D:D,AK147,E:E,AL147)</f>
        <v>56.19</v>
      </c>
      <c r="AO147" s="96">
        <f>SUMIFS(G:G,C:C,$AO$4,D:D,AK147,E:E,AL147)</f>
        <v>70.14</v>
      </c>
      <c r="AP147" s="96">
        <f>SUMIFS(G:G,C:C,$AP$4,D:D,AK147,E:E,AL147)</f>
        <v>35.03</v>
      </c>
      <c r="AQ147" s="96">
        <f>SUMIFS(G:G,C:C,$AQ$4,D:D,AK147,E:E,AL147)</f>
        <v>43.49</v>
      </c>
      <c r="AR147" s="96">
        <f>SUMIFS(G:G,C:C,$AR$4,D:D,AK147,E:E,AL147)</f>
        <v>66.34</v>
      </c>
      <c r="AS147" s="96">
        <f>SUMIFS(G:G,C:C,$AS$4,D:D,AK147,E:E,AL147)</f>
        <v>67.73</v>
      </c>
      <c r="AT147" s="97">
        <f>SUMIFS(G:G,C:C,$AT$4,D:D,AK147,E:E,AL147)</f>
        <v>0</v>
      </c>
      <c r="AU147" s="44"/>
      <c r="AV147" s="101">
        <v>45434</v>
      </c>
      <c r="AW147" s="96">
        <f t="shared" si="55"/>
        <v>635.64724000000001</v>
      </c>
      <c r="AX147" s="96">
        <f t="shared" si="56"/>
        <v>57.78611272727273</v>
      </c>
      <c r="AY147" s="97">
        <f t="shared" si="57"/>
        <v>56.546000000000006</v>
      </c>
      <c r="AZ147" s="96">
        <f t="shared" si="58"/>
        <v>71.923318181818189</v>
      </c>
      <c r="BA147" s="96">
        <f t="shared" si="59"/>
        <v>35.72264545454545</v>
      </c>
      <c r="BB147" s="97">
        <f t="shared" si="60"/>
        <v>36.200672727272739</v>
      </c>
      <c r="BC147" s="102">
        <f t="shared" si="61"/>
        <v>57.786112727272737</v>
      </c>
      <c r="BD147" s="44"/>
      <c r="BE147" s="44"/>
      <c r="BF147" s="96">
        <f t="shared" si="63"/>
        <v>70.14</v>
      </c>
      <c r="BG147" s="96">
        <f t="shared" si="64"/>
        <v>35.03</v>
      </c>
      <c r="BH147" s="96">
        <f t="shared" si="65"/>
        <v>35.11</v>
      </c>
      <c r="BI147" s="44"/>
      <c r="BJ147" s="96">
        <f t="shared" si="62"/>
        <v>56.546000000000006</v>
      </c>
      <c r="BK147" s="44"/>
      <c r="BP147" s="14"/>
      <c r="BQ147" s="13"/>
      <c r="BR147" s="15"/>
      <c r="BU147" s="13"/>
      <c r="BV147" s="15"/>
      <c r="BY147" s="13"/>
      <c r="BZ147" s="15"/>
      <c r="CC147" s="13"/>
      <c r="CD147" s="15"/>
      <c r="CG147" s="13"/>
      <c r="CH147" s="15"/>
      <c r="CK147" s="15"/>
      <c r="CL147" s="15"/>
      <c r="CM147" s="15"/>
    </row>
    <row r="148" spans="1:91" ht="16" thickBot="1" x14ac:dyDescent="0.4">
      <c r="A148" s="13">
        <v>43609</v>
      </c>
      <c r="B148" s="81" t="s">
        <v>194</v>
      </c>
      <c r="C148" s="80">
        <f t="shared" si="46"/>
        <v>2019</v>
      </c>
      <c r="D148" s="80">
        <f t="shared" si="47"/>
        <v>5</v>
      </c>
      <c r="E148" s="80">
        <f t="shared" si="48"/>
        <v>24</v>
      </c>
      <c r="F148" s="80">
        <v>631.46069999999997</v>
      </c>
      <c r="G148" s="80">
        <v>57.05</v>
      </c>
      <c r="H148" s="80">
        <v>0.45</v>
      </c>
      <c r="I148" s="80">
        <v>5152.5200000000004</v>
      </c>
      <c r="J148" s="80">
        <v>131.1</v>
      </c>
      <c r="K148" s="80">
        <v>1106.7828999999999</v>
      </c>
      <c r="L148" s="80">
        <v>11973.43</v>
      </c>
      <c r="M148" s="80">
        <v>20101.43</v>
      </c>
      <c r="O148" s="66">
        <f t="shared" si="49"/>
        <v>5</v>
      </c>
      <c r="P148" s="44">
        <f t="shared" si="50"/>
        <v>23</v>
      </c>
      <c r="Q148" s="94">
        <v>45435</v>
      </c>
      <c r="R148" s="95">
        <f>SUMIFS(F:F,C:C,$R$4,D:D,O148,E:E,P148)</f>
        <v>626.45699999999999</v>
      </c>
      <c r="S148" s="96">
        <f>SUMIFS($F:$F,$C:$C,$S$4,$D:$D,O148,$E:$E,P148)</f>
        <v>796.02110000000005</v>
      </c>
      <c r="T148" s="96">
        <f>SUMIFS($F:$F,$C:$C,$T$4,$D:$D,O148,$E:$E,P148)</f>
        <v>397.11090000000002</v>
      </c>
      <c r="U148" s="96">
        <f>SUMIFS($F:$F,$C:$C,$U$4,$D:$D,O148,$E:$E,P148)</f>
        <v>483.3723</v>
      </c>
      <c r="V148" s="96">
        <f>SUMIFS($F:$F,$C:$C,$V$4,$D:$D,O148,$E:$E,P148)</f>
        <v>751.07259999999997</v>
      </c>
      <c r="W148" s="96">
        <f>SUMIFS($F:$F,$C:$C,$W$4,$D:$D,O148,$E:$E,P148)</f>
        <v>770.05780000000004</v>
      </c>
      <c r="X148" s="97">
        <f>SUMIFS($F:$F,$C:$C,$X$4,$D:$D,O148,$E:$E,P148)</f>
        <v>0</v>
      </c>
      <c r="Y148" s="44"/>
      <c r="Z148" s="66">
        <f t="shared" si="51"/>
        <v>5</v>
      </c>
      <c r="AA148" s="44">
        <f t="shared" si="52"/>
        <v>23</v>
      </c>
      <c r="AB148" s="94">
        <v>45435</v>
      </c>
      <c r="AC148" s="95">
        <f t="shared" si="45"/>
        <v>56.950636363636363</v>
      </c>
      <c r="AD148" s="96">
        <f t="shared" si="45"/>
        <v>72.365554545454543</v>
      </c>
      <c r="AE148" s="96">
        <f t="shared" si="45"/>
        <v>36.10099090909091</v>
      </c>
      <c r="AF148" s="96">
        <f t="shared" si="45"/>
        <v>43.942936363636363</v>
      </c>
      <c r="AG148" s="96">
        <f t="shared" si="45"/>
        <v>68.279327272727272</v>
      </c>
      <c r="AH148" s="96">
        <f t="shared" si="45"/>
        <v>70.005254545454548</v>
      </c>
      <c r="AI148" s="97">
        <f t="shared" si="45"/>
        <v>0</v>
      </c>
      <c r="AJ148" s="44"/>
      <c r="AK148" s="66">
        <f t="shared" si="53"/>
        <v>5</v>
      </c>
      <c r="AL148" s="44">
        <f t="shared" si="54"/>
        <v>23</v>
      </c>
      <c r="AM148" s="94">
        <v>45435</v>
      </c>
      <c r="AN148" s="95">
        <f>SUMIFS(G:G,C:C,$AN$4,D:D,AK148,E:E,AL148)</f>
        <v>56.6</v>
      </c>
      <c r="AO148" s="96">
        <f>SUMIFS(G:G,C:C,$AO$4,D:D,AK148,E:E,AL148)</f>
        <v>70.56</v>
      </c>
      <c r="AP148" s="96">
        <f>SUMIFS(G:G,C:C,$AP$4,D:D,AK148,E:E,AL148)</f>
        <v>35.4</v>
      </c>
      <c r="AQ148" s="96">
        <f>SUMIFS(G:G,C:C,$AQ$4,D:D,AK148,E:E,AL148)</f>
        <v>43.92</v>
      </c>
      <c r="AR148" s="96">
        <f>SUMIFS(G:G,C:C,$AR$4,D:D,AK148,E:E,AL148)</f>
        <v>66.599999999999994</v>
      </c>
      <c r="AS148" s="96">
        <f>SUMIFS(G:G,C:C,$AS$4,D:D,AK148,E:E,AL148)</f>
        <v>67.959999999999994</v>
      </c>
      <c r="AT148" s="97">
        <f>SUMIFS(G:G,C:C,$AT$4,D:D,AK148,E:E,AL148)</f>
        <v>0</v>
      </c>
      <c r="AU148" s="44"/>
      <c r="AV148" s="101">
        <v>45435</v>
      </c>
      <c r="AW148" s="96">
        <f t="shared" si="55"/>
        <v>639.52693999999997</v>
      </c>
      <c r="AX148" s="96">
        <f t="shared" si="56"/>
        <v>58.138812727272722</v>
      </c>
      <c r="AY148" s="97">
        <f t="shared" si="57"/>
        <v>56.887999999999998</v>
      </c>
      <c r="AZ148" s="96">
        <f t="shared" si="58"/>
        <v>72.365554545454543</v>
      </c>
      <c r="BA148" s="96">
        <f t="shared" si="59"/>
        <v>36.10099090909091</v>
      </c>
      <c r="BB148" s="97">
        <f t="shared" si="60"/>
        <v>36.264563636363633</v>
      </c>
      <c r="BC148" s="102">
        <f t="shared" si="61"/>
        <v>58.138812727272729</v>
      </c>
      <c r="BD148" s="44"/>
      <c r="BE148" s="44"/>
      <c r="BF148" s="96">
        <f t="shared" si="63"/>
        <v>70.56</v>
      </c>
      <c r="BG148" s="96">
        <f t="shared" si="64"/>
        <v>35.4</v>
      </c>
      <c r="BH148" s="96">
        <f t="shared" si="65"/>
        <v>35.160000000000004</v>
      </c>
      <c r="BI148" s="44"/>
      <c r="BJ148" s="96">
        <f t="shared" si="62"/>
        <v>56.887999999999998</v>
      </c>
      <c r="BK148" s="44"/>
      <c r="BP148" s="14"/>
      <c r="BQ148" s="13"/>
      <c r="BR148" s="15"/>
      <c r="BU148" s="13"/>
      <c r="BV148" s="15"/>
      <c r="BY148" s="13"/>
      <c r="BZ148" s="15"/>
      <c r="CC148" s="13"/>
      <c r="CD148" s="15"/>
      <c r="CG148" s="13"/>
      <c r="CH148" s="15"/>
      <c r="CK148" s="15"/>
      <c r="CL148" s="15"/>
      <c r="CM148" s="15"/>
    </row>
    <row r="149" spans="1:91" ht="16" thickBot="1" x14ac:dyDescent="0.4">
      <c r="A149" s="13">
        <v>43610</v>
      </c>
      <c r="B149" s="81" t="s">
        <v>195</v>
      </c>
      <c r="C149" s="80">
        <f t="shared" si="46"/>
        <v>2019</v>
      </c>
      <c r="D149" s="80">
        <f t="shared" si="47"/>
        <v>5</v>
      </c>
      <c r="E149" s="80">
        <f t="shared" si="48"/>
        <v>25</v>
      </c>
      <c r="F149" s="80">
        <v>636.93849999999998</v>
      </c>
      <c r="G149" s="80">
        <v>57.55</v>
      </c>
      <c r="H149" s="80">
        <v>0.49</v>
      </c>
      <c r="I149" s="80">
        <v>5585.95</v>
      </c>
      <c r="J149" s="80">
        <v>119.1</v>
      </c>
      <c r="K149" s="80">
        <v>1106.7828999999999</v>
      </c>
      <c r="L149" s="80">
        <v>11985.98</v>
      </c>
      <c r="M149" s="80">
        <v>20149.060000000001</v>
      </c>
      <c r="O149" s="66">
        <f t="shared" si="49"/>
        <v>5</v>
      </c>
      <c r="P149" s="44">
        <f t="shared" si="50"/>
        <v>24</v>
      </c>
      <c r="Q149" s="94">
        <v>45436</v>
      </c>
      <c r="R149" s="95">
        <f>SUMIFS(F:F,C:C,$R$4,D:D,O149,E:E,P149)</f>
        <v>631.46069999999997</v>
      </c>
      <c r="S149" s="96">
        <f>SUMIFS($F:$F,$C:$C,$S$4,$D:$D,O149,$E:$E,P149)</f>
        <v>800.40729999999996</v>
      </c>
      <c r="T149" s="96">
        <f>SUMIFS($F:$F,$C:$C,$T$4,$D:$D,O149,$E:$E,P149)</f>
        <v>400.67840000000001</v>
      </c>
      <c r="U149" s="96">
        <f>SUMIFS($F:$F,$C:$C,$U$4,$D:$D,O149,$E:$E,P149)</f>
        <v>488.0231</v>
      </c>
      <c r="V149" s="96">
        <f>SUMIFS($F:$F,$C:$C,$V$4,$D:$D,O149,$E:$E,P149)</f>
        <v>753.64009999999996</v>
      </c>
      <c r="W149" s="96">
        <f>SUMIFS($F:$F,$C:$C,$W$4,$D:$D,O149,$E:$E,P149)</f>
        <v>772.68859999999995</v>
      </c>
      <c r="X149" s="97">
        <f>SUMIFS($F:$F,$C:$C,$X$4,$D:$D,O149,$E:$E,P149)</f>
        <v>0</v>
      </c>
      <c r="Y149" s="44"/>
      <c r="Z149" s="66">
        <f t="shared" si="51"/>
        <v>5</v>
      </c>
      <c r="AA149" s="44">
        <f t="shared" si="52"/>
        <v>24</v>
      </c>
      <c r="AB149" s="94">
        <v>45436</v>
      </c>
      <c r="AC149" s="95">
        <f t="shared" si="45"/>
        <v>57.405518181818181</v>
      </c>
      <c r="AD149" s="96">
        <f t="shared" si="45"/>
        <v>72.764299999999992</v>
      </c>
      <c r="AE149" s="96">
        <f t="shared" si="45"/>
        <v>36.425309090909089</v>
      </c>
      <c r="AF149" s="96">
        <f t="shared" si="45"/>
        <v>44.365736363636366</v>
      </c>
      <c r="AG149" s="96">
        <f t="shared" si="45"/>
        <v>68.512736363636364</v>
      </c>
      <c r="AH149" s="96">
        <f t="shared" si="45"/>
        <v>70.244418181818176</v>
      </c>
      <c r="AI149" s="97">
        <f t="shared" si="45"/>
        <v>0</v>
      </c>
      <c r="AJ149" s="44"/>
      <c r="AK149" s="66">
        <f t="shared" si="53"/>
        <v>5</v>
      </c>
      <c r="AL149" s="44">
        <f t="shared" si="54"/>
        <v>24</v>
      </c>
      <c r="AM149" s="94">
        <v>45436</v>
      </c>
      <c r="AN149" s="95">
        <f>SUMIFS(G:G,C:C,$AN$4,D:D,AK149,E:E,AL149)</f>
        <v>57.05</v>
      </c>
      <c r="AO149" s="96">
        <f>SUMIFS(G:G,C:C,$AO$4,D:D,AK149,E:E,AL149)</f>
        <v>70.95</v>
      </c>
      <c r="AP149" s="96">
        <f>SUMIFS(G:G,C:C,$AP$4,D:D,AK149,E:E,AL149)</f>
        <v>35.72</v>
      </c>
      <c r="AQ149" s="96">
        <f>SUMIFS(G:G,C:C,$AQ$4,D:D,AK149,E:E,AL149)</f>
        <v>44.35</v>
      </c>
      <c r="AR149" s="96">
        <f>SUMIFS(G:G,C:C,$AR$4,D:D,AK149,E:E,AL149)</f>
        <v>66.819999999999993</v>
      </c>
      <c r="AS149" s="96">
        <f>SUMIFS(G:G,C:C,$AS$4,D:D,AK149,E:E,AL149)</f>
        <v>68.19</v>
      </c>
      <c r="AT149" s="97">
        <f>SUMIFS(G:G,C:C,$AT$4,D:D,AK149,E:E,AL149)</f>
        <v>0</v>
      </c>
      <c r="AU149" s="44"/>
      <c r="AV149" s="101">
        <v>45436</v>
      </c>
      <c r="AW149" s="96">
        <f t="shared" si="55"/>
        <v>643.08749999999998</v>
      </c>
      <c r="AX149" s="96">
        <f t="shared" si="56"/>
        <v>58.462499999999999</v>
      </c>
      <c r="AY149" s="97">
        <f t="shared" si="57"/>
        <v>57.205999999999996</v>
      </c>
      <c r="AZ149" s="96">
        <f t="shared" si="58"/>
        <v>72.764299999999992</v>
      </c>
      <c r="BA149" s="96">
        <f t="shared" si="59"/>
        <v>36.425309090909089</v>
      </c>
      <c r="BB149" s="97">
        <f t="shared" si="60"/>
        <v>36.338990909090903</v>
      </c>
      <c r="BC149" s="102">
        <f t="shared" si="61"/>
        <v>58.462499999999991</v>
      </c>
      <c r="BD149" s="44"/>
      <c r="BE149" s="44"/>
      <c r="BF149" s="96">
        <f t="shared" si="63"/>
        <v>70.95</v>
      </c>
      <c r="BG149" s="96">
        <f t="shared" si="64"/>
        <v>35.72</v>
      </c>
      <c r="BH149" s="96">
        <f t="shared" si="65"/>
        <v>35.230000000000004</v>
      </c>
      <c r="BI149" s="44"/>
      <c r="BJ149" s="96">
        <f t="shared" si="62"/>
        <v>57.205999999999996</v>
      </c>
      <c r="BK149" s="44"/>
      <c r="BP149" s="14"/>
      <c r="BQ149" s="13"/>
      <c r="BR149" s="15"/>
      <c r="BU149" s="13"/>
      <c r="BV149" s="15"/>
      <c r="BY149" s="13"/>
      <c r="BZ149" s="15"/>
      <c r="CC149" s="13"/>
      <c r="CD149" s="15"/>
      <c r="CG149" s="13"/>
      <c r="CH149" s="15"/>
      <c r="CK149" s="15"/>
      <c r="CL149" s="15"/>
      <c r="CM149" s="15"/>
    </row>
    <row r="150" spans="1:91" ht="16" thickBot="1" x14ac:dyDescent="0.4">
      <c r="A150" s="13">
        <v>43611</v>
      </c>
      <c r="B150" s="81" t="s">
        <v>196</v>
      </c>
      <c r="C150" s="80">
        <f t="shared" si="46"/>
        <v>2019</v>
      </c>
      <c r="D150" s="80">
        <f t="shared" si="47"/>
        <v>5</v>
      </c>
      <c r="E150" s="80">
        <f t="shared" si="48"/>
        <v>26</v>
      </c>
      <c r="F150" s="80">
        <v>643.40700000000004</v>
      </c>
      <c r="G150" s="80">
        <v>58.13</v>
      </c>
      <c r="H150" s="80">
        <v>0.57999999999999996</v>
      </c>
      <c r="I150" s="80">
        <v>5863.09</v>
      </c>
      <c r="J150" s="80">
        <v>102.6</v>
      </c>
      <c r="K150" s="80">
        <v>1106.7828999999999</v>
      </c>
      <c r="L150" s="80">
        <v>11985.46</v>
      </c>
      <c r="M150" s="80">
        <v>20150.41</v>
      </c>
      <c r="O150" s="66">
        <f t="shared" si="49"/>
        <v>5</v>
      </c>
      <c r="P150" s="44">
        <f t="shared" si="50"/>
        <v>25</v>
      </c>
      <c r="Q150" s="94">
        <v>45437</v>
      </c>
      <c r="R150" s="95">
        <f>SUMIFS(F:F,C:C,$R$4,D:D,O150,E:E,P150)</f>
        <v>636.93849999999998</v>
      </c>
      <c r="S150" s="96">
        <f>SUMIFS($F:$F,$C:$C,$S$4,$D:$D,O150,$E:$E,P150)</f>
        <v>804.10630000000003</v>
      </c>
      <c r="T150" s="96">
        <f>SUMIFS($F:$F,$C:$C,$T$4,$D:$D,O150,$E:$E,P150)</f>
        <v>403.29680000000002</v>
      </c>
      <c r="U150" s="96">
        <f>SUMIFS($F:$F,$C:$C,$U$4,$D:$D,O150,$E:$E,P150)</f>
        <v>493.02589999999998</v>
      </c>
      <c r="V150" s="96">
        <f>SUMIFS($F:$F,$C:$C,$V$4,$D:$D,O150,$E:$E,P150)</f>
        <v>756.44849999999997</v>
      </c>
      <c r="W150" s="96">
        <f>SUMIFS($F:$F,$C:$C,$W$4,$D:$D,O150,$E:$E,P150)</f>
        <v>775.92679999999996</v>
      </c>
      <c r="X150" s="97">
        <f>SUMIFS($F:$F,$C:$C,$X$4,$D:$D,O150,$E:$E,P150)</f>
        <v>0</v>
      </c>
      <c r="Y150" s="44"/>
      <c r="Z150" s="66">
        <f t="shared" si="51"/>
        <v>5</v>
      </c>
      <c r="AA150" s="44">
        <f t="shared" si="52"/>
        <v>25</v>
      </c>
      <c r="AB150" s="94">
        <v>45437</v>
      </c>
      <c r="AC150" s="95">
        <f t="shared" si="45"/>
        <v>57.903500000000001</v>
      </c>
      <c r="AD150" s="96">
        <f t="shared" si="45"/>
        <v>73.100572727272734</v>
      </c>
      <c r="AE150" s="96">
        <f t="shared" si="45"/>
        <v>36.663345454545457</v>
      </c>
      <c r="AF150" s="96">
        <f t="shared" si="45"/>
        <v>44.820536363636364</v>
      </c>
      <c r="AG150" s="96">
        <f t="shared" si="45"/>
        <v>68.768045454545458</v>
      </c>
      <c r="AH150" s="96">
        <f t="shared" si="45"/>
        <v>70.538799999999995</v>
      </c>
      <c r="AI150" s="97">
        <f t="shared" si="45"/>
        <v>0</v>
      </c>
      <c r="AJ150" s="44"/>
      <c r="AK150" s="66">
        <f t="shared" si="53"/>
        <v>5</v>
      </c>
      <c r="AL150" s="44">
        <f t="shared" si="54"/>
        <v>25</v>
      </c>
      <c r="AM150" s="94">
        <v>45437</v>
      </c>
      <c r="AN150" s="95">
        <f>SUMIFS(G:G,C:C,$AN$4,D:D,AK150,E:E,AL150)</f>
        <v>57.55</v>
      </c>
      <c r="AO150" s="96">
        <f>SUMIFS(G:G,C:C,$AO$4,D:D,AK150,E:E,AL150)</f>
        <v>71.290000000000006</v>
      </c>
      <c r="AP150" s="96">
        <f>SUMIFS(G:G,C:C,$AP$4,D:D,AK150,E:E,AL150)</f>
        <v>35.96</v>
      </c>
      <c r="AQ150" s="96">
        <f>SUMIFS(G:G,C:C,$AQ$4,D:D,AK150,E:E,AL150)</f>
        <v>44.8</v>
      </c>
      <c r="AR150" s="96">
        <f>SUMIFS(G:G,C:C,$AR$4,D:D,AK150,E:E,AL150)</f>
        <v>67.069999999999993</v>
      </c>
      <c r="AS150" s="96">
        <f>SUMIFS(G:G,C:C,$AS$4,D:D,AK150,E:E,AL150)</f>
        <v>68.48</v>
      </c>
      <c r="AT150" s="97">
        <f>SUMIFS(G:G,C:C,$AT$4,D:D,AK150,E:E,AL150)</f>
        <v>0</v>
      </c>
      <c r="AU150" s="44"/>
      <c r="AV150" s="101">
        <v>45437</v>
      </c>
      <c r="AW150" s="96">
        <f t="shared" si="55"/>
        <v>646.56085999999993</v>
      </c>
      <c r="AX150" s="96">
        <f t="shared" si="56"/>
        <v>58.778259999999996</v>
      </c>
      <c r="AY150" s="97">
        <f t="shared" si="57"/>
        <v>57.52</v>
      </c>
      <c r="AZ150" s="96">
        <f t="shared" si="58"/>
        <v>73.100572727272734</v>
      </c>
      <c r="BA150" s="96">
        <f t="shared" si="59"/>
        <v>36.663345454545457</v>
      </c>
      <c r="BB150" s="97">
        <f t="shared" si="60"/>
        <v>36.437227272727277</v>
      </c>
      <c r="BC150" s="102">
        <f t="shared" si="61"/>
        <v>58.778260000000003</v>
      </c>
      <c r="BD150" s="44"/>
      <c r="BE150" s="44"/>
      <c r="BF150" s="96">
        <f t="shared" si="63"/>
        <v>71.290000000000006</v>
      </c>
      <c r="BG150" s="96">
        <f t="shared" si="64"/>
        <v>35.96</v>
      </c>
      <c r="BH150" s="96">
        <f t="shared" si="65"/>
        <v>35.330000000000005</v>
      </c>
      <c r="BI150" s="44"/>
      <c r="BJ150" s="96">
        <f t="shared" si="62"/>
        <v>57.52</v>
      </c>
      <c r="BK150" s="44"/>
      <c r="BP150" s="14"/>
      <c r="BQ150" s="13"/>
      <c r="BR150" s="15"/>
      <c r="BU150" s="13"/>
      <c r="BV150" s="15"/>
      <c r="BY150" s="13"/>
      <c r="BZ150" s="15"/>
      <c r="CC150" s="13"/>
      <c r="CD150" s="15"/>
      <c r="CG150" s="13"/>
      <c r="CH150" s="15"/>
      <c r="CK150" s="15"/>
      <c r="CL150" s="15"/>
      <c r="CM150" s="15"/>
    </row>
    <row r="151" spans="1:91" ht="16" thickBot="1" x14ac:dyDescent="0.4">
      <c r="A151" s="13">
        <v>43612</v>
      </c>
      <c r="B151" s="81" t="s">
        <v>197</v>
      </c>
      <c r="C151" s="80">
        <f t="shared" si="46"/>
        <v>2019</v>
      </c>
      <c r="D151" s="80">
        <f t="shared" si="47"/>
        <v>5</v>
      </c>
      <c r="E151" s="80">
        <f t="shared" si="48"/>
        <v>27</v>
      </c>
      <c r="F151" s="80">
        <v>647.82079999999996</v>
      </c>
      <c r="G151" s="80">
        <v>58.53</v>
      </c>
      <c r="H151" s="80">
        <v>0.4</v>
      </c>
      <c r="I151" s="80">
        <v>4798.58</v>
      </c>
      <c r="J151" s="80">
        <v>173</v>
      </c>
      <c r="K151" s="80">
        <v>1106.7636</v>
      </c>
      <c r="L151" s="80">
        <v>11984.62</v>
      </c>
      <c r="M151" s="80">
        <v>20151.41</v>
      </c>
      <c r="O151" s="66">
        <f t="shared" si="49"/>
        <v>5</v>
      </c>
      <c r="P151" s="44">
        <f t="shared" si="50"/>
        <v>26</v>
      </c>
      <c r="Q151" s="94">
        <v>45438</v>
      </c>
      <c r="R151" s="95">
        <f>SUMIFS(F:F,C:C,$R$4,D:D,O151,E:E,P151)</f>
        <v>643.40700000000004</v>
      </c>
      <c r="S151" s="96">
        <f>SUMIFS($F:$F,$C:$C,$S$4,$D:$D,O151,$E:$E,P151)</f>
        <v>807.19169999999997</v>
      </c>
      <c r="T151" s="96">
        <f>SUMIFS($F:$F,$C:$C,$T$4,$D:$D,O151,$E:$E,P151)</f>
        <v>405.43150000000003</v>
      </c>
      <c r="U151" s="96">
        <f>SUMIFS($F:$F,$C:$C,$U$4,$D:$D,O151,$E:$E,P151)</f>
        <v>498.3408</v>
      </c>
      <c r="V151" s="96">
        <f>SUMIFS($F:$F,$C:$C,$V$4,$D:$D,O151,$E:$E,P151)</f>
        <v>760.04340000000002</v>
      </c>
      <c r="W151" s="96">
        <f>SUMIFS($F:$F,$C:$C,$W$4,$D:$D,O151,$E:$E,P151)</f>
        <v>779.76009999999997</v>
      </c>
      <c r="X151" s="97">
        <f>SUMIFS($F:$F,$C:$C,$X$4,$D:$D,O151,$E:$E,P151)</f>
        <v>0</v>
      </c>
      <c r="Y151" s="44"/>
      <c r="Z151" s="66">
        <f t="shared" si="51"/>
        <v>5</v>
      </c>
      <c r="AA151" s="44">
        <f t="shared" si="52"/>
        <v>26</v>
      </c>
      <c r="AB151" s="94">
        <v>45438</v>
      </c>
      <c r="AC151" s="95">
        <f t="shared" si="45"/>
        <v>58.491545454545459</v>
      </c>
      <c r="AD151" s="96">
        <f t="shared" si="45"/>
        <v>73.381063636363635</v>
      </c>
      <c r="AE151" s="96">
        <f t="shared" si="45"/>
        <v>36.857409090909094</v>
      </c>
      <c r="AF151" s="96">
        <f t="shared" si="45"/>
        <v>45.303709090909088</v>
      </c>
      <c r="AG151" s="96">
        <f t="shared" si="45"/>
        <v>69.094854545454552</v>
      </c>
      <c r="AH151" s="96">
        <f t="shared" si="45"/>
        <v>70.887281818181819</v>
      </c>
      <c r="AI151" s="97">
        <f t="shared" si="45"/>
        <v>0</v>
      </c>
      <c r="AJ151" s="44"/>
      <c r="AK151" s="66">
        <f t="shared" si="53"/>
        <v>5</v>
      </c>
      <c r="AL151" s="44">
        <f t="shared" si="54"/>
        <v>26</v>
      </c>
      <c r="AM151" s="94">
        <v>45438</v>
      </c>
      <c r="AN151" s="95">
        <f>SUMIFS(G:G,C:C,$AN$4,D:D,AK151,E:E,AL151)</f>
        <v>58.13</v>
      </c>
      <c r="AO151" s="96">
        <f>SUMIFS(G:G,C:C,$AO$4,D:D,AK151,E:E,AL151)</f>
        <v>71.56</v>
      </c>
      <c r="AP151" s="96">
        <f>SUMIFS(G:G,C:C,$AP$4,D:D,AK151,E:E,AL151)</f>
        <v>36.15</v>
      </c>
      <c r="AQ151" s="96">
        <f>SUMIFS(G:G,C:C,$AQ$4,D:D,AK151,E:E,AL151)</f>
        <v>45.28</v>
      </c>
      <c r="AR151" s="96">
        <f>SUMIFS(G:G,C:C,$AR$4,D:D,AK151,E:E,AL151)</f>
        <v>67.39</v>
      </c>
      <c r="AS151" s="96">
        <f>SUMIFS(G:G,C:C,$AS$4,D:D,AK151,E:E,AL151)</f>
        <v>68.819999999999993</v>
      </c>
      <c r="AT151" s="97">
        <f>SUMIFS(G:G,C:C,$AT$4,D:D,AK151,E:E,AL151)</f>
        <v>0</v>
      </c>
      <c r="AU151" s="44"/>
      <c r="AV151" s="101">
        <v>45438</v>
      </c>
      <c r="AW151" s="96">
        <f t="shared" si="55"/>
        <v>650.15350000000001</v>
      </c>
      <c r="AX151" s="96">
        <f t="shared" si="56"/>
        <v>59.104863636363639</v>
      </c>
      <c r="AY151" s="97">
        <f t="shared" si="57"/>
        <v>57.839999999999996</v>
      </c>
      <c r="AZ151" s="96">
        <f t="shared" si="58"/>
        <v>73.381063636363635</v>
      </c>
      <c r="BA151" s="96">
        <f t="shared" si="59"/>
        <v>36.857409090909094</v>
      </c>
      <c r="BB151" s="97">
        <f t="shared" si="60"/>
        <v>36.523654545454541</v>
      </c>
      <c r="BC151" s="102">
        <f t="shared" si="61"/>
        <v>59.104863636363632</v>
      </c>
      <c r="BD151" s="44"/>
      <c r="BE151" s="44"/>
      <c r="BF151" s="96">
        <f t="shared" si="63"/>
        <v>71.56</v>
      </c>
      <c r="BG151" s="96">
        <f t="shared" si="64"/>
        <v>36.15</v>
      </c>
      <c r="BH151" s="96">
        <f t="shared" si="65"/>
        <v>35.410000000000004</v>
      </c>
      <c r="BI151" s="44"/>
      <c r="BJ151" s="96">
        <f t="shared" si="62"/>
        <v>57.839999999999996</v>
      </c>
      <c r="BK151" s="44"/>
      <c r="BP151" s="14"/>
      <c r="BQ151" s="13"/>
      <c r="BR151" s="15"/>
      <c r="BU151" s="13"/>
      <c r="BV151" s="15"/>
      <c r="BY151" s="13"/>
      <c r="BZ151" s="15"/>
      <c r="CC151" s="13"/>
      <c r="CD151" s="15"/>
      <c r="CG151" s="13"/>
      <c r="CH151" s="15"/>
      <c r="CK151" s="15"/>
      <c r="CL151" s="15"/>
      <c r="CM151" s="15"/>
    </row>
    <row r="152" spans="1:91" ht="16" thickBot="1" x14ac:dyDescent="0.4">
      <c r="A152" s="13">
        <v>43613</v>
      </c>
      <c r="B152" s="81" t="s">
        <v>198</v>
      </c>
      <c r="C152" s="80">
        <f t="shared" si="46"/>
        <v>2019</v>
      </c>
      <c r="D152" s="80">
        <f t="shared" si="47"/>
        <v>5</v>
      </c>
      <c r="E152" s="80">
        <f t="shared" si="48"/>
        <v>28</v>
      </c>
      <c r="F152" s="80">
        <v>651.49289999999996</v>
      </c>
      <c r="G152" s="80">
        <v>58.86</v>
      </c>
      <c r="H152" s="80">
        <v>0.33</v>
      </c>
      <c r="I152" s="80">
        <v>4123.96</v>
      </c>
      <c r="J152" s="80">
        <v>338.7</v>
      </c>
      <c r="K152" s="80">
        <v>1106.7637</v>
      </c>
      <c r="L152" s="80">
        <v>11829.16</v>
      </c>
      <c r="M152" s="80">
        <v>20226.12</v>
      </c>
      <c r="O152" s="66">
        <f t="shared" si="49"/>
        <v>5</v>
      </c>
      <c r="P152" s="44">
        <f t="shared" si="50"/>
        <v>27</v>
      </c>
      <c r="Q152" s="94">
        <v>45439</v>
      </c>
      <c r="R152" s="95">
        <f>SUMIFS(F:F,C:C,$R$4,D:D,O152,E:E,P152)</f>
        <v>647.82079999999996</v>
      </c>
      <c r="S152" s="96">
        <f>SUMIFS($F:$F,$C:$C,$S$4,$D:$D,O152,$E:$E,P152)</f>
        <v>809.46810000000005</v>
      </c>
      <c r="T152" s="96">
        <f>SUMIFS($F:$F,$C:$C,$T$4,$D:$D,O152,$E:$E,P152)</f>
        <v>407.23079999999999</v>
      </c>
      <c r="U152" s="96">
        <f>SUMIFS($F:$F,$C:$C,$U$4,$D:$D,O152,$E:$E,P152)</f>
        <v>503.62990000000002</v>
      </c>
      <c r="V152" s="96">
        <f>SUMIFS($F:$F,$C:$C,$V$4,$D:$D,O152,$E:$E,P152)</f>
        <v>764.41089999999997</v>
      </c>
      <c r="W152" s="96">
        <f>SUMIFS($F:$F,$C:$C,$W$4,$D:$D,O152,$E:$E,P152)</f>
        <v>782.46749999999997</v>
      </c>
      <c r="X152" s="97">
        <f>SUMIFS($F:$F,$C:$C,$X$4,$D:$D,O152,$E:$E,P152)</f>
        <v>0</v>
      </c>
      <c r="Y152" s="44"/>
      <c r="Z152" s="66">
        <f t="shared" si="51"/>
        <v>5</v>
      </c>
      <c r="AA152" s="44">
        <f t="shared" si="52"/>
        <v>27</v>
      </c>
      <c r="AB152" s="94">
        <v>45439</v>
      </c>
      <c r="AC152" s="95">
        <f t="shared" si="45"/>
        <v>58.892799999999994</v>
      </c>
      <c r="AD152" s="96">
        <f t="shared" si="45"/>
        <v>73.588009090909097</v>
      </c>
      <c r="AE152" s="96">
        <f t="shared" si="45"/>
        <v>37.020981818181816</v>
      </c>
      <c r="AF152" s="96">
        <f t="shared" si="45"/>
        <v>45.784536363636363</v>
      </c>
      <c r="AG152" s="96">
        <f t="shared" si="45"/>
        <v>69.491900000000001</v>
      </c>
      <c r="AH152" s="96">
        <f t="shared" si="45"/>
        <v>71.133409090909083</v>
      </c>
      <c r="AI152" s="97">
        <f t="shared" si="45"/>
        <v>0</v>
      </c>
      <c r="AJ152" s="44"/>
      <c r="AK152" s="66">
        <f t="shared" si="53"/>
        <v>5</v>
      </c>
      <c r="AL152" s="44">
        <f t="shared" si="54"/>
        <v>27</v>
      </c>
      <c r="AM152" s="94">
        <v>45439</v>
      </c>
      <c r="AN152" s="95">
        <f>SUMIFS(G:G,C:C,$AN$4,D:D,AK152,E:E,AL152)</f>
        <v>58.53</v>
      </c>
      <c r="AO152" s="96">
        <f>SUMIFS(G:G,C:C,$AO$4,D:D,AK152,E:E,AL152)</f>
        <v>71.760000000000005</v>
      </c>
      <c r="AP152" s="96">
        <f>SUMIFS(G:G,C:C,$AP$4,D:D,AK152,E:E,AL152)</f>
        <v>36.31</v>
      </c>
      <c r="AQ152" s="96">
        <f>SUMIFS(G:G,C:C,$AQ$4,D:D,AK152,E:E,AL152)</f>
        <v>45.77</v>
      </c>
      <c r="AR152" s="96">
        <f>SUMIFS(G:G,C:C,$AR$4,D:D,AK152,E:E,AL152)</f>
        <v>67.78</v>
      </c>
      <c r="AS152" s="96">
        <f>SUMIFS(G:G,C:C,$AS$4,D:D,AK152,E:E,AL152)</f>
        <v>69.06</v>
      </c>
      <c r="AT152" s="97">
        <f>SUMIFS(G:G,C:C,$AT$4,D:D,AK152,E:E,AL152)</f>
        <v>0</v>
      </c>
      <c r="AU152" s="44"/>
      <c r="AV152" s="101">
        <v>45439</v>
      </c>
      <c r="AW152" s="96">
        <f t="shared" si="55"/>
        <v>653.44143999999994</v>
      </c>
      <c r="AX152" s="96">
        <f t="shared" si="56"/>
        <v>59.403767272727265</v>
      </c>
      <c r="AY152" s="97">
        <f t="shared" si="57"/>
        <v>58.136000000000003</v>
      </c>
      <c r="AZ152" s="96">
        <f t="shared" si="58"/>
        <v>73.588009090909097</v>
      </c>
      <c r="BA152" s="96">
        <f t="shared" si="59"/>
        <v>37.020981818181816</v>
      </c>
      <c r="BB152" s="97">
        <f t="shared" si="60"/>
        <v>36.56702727272728</v>
      </c>
      <c r="BC152" s="102">
        <f t="shared" si="61"/>
        <v>59.403767272727272</v>
      </c>
      <c r="BD152" s="44"/>
      <c r="BE152" s="44"/>
      <c r="BF152" s="96">
        <f t="shared" si="63"/>
        <v>71.760000000000005</v>
      </c>
      <c r="BG152" s="96">
        <f t="shared" si="64"/>
        <v>36.31</v>
      </c>
      <c r="BH152" s="96">
        <f t="shared" si="65"/>
        <v>35.450000000000003</v>
      </c>
      <c r="BI152" s="44"/>
      <c r="BJ152" s="96">
        <f t="shared" si="62"/>
        <v>58.136000000000003</v>
      </c>
      <c r="BK152" s="44"/>
      <c r="BP152" s="14"/>
      <c r="BQ152" s="13"/>
      <c r="BR152" s="15"/>
      <c r="BU152" s="13"/>
      <c r="BV152" s="15"/>
      <c r="BY152" s="13"/>
      <c r="BZ152" s="15"/>
      <c r="CC152" s="13"/>
      <c r="CD152" s="15"/>
      <c r="CG152" s="13"/>
      <c r="CH152" s="15"/>
      <c r="CK152" s="15"/>
      <c r="CL152" s="15"/>
      <c r="CM152" s="15"/>
    </row>
    <row r="153" spans="1:91" ht="16" thickBot="1" x14ac:dyDescent="0.4">
      <c r="A153" s="13">
        <v>43614</v>
      </c>
      <c r="B153" s="81" t="s">
        <v>199</v>
      </c>
      <c r="C153" s="80">
        <f t="shared" si="46"/>
        <v>2019</v>
      </c>
      <c r="D153" s="80">
        <f t="shared" si="47"/>
        <v>5</v>
      </c>
      <c r="E153" s="80">
        <f t="shared" si="48"/>
        <v>29</v>
      </c>
      <c r="F153" s="80">
        <v>655.75429999999994</v>
      </c>
      <c r="G153" s="80">
        <v>59.25</v>
      </c>
      <c r="H153" s="80">
        <v>0.39</v>
      </c>
      <c r="I153" s="80">
        <v>4524.1400000000003</v>
      </c>
      <c r="J153" s="80">
        <v>258.5</v>
      </c>
      <c r="K153" s="80">
        <v>1106.7637</v>
      </c>
      <c r="L153" s="80">
        <v>11828.78</v>
      </c>
      <c r="M153" s="80">
        <v>20227.14</v>
      </c>
      <c r="O153" s="66">
        <f t="shared" si="49"/>
        <v>5</v>
      </c>
      <c r="P153" s="44">
        <f t="shared" si="50"/>
        <v>28</v>
      </c>
      <c r="Q153" s="94">
        <v>45440</v>
      </c>
      <c r="R153" s="95">
        <f>SUMIFS(F:F,C:C,$R$4,D:D,O153,E:E,P153)</f>
        <v>651.49289999999996</v>
      </c>
      <c r="S153" s="96">
        <f>SUMIFS($F:$F,$C:$C,$S$4,$D:$D,O153,$E:$E,P153)</f>
        <v>812.14189999999996</v>
      </c>
      <c r="T153" s="96">
        <f>SUMIFS($F:$F,$C:$C,$T$4,$D:$D,O153,$E:$E,P153)</f>
        <v>410.02319999999997</v>
      </c>
      <c r="U153" s="96">
        <f>SUMIFS($F:$F,$C:$C,$U$4,$D:$D,O153,$E:$E,P153)</f>
        <v>509.00319999999999</v>
      </c>
      <c r="V153" s="96">
        <f>SUMIFS($F:$F,$C:$C,$V$4,$D:$D,O153,$E:$E,P153)</f>
        <v>768.61720000000003</v>
      </c>
      <c r="W153" s="96">
        <f>SUMIFS($F:$F,$C:$C,$W$4,$D:$D,O153,$E:$E,P153)</f>
        <v>784.91250000000002</v>
      </c>
      <c r="X153" s="97">
        <f>SUMIFS($F:$F,$C:$C,$X$4,$D:$D,O153,$E:$E,P153)</f>
        <v>0</v>
      </c>
      <c r="Y153" s="44"/>
      <c r="Z153" s="66">
        <f t="shared" si="51"/>
        <v>5</v>
      </c>
      <c r="AA153" s="44">
        <f t="shared" si="52"/>
        <v>28</v>
      </c>
      <c r="AB153" s="94">
        <v>45440</v>
      </c>
      <c r="AC153" s="95">
        <f t="shared" si="45"/>
        <v>59.226627272727271</v>
      </c>
      <c r="AD153" s="96">
        <f t="shared" si="45"/>
        <v>73.831081818181815</v>
      </c>
      <c r="AE153" s="96">
        <f t="shared" si="45"/>
        <v>37.274836363636361</v>
      </c>
      <c r="AF153" s="96">
        <f t="shared" si="45"/>
        <v>46.27301818181818</v>
      </c>
      <c r="AG153" s="96">
        <f t="shared" si="45"/>
        <v>69.874290909090917</v>
      </c>
      <c r="AH153" s="96">
        <f t="shared" si="45"/>
        <v>71.355681818181822</v>
      </c>
      <c r="AI153" s="97">
        <f t="shared" si="45"/>
        <v>0</v>
      </c>
      <c r="AJ153" s="44"/>
      <c r="AK153" s="66">
        <f t="shared" si="53"/>
        <v>5</v>
      </c>
      <c r="AL153" s="44">
        <f t="shared" si="54"/>
        <v>28</v>
      </c>
      <c r="AM153" s="94">
        <v>45440</v>
      </c>
      <c r="AN153" s="95">
        <f>SUMIFS(G:G,C:C,$AN$4,D:D,AK153,E:E,AL153)</f>
        <v>58.86</v>
      </c>
      <c r="AO153" s="96">
        <f>SUMIFS(G:G,C:C,$AO$4,D:D,AK153,E:E,AL153)</f>
        <v>72.17</v>
      </c>
      <c r="AP153" s="96">
        <f>SUMIFS(G:G,C:C,$AP$4,D:D,AK153,E:E,AL153)</f>
        <v>36.549999999999997</v>
      </c>
      <c r="AQ153" s="96">
        <f>SUMIFS(G:G,C:C,$AQ$4,D:D,AK153,E:E,AL153)</f>
        <v>46.25</v>
      </c>
      <c r="AR153" s="96">
        <f>SUMIFS(G:G,C:C,$AR$4,D:D,AK153,E:E,AL153)</f>
        <v>68.150000000000006</v>
      </c>
      <c r="AS153" s="96">
        <f>SUMIFS(G:G,C:C,$AS$4,D:D,AK153,E:E,AL153)</f>
        <v>69.27</v>
      </c>
      <c r="AT153" s="97">
        <f>SUMIFS(G:G,C:C,$AT$4,D:D,AK153,E:E,AL153)</f>
        <v>0</v>
      </c>
      <c r="AU153" s="44"/>
      <c r="AV153" s="101">
        <v>45440</v>
      </c>
      <c r="AW153" s="96">
        <f t="shared" si="55"/>
        <v>656.93959999999993</v>
      </c>
      <c r="AX153" s="96">
        <f t="shared" si="56"/>
        <v>59.72178181818181</v>
      </c>
      <c r="AY153" s="97">
        <f t="shared" si="57"/>
        <v>58.477999999999994</v>
      </c>
      <c r="AZ153" s="96">
        <f t="shared" si="58"/>
        <v>73.831081818181815</v>
      </c>
      <c r="BA153" s="96">
        <f t="shared" si="59"/>
        <v>37.274836363636361</v>
      </c>
      <c r="BB153" s="97">
        <f t="shared" si="60"/>
        <v>36.556245454545454</v>
      </c>
      <c r="BC153" s="102">
        <f t="shared" si="61"/>
        <v>59.721781818181817</v>
      </c>
      <c r="BD153" s="44"/>
      <c r="BE153" s="44"/>
      <c r="BF153" s="96">
        <f t="shared" si="63"/>
        <v>72.17</v>
      </c>
      <c r="BG153" s="96">
        <f t="shared" si="64"/>
        <v>36.549999999999997</v>
      </c>
      <c r="BH153" s="96">
        <f t="shared" si="65"/>
        <v>35.620000000000005</v>
      </c>
      <c r="BI153" s="44"/>
      <c r="BJ153" s="96">
        <f t="shared" si="62"/>
        <v>58.477999999999994</v>
      </c>
      <c r="BK153" s="44"/>
      <c r="BP153" s="14"/>
      <c r="BQ153" s="13"/>
      <c r="BR153" s="15"/>
      <c r="BU153" s="13"/>
      <c r="BV153" s="15"/>
      <c r="BY153" s="13"/>
      <c r="BZ153" s="15"/>
      <c r="CC153" s="13"/>
      <c r="CD153" s="15"/>
      <c r="CG153" s="13"/>
      <c r="CH153" s="15"/>
      <c r="CK153" s="15"/>
      <c r="CL153" s="15"/>
      <c r="CM153" s="15"/>
    </row>
    <row r="154" spans="1:91" ht="16" thickBot="1" x14ac:dyDescent="0.4">
      <c r="A154" s="13">
        <v>43615</v>
      </c>
      <c r="B154" s="81" t="s">
        <v>200</v>
      </c>
      <c r="C154" s="80">
        <f t="shared" si="46"/>
        <v>2019</v>
      </c>
      <c r="D154" s="80">
        <f t="shared" si="47"/>
        <v>5</v>
      </c>
      <c r="E154" s="80">
        <f t="shared" si="48"/>
        <v>30</v>
      </c>
      <c r="F154" s="80">
        <v>660.93650000000002</v>
      </c>
      <c r="G154" s="80">
        <v>59.72</v>
      </c>
      <c r="H154" s="80">
        <v>0.47</v>
      </c>
      <c r="I154" s="80">
        <v>5485.63</v>
      </c>
      <c r="J154" s="80">
        <v>307.60000000000002</v>
      </c>
      <c r="K154" s="80">
        <v>1106.7637</v>
      </c>
      <c r="L154" s="80">
        <v>11828.4</v>
      </c>
      <c r="M154" s="80">
        <v>20228.14</v>
      </c>
      <c r="O154" s="66">
        <f t="shared" si="49"/>
        <v>5</v>
      </c>
      <c r="P154" s="44">
        <f t="shared" si="50"/>
        <v>29</v>
      </c>
      <c r="Q154" s="94">
        <v>45441</v>
      </c>
      <c r="R154" s="95">
        <f>SUMIFS(F:F,C:C,$R$4,D:D,O154,E:E,P154)</f>
        <v>655.75429999999994</v>
      </c>
      <c r="S154" s="96">
        <f>SUMIFS($F:$F,$C:$C,$S$4,$D:$D,O154,$E:$E,P154)</f>
        <v>814.98630000000003</v>
      </c>
      <c r="T154" s="96">
        <f>SUMIFS($F:$F,$C:$C,$T$4,$D:$D,O154,$E:$E,P154)</f>
        <v>414.58679999999998</v>
      </c>
      <c r="U154" s="96">
        <f>SUMIFS($F:$F,$C:$C,$U$4,$D:$D,O154,$E:$E,P154)</f>
        <v>514.17740000000003</v>
      </c>
      <c r="V154" s="96">
        <f>SUMIFS($F:$F,$C:$C,$V$4,$D:$D,O154,$E:$E,P154)</f>
        <v>772.27089999999998</v>
      </c>
      <c r="W154" s="96">
        <f>SUMIFS($F:$F,$C:$C,$W$4,$D:$D,O154,$E:$E,P154)</f>
        <v>787.21019999999999</v>
      </c>
      <c r="X154" s="97">
        <f>SUMIFS($F:$F,$C:$C,$X$4,$D:$D,O154,$E:$E,P154)</f>
        <v>0</v>
      </c>
      <c r="Y154" s="44"/>
      <c r="Z154" s="66">
        <f t="shared" si="51"/>
        <v>5</v>
      </c>
      <c r="AA154" s="44">
        <f t="shared" si="52"/>
        <v>29</v>
      </c>
      <c r="AB154" s="94">
        <v>45441</v>
      </c>
      <c r="AC154" s="95">
        <f t="shared" si="45"/>
        <v>59.61402727272727</v>
      </c>
      <c r="AD154" s="96">
        <f t="shared" si="45"/>
        <v>74.089663636363639</v>
      </c>
      <c r="AE154" s="96">
        <f t="shared" si="45"/>
        <v>37.689709090909091</v>
      </c>
      <c r="AF154" s="96">
        <f t="shared" si="45"/>
        <v>46.743400000000001</v>
      </c>
      <c r="AG154" s="96">
        <f t="shared" si="45"/>
        <v>70.206445454545459</v>
      </c>
      <c r="AH154" s="96">
        <f t="shared" si="45"/>
        <v>71.56456363636363</v>
      </c>
      <c r="AI154" s="97">
        <f t="shared" si="45"/>
        <v>0</v>
      </c>
      <c r="AJ154" s="44"/>
      <c r="AK154" s="66">
        <f t="shared" si="53"/>
        <v>5</v>
      </c>
      <c r="AL154" s="44">
        <f t="shared" si="54"/>
        <v>29</v>
      </c>
      <c r="AM154" s="94">
        <v>45441</v>
      </c>
      <c r="AN154" s="95">
        <f>SUMIFS(G:G,C:C,$AN$4,D:D,AK154,E:E,AL154)</f>
        <v>59.25</v>
      </c>
      <c r="AO154" s="96">
        <f>SUMIFS(G:G,C:C,$AO$4,D:D,AK154,E:E,AL154)</f>
        <v>72.42</v>
      </c>
      <c r="AP154" s="96">
        <f>SUMIFS(G:G,C:C,$AP$4,D:D,AK154,E:E,AL154)</f>
        <v>36.96</v>
      </c>
      <c r="AQ154" s="96">
        <f>SUMIFS(G:G,C:C,$AQ$4,D:D,AK154,E:E,AL154)</f>
        <v>46.72</v>
      </c>
      <c r="AR154" s="96">
        <f>SUMIFS(G:G,C:C,$AR$4,D:D,AK154,E:E,AL154)</f>
        <v>68.48</v>
      </c>
      <c r="AS154" s="96">
        <f>SUMIFS(G:G,C:C,$AS$4,D:D,AK154,E:E,AL154)</f>
        <v>69.48</v>
      </c>
      <c r="AT154" s="97">
        <f>SUMIFS(G:G,C:C,$AT$4,D:D,AK154,E:E,AL154)</f>
        <v>0</v>
      </c>
      <c r="AU154" s="44"/>
      <c r="AV154" s="101">
        <v>45441</v>
      </c>
      <c r="AW154" s="96">
        <f t="shared" si="55"/>
        <v>660.64632000000006</v>
      </c>
      <c r="AX154" s="96">
        <f t="shared" si="56"/>
        <v>60.05875636363637</v>
      </c>
      <c r="AY154" s="97">
        <f t="shared" si="57"/>
        <v>58.811999999999998</v>
      </c>
      <c r="AZ154" s="96">
        <f t="shared" si="58"/>
        <v>74.089663636363639</v>
      </c>
      <c r="BA154" s="96">
        <f t="shared" si="59"/>
        <v>37.689709090909091</v>
      </c>
      <c r="BB154" s="97">
        <f t="shared" si="60"/>
        <v>36.399954545454548</v>
      </c>
      <c r="BC154" s="102">
        <f t="shared" si="61"/>
        <v>60.058756363636363</v>
      </c>
      <c r="BD154" s="44"/>
      <c r="BE154" s="44"/>
      <c r="BF154" s="96">
        <f t="shared" si="63"/>
        <v>72.42</v>
      </c>
      <c r="BG154" s="96">
        <f t="shared" si="64"/>
        <v>36.96</v>
      </c>
      <c r="BH154" s="96">
        <f t="shared" si="65"/>
        <v>35.46</v>
      </c>
      <c r="BI154" s="44"/>
      <c r="BJ154" s="96">
        <f t="shared" si="62"/>
        <v>58.811999999999998</v>
      </c>
      <c r="BK154" s="44"/>
      <c r="BP154" s="14"/>
      <c r="BQ154" s="13"/>
      <c r="BR154" s="15"/>
      <c r="BU154" s="13"/>
      <c r="BV154" s="15"/>
      <c r="BY154" s="13"/>
      <c r="BZ154" s="15"/>
      <c r="CC154" s="13"/>
      <c r="CD154" s="15"/>
      <c r="CG154" s="13"/>
      <c r="CH154" s="15"/>
      <c r="CK154" s="15"/>
      <c r="CL154" s="15"/>
      <c r="CM154" s="15"/>
    </row>
    <row r="155" spans="1:91" ht="16" thickBot="1" x14ac:dyDescent="0.4">
      <c r="A155" s="13">
        <v>43616</v>
      </c>
      <c r="B155" s="81" t="s">
        <v>201</v>
      </c>
      <c r="C155" s="80">
        <f t="shared" si="46"/>
        <v>2019</v>
      </c>
      <c r="D155" s="80">
        <f t="shared" si="47"/>
        <v>5</v>
      </c>
      <c r="E155" s="80">
        <f t="shared" si="48"/>
        <v>31</v>
      </c>
      <c r="F155" s="80">
        <v>666.3954</v>
      </c>
      <c r="G155" s="80">
        <v>60.21</v>
      </c>
      <c r="H155" s="80">
        <v>0.49</v>
      </c>
      <c r="I155" s="80">
        <v>5547.19</v>
      </c>
      <c r="J155" s="80">
        <v>139</v>
      </c>
      <c r="K155" s="80">
        <v>1106.7637</v>
      </c>
      <c r="L155" s="80">
        <v>11827.83</v>
      </c>
      <c r="M155" s="80">
        <v>20229.64</v>
      </c>
      <c r="O155" s="66">
        <f t="shared" si="49"/>
        <v>5</v>
      </c>
      <c r="P155" s="44">
        <f t="shared" si="50"/>
        <v>30</v>
      </c>
      <c r="Q155" s="94">
        <v>45442</v>
      </c>
      <c r="R155" s="95">
        <f>SUMIFS(F:F,C:C,$R$4,D:D,O155,E:E,P155)</f>
        <v>660.93650000000002</v>
      </c>
      <c r="S155" s="96">
        <f>SUMIFS($F:$F,$C:$C,$S$4,$D:$D,O155,$E:$E,P155)</f>
        <v>810.32060000000001</v>
      </c>
      <c r="T155" s="96">
        <f>SUMIFS($F:$F,$C:$C,$T$4,$D:$D,O155,$E:$E,P155)</f>
        <v>419.37729999999999</v>
      </c>
      <c r="U155" s="96">
        <f>SUMIFS($F:$F,$C:$C,$U$4,$D:$D,O155,$E:$E,P155)</f>
        <v>517.75750000000005</v>
      </c>
      <c r="V155" s="96">
        <f>SUMIFS($F:$F,$C:$C,$V$4,$D:$D,O155,$E:$E,P155)</f>
        <v>775.26070000000004</v>
      </c>
      <c r="W155" s="96">
        <f>SUMIFS($F:$F,$C:$C,$W$4,$D:$D,O155,$E:$E,P155)</f>
        <v>789.72760000000005</v>
      </c>
      <c r="X155" s="97">
        <f>SUMIFS($F:$F,$C:$C,$X$4,$D:$D,O155,$E:$E,P155)</f>
        <v>0</v>
      </c>
      <c r="Y155" s="44"/>
      <c r="Z155" s="66">
        <f t="shared" si="51"/>
        <v>5</v>
      </c>
      <c r="AA155" s="44">
        <f t="shared" si="52"/>
        <v>30</v>
      </c>
      <c r="AB155" s="94">
        <v>45442</v>
      </c>
      <c r="AC155" s="95">
        <f t="shared" si="45"/>
        <v>60.085136363636366</v>
      </c>
      <c r="AD155" s="96">
        <f t="shared" si="45"/>
        <v>73.665509090909097</v>
      </c>
      <c r="AE155" s="96">
        <f t="shared" si="45"/>
        <v>38.125209090909088</v>
      </c>
      <c r="AF155" s="96">
        <f t="shared" si="45"/>
        <v>47.068863636363638</v>
      </c>
      <c r="AG155" s="96">
        <f t="shared" si="45"/>
        <v>70.478245454545458</v>
      </c>
      <c r="AH155" s="96">
        <f t="shared" si="45"/>
        <v>71.793418181818183</v>
      </c>
      <c r="AI155" s="97">
        <f t="shared" si="45"/>
        <v>0</v>
      </c>
      <c r="AJ155" s="44"/>
      <c r="AK155" s="66">
        <f t="shared" si="53"/>
        <v>5</v>
      </c>
      <c r="AL155" s="44">
        <f t="shared" si="54"/>
        <v>30</v>
      </c>
      <c r="AM155" s="94">
        <v>45442</v>
      </c>
      <c r="AN155" s="95">
        <f>SUMIFS(G:G,C:C,$AN$4,D:D,AK155,E:E,AL155)</f>
        <v>59.72</v>
      </c>
      <c r="AO155" s="96">
        <f>SUMIFS(G:G,C:C,$AO$4,D:D,AK155,E:E,AL155)</f>
        <v>72.010000000000005</v>
      </c>
      <c r="AP155" s="96">
        <f>SUMIFS(G:G,C:C,$AP$4,D:D,AK155,E:E,AL155)</f>
        <v>37.39</v>
      </c>
      <c r="AQ155" s="96">
        <f>SUMIFS(G:G,C:C,$AQ$4,D:D,AK155,E:E,AL155)</f>
        <v>47.05</v>
      </c>
      <c r="AR155" s="96">
        <f>SUMIFS(G:G,C:C,$AR$4,D:D,AK155,E:E,AL155)</f>
        <v>68.739999999999995</v>
      </c>
      <c r="AS155" s="96">
        <f>SUMIFS(G:G,C:C,$AS$4,D:D,AK155,E:E,AL155)</f>
        <v>69.7</v>
      </c>
      <c r="AT155" s="97">
        <f>SUMIFS(G:G,C:C,$AT$4,D:D,AK155,E:E,AL155)</f>
        <v>0</v>
      </c>
      <c r="AU155" s="44"/>
      <c r="AV155" s="101">
        <v>45442</v>
      </c>
      <c r="AW155" s="96">
        <f t="shared" si="55"/>
        <v>662.48874000000012</v>
      </c>
      <c r="AX155" s="96">
        <f t="shared" si="56"/>
        <v>60.2262490909091</v>
      </c>
      <c r="AY155" s="97">
        <f t="shared" si="57"/>
        <v>58.977999999999994</v>
      </c>
      <c r="AZ155" s="96">
        <f t="shared" si="58"/>
        <v>73.665509090909097</v>
      </c>
      <c r="BA155" s="96">
        <f t="shared" si="59"/>
        <v>38.125209090909088</v>
      </c>
      <c r="BB155" s="97">
        <f t="shared" si="60"/>
        <v>35.540300000000009</v>
      </c>
      <c r="BC155" s="102">
        <f t="shared" si="61"/>
        <v>60.226249090909093</v>
      </c>
      <c r="BD155" s="44"/>
      <c r="BE155" s="44"/>
      <c r="BF155" s="96">
        <f t="shared" si="63"/>
        <v>72.010000000000005</v>
      </c>
      <c r="BG155" s="96">
        <f t="shared" si="64"/>
        <v>37.39</v>
      </c>
      <c r="BH155" s="96">
        <f t="shared" si="65"/>
        <v>34.620000000000005</v>
      </c>
      <c r="BI155" s="44"/>
      <c r="BJ155" s="96">
        <f t="shared" si="62"/>
        <v>58.977999999999994</v>
      </c>
      <c r="BK155" s="44"/>
      <c r="BP155" s="14"/>
      <c r="BQ155" s="13"/>
      <c r="BR155" s="15"/>
      <c r="BU155" s="13"/>
      <c r="BV155" s="15"/>
      <c r="BY155" s="13"/>
      <c r="BZ155" s="15"/>
      <c r="CC155" s="13"/>
      <c r="CD155" s="15"/>
      <c r="CG155" s="13"/>
      <c r="CH155" s="15"/>
      <c r="CK155" s="15"/>
      <c r="CL155" s="15"/>
      <c r="CM155" s="15"/>
    </row>
    <row r="156" spans="1:91" ht="16" thickBot="1" x14ac:dyDescent="0.4">
      <c r="A156" s="13">
        <v>43617</v>
      </c>
      <c r="B156" s="81" t="s">
        <v>202</v>
      </c>
      <c r="C156" s="80">
        <f t="shared" si="46"/>
        <v>2019</v>
      </c>
      <c r="D156" s="80">
        <f t="shared" si="47"/>
        <v>6</v>
      </c>
      <c r="E156" s="80">
        <f t="shared" si="48"/>
        <v>1</v>
      </c>
      <c r="F156" s="80">
        <v>672.52430000000004</v>
      </c>
      <c r="G156" s="80">
        <v>60.61</v>
      </c>
      <c r="H156" s="80">
        <v>0.55000000000000004</v>
      </c>
      <c r="I156" s="80">
        <v>6327.5</v>
      </c>
      <c r="J156" s="80">
        <v>138.5</v>
      </c>
      <c r="K156" s="80">
        <v>1109.5663</v>
      </c>
      <c r="L156" s="80">
        <v>11870.42</v>
      </c>
      <c r="M156" s="80">
        <v>20158.77</v>
      </c>
      <c r="O156" s="66">
        <f t="shared" si="49"/>
        <v>5</v>
      </c>
      <c r="P156" s="44">
        <f t="shared" si="50"/>
        <v>31</v>
      </c>
      <c r="Q156" s="94">
        <v>45443</v>
      </c>
      <c r="R156" s="95">
        <f>SUMIFS(F:F,C:C,$R$4,D:D,O156,E:E,P156)</f>
        <v>666.3954</v>
      </c>
      <c r="S156" s="96">
        <f>SUMIFS($F:$F,$C:$C,$S$4,$D:$D,O156,$E:$E,P156)</f>
        <v>814.13390000000004</v>
      </c>
      <c r="T156" s="96">
        <f>SUMIFS($F:$F,$C:$C,$T$4,$D:$D,O156,$E:$E,P156)</f>
        <v>421.9787</v>
      </c>
      <c r="U156" s="96">
        <f>SUMIFS($F:$F,$C:$C,$U$4,$D:$D,O156,$E:$E,P156)</f>
        <v>520.96579999999994</v>
      </c>
      <c r="V156" s="96">
        <f>SUMIFS($F:$F,$C:$C,$V$4,$D:$D,O156,$E:$E,P156)</f>
        <v>777.77049999999997</v>
      </c>
      <c r="W156" s="96">
        <f>SUMIFS($F:$F,$C:$C,$W$4,$D:$D,O156,$E:$E,P156)</f>
        <v>792.92079999999999</v>
      </c>
      <c r="X156" s="97">
        <f>SUMIFS($F:$F,$C:$C,$X$4,$D:$D,O156,$E:$E,P156)</f>
        <v>0</v>
      </c>
      <c r="Y156" s="44"/>
      <c r="Z156" s="66">
        <f t="shared" si="51"/>
        <v>5</v>
      </c>
      <c r="AA156" s="44">
        <f t="shared" si="52"/>
        <v>31</v>
      </c>
      <c r="AB156" s="94">
        <v>45443</v>
      </c>
      <c r="AC156" s="95">
        <f t="shared" si="45"/>
        <v>60.581400000000002</v>
      </c>
      <c r="AD156" s="96">
        <f t="shared" si="45"/>
        <v>74.012172727272727</v>
      </c>
      <c r="AE156" s="96">
        <f t="shared" si="45"/>
        <v>38.361699999999999</v>
      </c>
      <c r="AF156" s="96">
        <f t="shared" si="45"/>
        <v>47.360527272727268</v>
      </c>
      <c r="AG156" s="96">
        <f t="shared" si="45"/>
        <v>70.706409090909091</v>
      </c>
      <c r="AH156" s="96">
        <f t="shared" si="45"/>
        <v>72.083709090909096</v>
      </c>
      <c r="AI156" s="97">
        <f t="shared" si="45"/>
        <v>0</v>
      </c>
      <c r="AJ156" s="44"/>
      <c r="AK156" s="66">
        <f t="shared" si="53"/>
        <v>5</v>
      </c>
      <c r="AL156" s="44">
        <f t="shared" si="54"/>
        <v>31</v>
      </c>
      <c r="AM156" s="94">
        <v>45443</v>
      </c>
      <c r="AN156" s="95">
        <f>SUMIFS(G:G,C:C,$AN$4,D:D,AK156,E:E,AL156)</f>
        <v>60.21</v>
      </c>
      <c r="AO156" s="96">
        <f>SUMIFS(G:G,C:C,$AO$4,D:D,AK156,E:E,AL156)</f>
        <v>72.349999999999994</v>
      </c>
      <c r="AP156" s="96">
        <f>SUMIFS(G:G,C:C,$AP$4,D:D,AK156,E:E,AL156)</f>
        <v>37.619999999999997</v>
      </c>
      <c r="AQ156" s="96">
        <f>SUMIFS(G:G,C:C,$AQ$4,D:D,AK156,E:E,AL156)</f>
        <v>47.34</v>
      </c>
      <c r="AR156" s="96">
        <f>SUMIFS(G:G,C:C,$AR$4,D:D,AK156,E:E,AL156)</f>
        <v>69</v>
      </c>
      <c r="AS156" s="96">
        <f>SUMIFS(G:G,C:C,$AS$4,D:D,AK156,E:E,AL156)</f>
        <v>69.98</v>
      </c>
      <c r="AT156" s="97">
        <f>SUMIFS(G:G,C:C,$AT$4,D:D,AK156,E:E,AL156)</f>
        <v>0</v>
      </c>
      <c r="AU156" s="44"/>
      <c r="AV156" s="101">
        <v>45443</v>
      </c>
      <c r="AW156" s="96">
        <f t="shared" si="55"/>
        <v>665.55394000000001</v>
      </c>
      <c r="AX156" s="96">
        <f t="shared" si="56"/>
        <v>60.504903636363636</v>
      </c>
      <c r="AY156" s="97">
        <f t="shared" si="57"/>
        <v>59.258000000000003</v>
      </c>
      <c r="AZ156" s="96">
        <f t="shared" si="58"/>
        <v>74.012172727272727</v>
      </c>
      <c r="BA156" s="96">
        <f t="shared" si="59"/>
        <v>38.361699999999999</v>
      </c>
      <c r="BB156" s="97">
        <f t="shared" si="60"/>
        <v>35.650472727272728</v>
      </c>
      <c r="BC156" s="102">
        <f t="shared" si="61"/>
        <v>60.504903636363636</v>
      </c>
      <c r="BD156" s="44"/>
      <c r="BE156" s="44"/>
      <c r="BF156" s="96">
        <f t="shared" si="63"/>
        <v>72.349999999999994</v>
      </c>
      <c r="BG156" s="96">
        <f t="shared" si="64"/>
        <v>37.619999999999997</v>
      </c>
      <c r="BH156" s="96">
        <f t="shared" si="65"/>
        <v>34.729999999999997</v>
      </c>
      <c r="BI156" s="44"/>
      <c r="BJ156" s="96">
        <f t="shared" si="62"/>
        <v>59.258000000000003</v>
      </c>
      <c r="BK156" s="44"/>
      <c r="BP156" s="14"/>
      <c r="BQ156" s="13"/>
      <c r="BR156" s="15"/>
      <c r="BU156" s="13"/>
      <c r="BV156" s="15"/>
      <c r="BY156" s="13"/>
      <c r="BZ156" s="15"/>
      <c r="CC156" s="13"/>
      <c r="CD156" s="15"/>
      <c r="CG156" s="13"/>
      <c r="CH156" s="15"/>
      <c r="CK156" s="15"/>
      <c r="CL156" s="15"/>
      <c r="CM156" s="15"/>
    </row>
    <row r="157" spans="1:91" ht="16" thickBot="1" x14ac:dyDescent="0.4">
      <c r="A157" s="13">
        <v>43618</v>
      </c>
      <c r="B157" s="81" t="s">
        <v>203</v>
      </c>
      <c r="C157" s="80">
        <f t="shared" si="46"/>
        <v>2019</v>
      </c>
      <c r="D157" s="80">
        <f t="shared" si="47"/>
        <v>6</v>
      </c>
      <c r="E157" s="80">
        <f t="shared" si="48"/>
        <v>2</v>
      </c>
      <c r="F157" s="80">
        <v>678.92010000000005</v>
      </c>
      <c r="G157" s="80">
        <v>61.19</v>
      </c>
      <c r="H157" s="80">
        <v>0.57999999999999996</v>
      </c>
      <c r="I157" s="80">
        <v>6513.55</v>
      </c>
      <c r="J157" s="80">
        <v>98.3</v>
      </c>
      <c r="K157" s="80">
        <v>1109.5663</v>
      </c>
      <c r="L157" s="80">
        <v>11869.92</v>
      </c>
      <c r="M157" s="80">
        <v>20160.11</v>
      </c>
      <c r="O157" s="66">
        <f t="shared" si="49"/>
        <v>6</v>
      </c>
      <c r="P157" s="44">
        <f t="shared" si="50"/>
        <v>1</v>
      </c>
      <c r="Q157" s="94">
        <v>45444</v>
      </c>
      <c r="R157" s="95">
        <f>SUMIFS(F:F,C:C,$R$4,D:D,O157,E:E,P157)</f>
        <v>672.52430000000004</v>
      </c>
      <c r="S157" s="96">
        <f>SUMIFS($F:$F,$C:$C,$S$4,$D:$D,O157,$E:$E,P157)</f>
        <v>826.17460000000005</v>
      </c>
      <c r="T157" s="96">
        <f>SUMIFS($F:$F,$C:$C,$T$4,$D:$D,O157,$E:$E,P157)</f>
        <v>426.09059999999999</v>
      </c>
      <c r="U157" s="96">
        <f>SUMIFS($F:$F,$C:$C,$U$4,$D:$D,O157,$E:$E,P157)</f>
        <v>524.77719999999999</v>
      </c>
      <c r="V157" s="96">
        <f>SUMIFS($F:$F,$C:$C,$V$4,$D:$D,O157,$E:$E,P157)</f>
        <v>780.48540000000003</v>
      </c>
      <c r="W157" s="96">
        <f>SUMIFS($F:$F,$C:$C,$W$4,$D:$D,O157,$E:$E,P157)</f>
        <v>795.52949999999998</v>
      </c>
      <c r="X157" s="97">
        <f>SUMIFS($F:$F,$C:$C,$X$4,$D:$D,O157,$E:$E,P157)</f>
        <v>0</v>
      </c>
      <c r="Y157" s="44"/>
      <c r="Z157" s="66">
        <f t="shared" si="51"/>
        <v>6</v>
      </c>
      <c r="AA157" s="44">
        <f t="shared" si="52"/>
        <v>1</v>
      </c>
      <c r="AB157" s="94">
        <v>45444</v>
      </c>
      <c r="AC157" s="95">
        <f t="shared" si="45"/>
        <v>61.138572727272731</v>
      </c>
      <c r="AD157" s="96">
        <f t="shared" si="45"/>
        <v>75.10678181818183</v>
      </c>
      <c r="AE157" s="96">
        <f t="shared" si="45"/>
        <v>38.73550909090909</v>
      </c>
      <c r="AF157" s="96">
        <f t="shared" si="45"/>
        <v>47.707018181818178</v>
      </c>
      <c r="AG157" s="96">
        <f t="shared" si="45"/>
        <v>70.953218181818187</v>
      </c>
      <c r="AH157" s="96">
        <f t="shared" si="45"/>
        <v>72.32086363636364</v>
      </c>
      <c r="AI157" s="97">
        <f t="shared" si="45"/>
        <v>0</v>
      </c>
      <c r="AJ157" s="44"/>
      <c r="AK157" s="66">
        <f t="shared" si="53"/>
        <v>6</v>
      </c>
      <c r="AL157" s="44">
        <f t="shared" si="54"/>
        <v>1</v>
      </c>
      <c r="AM157" s="94">
        <v>45444</v>
      </c>
      <c r="AN157" s="95">
        <f>SUMIFS(G:G,C:C,$AN$4,D:D,AK157,E:E,AL157)</f>
        <v>60.61</v>
      </c>
      <c r="AO157" s="96">
        <f>SUMIFS(G:G,C:C,$AO$4,D:D,AK157,E:E,AL157)</f>
        <v>73.33</v>
      </c>
      <c r="AP157" s="96">
        <f>SUMIFS(G:G,C:C,$AP$4,D:D,AK157,E:E,AL157)</f>
        <v>37.979999999999997</v>
      </c>
      <c r="AQ157" s="96">
        <f>SUMIFS(G:G,C:C,$AQ$4,D:D,AK157,E:E,AL157)</f>
        <v>47.69</v>
      </c>
      <c r="AR157" s="96">
        <f>SUMIFS(G:G,C:C,$AR$4,D:D,AK157,E:E,AL157)</f>
        <v>69.23</v>
      </c>
      <c r="AS157" s="96">
        <f>SUMIFS(G:G,C:C,$AS$4,D:D,AK157,E:E,AL157)</f>
        <v>70.209999999999994</v>
      </c>
      <c r="AT157" s="97">
        <f>SUMIFS(G:G,C:C,$AT$4,D:D,AK157,E:E,AL157)</f>
        <v>0</v>
      </c>
      <c r="AU157" s="44"/>
      <c r="AV157" s="101">
        <v>45444</v>
      </c>
      <c r="AW157" s="96">
        <f t="shared" si="55"/>
        <v>670.61145999999997</v>
      </c>
      <c r="AX157" s="96">
        <f t="shared" si="56"/>
        <v>60.964678181818179</v>
      </c>
      <c r="AY157" s="97">
        <f t="shared" si="57"/>
        <v>59.688000000000002</v>
      </c>
      <c r="AZ157" s="96">
        <f t="shared" si="58"/>
        <v>75.10678181818183</v>
      </c>
      <c r="BA157" s="96">
        <f t="shared" si="59"/>
        <v>38.73550909090909</v>
      </c>
      <c r="BB157" s="97">
        <f t="shared" si="60"/>
        <v>36.371272727272739</v>
      </c>
      <c r="BC157" s="102">
        <f t="shared" si="61"/>
        <v>60.964678181818179</v>
      </c>
      <c r="BD157" s="44"/>
      <c r="BE157" s="44"/>
      <c r="BF157" s="96">
        <f t="shared" si="63"/>
        <v>73.33</v>
      </c>
      <c r="BG157" s="96">
        <f t="shared" si="64"/>
        <v>37.979999999999997</v>
      </c>
      <c r="BH157" s="96">
        <f t="shared" si="65"/>
        <v>35.35</v>
      </c>
      <c r="BI157" s="44"/>
      <c r="BJ157" s="96">
        <f t="shared" si="62"/>
        <v>59.688000000000002</v>
      </c>
      <c r="BK157" s="44"/>
      <c r="BP157" s="14"/>
      <c r="BQ157" s="13"/>
      <c r="BR157" s="15"/>
      <c r="BU157" s="13"/>
      <c r="BV157" s="15"/>
      <c r="BY157" s="13"/>
      <c r="BZ157" s="15"/>
      <c r="CC157" s="13"/>
      <c r="CD157" s="15"/>
      <c r="CG157" s="13"/>
      <c r="CH157" s="15"/>
      <c r="CK157" s="15"/>
      <c r="CL157" s="15"/>
      <c r="CM157" s="15"/>
    </row>
    <row r="158" spans="1:91" ht="16" thickBot="1" x14ac:dyDescent="0.4">
      <c r="A158" s="13">
        <v>43619</v>
      </c>
      <c r="B158" s="81" t="s">
        <v>204</v>
      </c>
      <c r="C158" s="80">
        <f t="shared" si="46"/>
        <v>2019</v>
      </c>
      <c r="D158" s="80">
        <f t="shared" si="47"/>
        <v>6</v>
      </c>
      <c r="E158" s="80">
        <f t="shared" si="48"/>
        <v>3</v>
      </c>
      <c r="F158" s="80">
        <v>684.03689999999995</v>
      </c>
      <c r="G158" s="80">
        <v>61.66</v>
      </c>
      <c r="H158" s="80">
        <v>0.46</v>
      </c>
      <c r="I158" s="80">
        <v>5439.3</v>
      </c>
      <c r="J158" s="80">
        <v>258.3</v>
      </c>
      <c r="K158" s="80">
        <v>1109.4507000000001</v>
      </c>
      <c r="L158" s="80">
        <v>11919.96</v>
      </c>
      <c r="M158" s="80">
        <v>20158.54</v>
      </c>
      <c r="O158" s="66">
        <f t="shared" si="49"/>
        <v>6</v>
      </c>
      <c r="P158" s="44">
        <f t="shared" si="50"/>
        <v>2</v>
      </c>
      <c r="Q158" s="94">
        <v>45445</v>
      </c>
      <c r="R158" s="95">
        <f>SUMIFS(F:F,C:C,$R$4,D:D,O158,E:E,P158)</f>
        <v>678.92010000000005</v>
      </c>
      <c r="S158" s="96">
        <f>SUMIFS($F:$F,$C:$C,$S$4,$D:$D,O158,$E:$E,P158)</f>
        <v>829.00409999999999</v>
      </c>
      <c r="T158" s="96">
        <f>SUMIFS($F:$F,$C:$C,$T$4,$D:$D,O158,$E:$E,P158)</f>
        <v>430.74540000000002</v>
      </c>
      <c r="U158" s="96">
        <f>SUMIFS($F:$F,$C:$C,$U$4,$D:$D,O158,$E:$E,P158)</f>
        <v>529.25829999999996</v>
      </c>
      <c r="V158" s="96">
        <f>SUMIFS($F:$F,$C:$C,$V$4,$D:$D,O158,$E:$E,P158)</f>
        <v>783.98659999999995</v>
      </c>
      <c r="W158" s="96">
        <f>SUMIFS($F:$F,$C:$C,$W$4,$D:$D,O158,$E:$E,P158)</f>
        <v>798.67250000000001</v>
      </c>
      <c r="X158" s="97">
        <f>SUMIFS($F:$F,$C:$C,$X$4,$D:$D,O158,$E:$E,P158)</f>
        <v>0</v>
      </c>
      <c r="Y158" s="44"/>
      <c r="Z158" s="66">
        <f t="shared" si="51"/>
        <v>6</v>
      </c>
      <c r="AA158" s="44">
        <f t="shared" si="52"/>
        <v>2</v>
      </c>
      <c r="AB158" s="94">
        <v>45445</v>
      </c>
      <c r="AC158" s="95">
        <f t="shared" si="45"/>
        <v>61.720009090909095</v>
      </c>
      <c r="AD158" s="96">
        <f t="shared" si="45"/>
        <v>75.364009090909093</v>
      </c>
      <c r="AE158" s="96">
        <f t="shared" si="45"/>
        <v>39.15867272727273</v>
      </c>
      <c r="AF158" s="96">
        <f t="shared" si="45"/>
        <v>48.114390909090908</v>
      </c>
      <c r="AG158" s="96">
        <f t="shared" si="45"/>
        <v>71.271509090909092</v>
      </c>
      <c r="AH158" s="96">
        <f t="shared" si="45"/>
        <v>72.606590909090912</v>
      </c>
      <c r="AI158" s="97">
        <f t="shared" si="45"/>
        <v>0</v>
      </c>
      <c r="AJ158" s="44"/>
      <c r="AK158" s="66">
        <f t="shared" si="53"/>
        <v>6</v>
      </c>
      <c r="AL158" s="44">
        <f t="shared" si="54"/>
        <v>2</v>
      </c>
      <c r="AM158" s="94">
        <v>45445</v>
      </c>
      <c r="AN158" s="95">
        <f>SUMIFS(G:G,C:C,$AN$4,D:D,AK158,E:E,AL158)</f>
        <v>61.19</v>
      </c>
      <c r="AO158" s="96">
        <f>SUMIFS(G:G,C:C,$AO$4,D:D,AK158,E:E,AL158)</f>
        <v>73.58</v>
      </c>
      <c r="AP158" s="96">
        <f>SUMIFS(G:G,C:C,$AP$4,D:D,AK158,E:E,AL158)</f>
        <v>38.39</v>
      </c>
      <c r="AQ158" s="96">
        <f>SUMIFS(G:G,C:C,$AQ$4,D:D,AK158,E:E,AL158)</f>
        <v>48.09</v>
      </c>
      <c r="AR158" s="96">
        <f>SUMIFS(G:G,C:C,$AR$4,D:D,AK158,E:E,AL158)</f>
        <v>69.61</v>
      </c>
      <c r="AS158" s="96">
        <f>SUMIFS(G:G,C:C,$AS$4,D:D,AK158,E:E,AL158)</f>
        <v>70.489999999999995</v>
      </c>
      <c r="AT158" s="97">
        <f>SUMIFS(G:G,C:C,$AT$4,D:D,AK158,E:E,AL158)</f>
        <v>0</v>
      </c>
      <c r="AU158" s="44"/>
      <c r="AV158" s="101">
        <v>45445</v>
      </c>
      <c r="AW158" s="96">
        <f t="shared" si="55"/>
        <v>674.33337999999992</v>
      </c>
      <c r="AX158" s="96">
        <f t="shared" si="56"/>
        <v>61.303034545454537</v>
      </c>
      <c r="AY158" s="97">
        <f t="shared" si="57"/>
        <v>60.032000000000004</v>
      </c>
      <c r="AZ158" s="96">
        <f t="shared" si="58"/>
        <v>75.364009090909093</v>
      </c>
      <c r="BA158" s="96">
        <f t="shared" si="59"/>
        <v>39.15867272727273</v>
      </c>
      <c r="BB158" s="97">
        <f t="shared" si="60"/>
        <v>36.205336363636363</v>
      </c>
      <c r="BC158" s="102">
        <f t="shared" si="61"/>
        <v>61.303034545454544</v>
      </c>
      <c r="BD158" s="44"/>
      <c r="BE158" s="44"/>
      <c r="BF158" s="96">
        <f t="shared" si="63"/>
        <v>73.58</v>
      </c>
      <c r="BG158" s="96">
        <f t="shared" si="64"/>
        <v>38.39</v>
      </c>
      <c r="BH158" s="96">
        <f t="shared" si="65"/>
        <v>35.19</v>
      </c>
      <c r="BI158" s="44"/>
      <c r="BJ158" s="96">
        <f t="shared" si="62"/>
        <v>60.032000000000004</v>
      </c>
      <c r="BK158" s="44"/>
      <c r="BP158" s="14"/>
      <c r="BQ158" s="13"/>
      <c r="BR158" s="15"/>
      <c r="BU158" s="13"/>
      <c r="BV158" s="15"/>
      <c r="BY158" s="13"/>
      <c r="BZ158" s="15"/>
      <c r="CC158" s="13"/>
      <c r="CD158" s="15"/>
      <c r="CG158" s="13"/>
      <c r="CH158" s="15"/>
      <c r="CK158" s="15"/>
      <c r="CL158" s="15"/>
      <c r="CM158" s="15"/>
    </row>
    <row r="159" spans="1:91" ht="16" thickBot="1" x14ac:dyDescent="0.4">
      <c r="A159" s="13">
        <v>43620</v>
      </c>
      <c r="B159" s="81" t="s">
        <v>205</v>
      </c>
      <c r="C159" s="80">
        <f t="shared" si="46"/>
        <v>2019</v>
      </c>
      <c r="D159" s="80">
        <f t="shared" si="47"/>
        <v>6</v>
      </c>
      <c r="E159" s="80">
        <f t="shared" si="48"/>
        <v>4</v>
      </c>
      <c r="F159" s="80">
        <v>688.74980000000005</v>
      </c>
      <c r="G159" s="80">
        <v>62.13</v>
      </c>
      <c r="H159" s="80">
        <v>0.43</v>
      </c>
      <c r="I159" s="80">
        <v>5147.68</v>
      </c>
      <c r="J159" s="80">
        <v>380.2</v>
      </c>
      <c r="K159" s="80">
        <v>1108.5763999999999</v>
      </c>
      <c r="L159" s="80">
        <v>11919.52</v>
      </c>
      <c r="M159" s="80">
        <v>20159.68</v>
      </c>
      <c r="O159" s="66">
        <f t="shared" si="49"/>
        <v>6</v>
      </c>
      <c r="P159" s="44">
        <f t="shared" si="50"/>
        <v>3</v>
      </c>
      <c r="Q159" s="94">
        <v>45446</v>
      </c>
      <c r="R159" s="95">
        <f>SUMIFS(F:F,C:C,$R$4,D:D,O159,E:E,P159)</f>
        <v>684.03689999999995</v>
      </c>
      <c r="S159" s="96">
        <f>SUMIFS($F:$F,$C:$C,$S$4,$D:$D,O159,$E:$E,P159)</f>
        <v>831.80319999999995</v>
      </c>
      <c r="T159" s="96">
        <f>SUMIFS($F:$F,$C:$C,$T$4,$D:$D,O159,$E:$E,P159)</f>
        <v>435.2509</v>
      </c>
      <c r="U159" s="96">
        <f>SUMIFS($F:$F,$C:$C,$U$4,$D:$D,O159,$E:$E,P159)</f>
        <v>533.94299999999998</v>
      </c>
      <c r="V159" s="96">
        <f>SUMIFS($F:$F,$C:$C,$V$4,$D:$D,O159,$E:$E,P159)</f>
        <v>787.88109999999995</v>
      </c>
      <c r="W159" s="96">
        <f>SUMIFS($F:$F,$C:$C,$W$4,$D:$D,O159,$E:$E,P159)</f>
        <v>800.55250000000001</v>
      </c>
      <c r="X159" s="97">
        <f>SUMIFS($F:$F,$C:$C,$X$4,$D:$D,O159,$E:$E,P159)</f>
        <v>0</v>
      </c>
      <c r="Y159" s="44"/>
      <c r="Z159" s="66">
        <f t="shared" si="51"/>
        <v>6</v>
      </c>
      <c r="AA159" s="44">
        <f t="shared" si="52"/>
        <v>3</v>
      </c>
      <c r="AB159" s="94">
        <v>45446</v>
      </c>
      <c r="AC159" s="95">
        <f t="shared" si="45"/>
        <v>62.185172727272722</v>
      </c>
      <c r="AD159" s="96">
        <f t="shared" si="45"/>
        <v>75.618472727272717</v>
      </c>
      <c r="AE159" s="96">
        <f t="shared" si="45"/>
        <v>39.568263636363639</v>
      </c>
      <c r="AF159" s="96">
        <f t="shared" si="45"/>
        <v>48.540272727272729</v>
      </c>
      <c r="AG159" s="96">
        <f t="shared" si="45"/>
        <v>71.625554545454534</v>
      </c>
      <c r="AH159" s="96">
        <f t="shared" si="45"/>
        <v>72.777500000000003</v>
      </c>
      <c r="AI159" s="97">
        <f t="shared" si="45"/>
        <v>0</v>
      </c>
      <c r="AJ159" s="44"/>
      <c r="AK159" s="66">
        <f t="shared" si="53"/>
        <v>6</v>
      </c>
      <c r="AL159" s="44">
        <f t="shared" si="54"/>
        <v>3</v>
      </c>
      <c r="AM159" s="94">
        <v>45446</v>
      </c>
      <c r="AN159" s="95">
        <f>SUMIFS(G:G,C:C,$AN$4,D:D,AK159,E:E,AL159)</f>
        <v>61.66</v>
      </c>
      <c r="AO159" s="96">
        <f>SUMIFS(G:G,C:C,$AO$4,D:D,AK159,E:E,AL159)</f>
        <v>73.83</v>
      </c>
      <c r="AP159" s="96">
        <f>SUMIFS(G:G,C:C,$AP$4,D:D,AK159,E:E,AL159)</f>
        <v>38.799999999999997</v>
      </c>
      <c r="AQ159" s="96">
        <f>SUMIFS(G:G,C:C,$AQ$4,D:D,AK159,E:E,AL159)</f>
        <v>48.52</v>
      </c>
      <c r="AR159" s="96">
        <f>SUMIFS(G:G,C:C,$AR$4,D:D,AK159,E:E,AL159)</f>
        <v>69.959999999999994</v>
      </c>
      <c r="AS159" s="96">
        <f>SUMIFS(G:G,C:C,$AS$4,D:D,AK159,E:E,AL159)</f>
        <v>70.650000000000006</v>
      </c>
      <c r="AT159" s="97">
        <f>SUMIFS(G:G,C:C,$AT$4,D:D,AK159,E:E,AL159)</f>
        <v>0</v>
      </c>
      <c r="AU159" s="44"/>
      <c r="AV159" s="101">
        <v>45446</v>
      </c>
      <c r="AW159" s="96">
        <f t="shared" si="55"/>
        <v>677.88613999999995</v>
      </c>
      <c r="AX159" s="96">
        <f t="shared" si="56"/>
        <v>61.626012727272723</v>
      </c>
      <c r="AY159" s="97">
        <f t="shared" si="57"/>
        <v>60.351999999999997</v>
      </c>
      <c r="AZ159" s="96">
        <f t="shared" si="58"/>
        <v>75.618472727272717</v>
      </c>
      <c r="BA159" s="96">
        <f t="shared" si="59"/>
        <v>39.568263636363639</v>
      </c>
      <c r="BB159" s="97">
        <f t="shared" si="60"/>
        <v>36.050209090909078</v>
      </c>
      <c r="BC159" s="102">
        <f t="shared" si="61"/>
        <v>61.626012727272723</v>
      </c>
      <c r="BD159" s="44"/>
      <c r="BE159" s="44"/>
      <c r="BF159" s="96">
        <f t="shared" si="63"/>
        <v>73.83</v>
      </c>
      <c r="BG159" s="96">
        <f t="shared" si="64"/>
        <v>38.799999999999997</v>
      </c>
      <c r="BH159" s="96">
        <f t="shared" si="65"/>
        <v>35.03</v>
      </c>
      <c r="BI159" s="44"/>
      <c r="BJ159" s="96">
        <f t="shared" si="62"/>
        <v>60.351999999999997</v>
      </c>
      <c r="BK159" s="44"/>
      <c r="BP159" s="14"/>
      <c r="BQ159" s="13"/>
      <c r="BR159" s="15"/>
      <c r="BU159" s="13"/>
      <c r="BV159" s="15"/>
      <c r="BY159" s="13"/>
      <c r="BZ159" s="15"/>
      <c r="CC159" s="13"/>
      <c r="CD159" s="15"/>
      <c r="CG159" s="13"/>
      <c r="CH159" s="15"/>
      <c r="CK159" s="15"/>
      <c r="CL159" s="15"/>
      <c r="CM159" s="15"/>
    </row>
    <row r="160" spans="1:91" ht="16" thickBot="1" x14ac:dyDescent="0.4">
      <c r="A160" s="13">
        <v>43621</v>
      </c>
      <c r="B160" s="81" t="s">
        <v>206</v>
      </c>
      <c r="C160" s="80">
        <f t="shared" si="46"/>
        <v>2019</v>
      </c>
      <c r="D160" s="80">
        <f t="shared" si="47"/>
        <v>6</v>
      </c>
      <c r="E160" s="80">
        <f t="shared" si="48"/>
        <v>5</v>
      </c>
      <c r="F160" s="80">
        <v>693.12379999999996</v>
      </c>
      <c r="G160" s="80">
        <v>62.52</v>
      </c>
      <c r="H160" s="80">
        <v>0.39</v>
      </c>
      <c r="I160" s="80">
        <v>5035.12</v>
      </c>
      <c r="J160" s="80">
        <v>432.5</v>
      </c>
      <c r="K160" s="80">
        <v>1108.5763999999999</v>
      </c>
      <c r="L160" s="80">
        <v>11992.56</v>
      </c>
      <c r="M160" s="80">
        <v>20160.91</v>
      </c>
      <c r="O160" s="66">
        <f t="shared" si="49"/>
        <v>6</v>
      </c>
      <c r="P160" s="44">
        <f t="shared" si="50"/>
        <v>4</v>
      </c>
      <c r="Q160" s="94">
        <v>45447</v>
      </c>
      <c r="R160" s="95">
        <f>SUMIFS(F:F,C:C,$R$4,D:D,O160,E:E,P160)</f>
        <v>688.74980000000005</v>
      </c>
      <c r="S160" s="96">
        <f>SUMIFS($F:$F,$C:$C,$S$4,$D:$D,O160,$E:$E,P160)</f>
        <v>834.7627</v>
      </c>
      <c r="T160" s="96">
        <f>SUMIFS($F:$F,$C:$C,$T$4,$D:$D,O160,$E:$E,P160)</f>
        <v>439.6268</v>
      </c>
      <c r="U160" s="96">
        <f>SUMIFS($F:$F,$C:$C,$U$4,$D:$D,O160,$E:$E,P160)</f>
        <v>539.50519999999995</v>
      </c>
      <c r="V160" s="96">
        <f>SUMIFS($F:$F,$C:$C,$V$4,$D:$D,O160,$E:$E,P160)</f>
        <v>791.82830000000001</v>
      </c>
      <c r="W160" s="96">
        <f>SUMIFS($F:$F,$C:$C,$W$4,$D:$D,O160,$E:$E,P160)</f>
        <v>802.32539999999995</v>
      </c>
      <c r="X160" s="97">
        <f>SUMIFS($F:$F,$C:$C,$X$4,$D:$D,O160,$E:$E,P160)</f>
        <v>0</v>
      </c>
      <c r="Y160" s="44"/>
      <c r="Z160" s="66">
        <f t="shared" si="51"/>
        <v>6</v>
      </c>
      <c r="AA160" s="44">
        <f t="shared" si="52"/>
        <v>4</v>
      </c>
      <c r="AB160" s="94">
        <v>45447</v>
      </c>
      <c r="AC160" s="95">
        <f t="shared" si="45"/>
        <v>62.61361818181819</v>
      </c>
      <c r="AD160" s="96">
        <f t="shared" si="45"/>
        <v>75.88751818181818</v>
      </c>
      <c r="AE160" s="96">
        <f t="shared" si="45"/>
        <v>39.966072727272724</v>
      </c>
      <c r="AF160" s="96">
        <f t="shared" si="45"/>
        <v>49.045927272727269</v>
      </c>
      <c r="AG160" s="96">
        <f t="shared" si="45"/>
        <v>71.984390909090905</v>
      </c>
      <c r="AH160" s="96">
        <f t="shared" si="45"/>
        <v>72.938672727272717</v>
      </c>
      <c r="AI160" s="97">
        <f t="shared" si="45"/>
        <v>0</v>
      </c>
      <c r="AJ160" s="44"/>
      <c r="AK160" s="66">
        <f t="shared" si="53"/>
        <v>6</v>
      </c>
      <c r="AL160" s="44">
        <f t="shared" si="54"/>
        <v>4</v>
      </c>
      <c r="AM160" s="94">
        <v>45447</v>
      </c>
      <c r="AN160" s="95">
        <f>SUMIFS(G:G,C:C,$AN$4,D:D,AK160,E:E,AL160)</f>
        <v>62.13</v>
      </c>
      <c r="AO160" s="96">
        <f>SUMIFS(G:G,C:C,$AO$4,D:D,AK160,E:E,AL160)</f>
        <v>74.09</v>
      </c>
      <c r="AP160" s="96">
        <f>SUMIFS(G:G,C:C,$AP$4,D:D,AK160,E:E,AL160)</f>
        <v>39.19</v>
      </c>
      <c r="AQ160" s="96">
        <f>SUMIFS(G:G,C:C,$AQ$4,D:D,AK160,E:E,AL160)</f>
        <v>49.02</v>
      </c>
      <c r="AR160" s="96">
        <f>SUMIFS(G:G,C:C,$AR$4,D:D,AK160,E:E,AL160)</f>
        <v>70.31</v>
      </c>
      <c r="AS160" s="96">
        <f>SUMIFS(G:G,C:C,$AS$4,D:D,AK160,E:E,AL160)</f>
        <v>70.81</v>
      </c>
      <c r="AT160" s="97">
        <f>SUMIFS(G:G,C:C,$AT$4,D:D,AK160,E:E,AL160)</f>
        <v>0</v>
      </c>
      <c r="AU160" s="44"/>
      <c r="AV160" s="101">
        <v>45447</v>
      </c>
      <c r="AW160" s="96">
        <f t="shared" si="55"/>
        <v>681.60967999999991</v>
      </c>
      <c r="AX160" s="96">
        <f t="shared" si="56"/>
        <v>61.964516363636356</v>
      </c>
      <c r="AY160" s="97">
        <f t="shared" si="57"/>
        <v>60.684000000000005</v>
      </c>
      <c r="AZ160" s="96">
        <f t="shared" si="58"/>
        <v>75.88751818181818</v>
      </c>
      <c r="BA160" s="96">
        <f t="shared" si="59"/>
        <v>39.966072727272724</v>
      </c>
      <c r="BB160" s="97">
        <f t="shared" si="60"/>
        <v>35.921445454545456</v>
      </c>
      <c r="BC160" s="102">
        <f t="shared" si="61"/>
        <v>61.964516363636356</v>
      </c>
      <c r="BD160" s="44"/>
      <c r="BE160" s="44"/>
      <c r="BF160" s="96">
        <f t="shared" si="63"/>
        <v>74.09</v>
      </c>
      <c r="BG160" s="96">
        <f t="shared" si="64"/>
        <v>39.19</v>
      </c>
      <c r="BH160" s="96">
        <f t="shared" si="65"/>
        <v>34.900000000000006</v>
      </c>
      <c r="BI160" s="44"/>
      <c r="BJ160" s="96">
        <f t="shared" si="62"/>
        <v>60.684000000000005</v>
      </c>
      <c r="BK160" s="44"/>
      <c r="BP160" s="14"/>
      <c r="BQ160" s="13"/>
      <c r="BR160" s="15"/>
      <c r="BU160" s="13"/>
      <c r="BV160" s="15"/>
      <c r="BY160" s="13"/>
      <c r="BZ160" s="15"/>
      <c r="CC160" s="13"/>
      <c r="CD160" s="15"/>
      <c r="CG160" s="13"/>
      <c r="CH160" s="15"/>
      <c r="CK160" s="15"/>
      <c r="CL160" s="15"/>
      <c r="CM160" s="15"/>
    </row>
    <row r="161" spans="1:91" ht="16" thickBot="1" x14ac:dyDescent="0.4">
      <c r="A161" s="13">
        <v>43622</v>
      </c>
      <c r="B161" s="81" t="s">
        <v>207</v>
      </c>
      <c r="C161" s="80">
        <f t="shared" si="46"/>
        <v>2019</v>
      </c>
      <c r="D161" s="80">
        <f t="shared" si="47"/>
        <v>6</v>
      </c>
      <c r="E161" s="80">
        <f t="shared" si="48"/>
        <v>6</v>
      </c>
      <c r="F161" s="80">
        <v>697.93290000000002</v>
      </c>
      <c r="G161" s="80">
        <v>62.96</v>
      </c>
      <c r="H161" s="80">
        <v>0.43</v>
      </c>
      <c r="I161" s="80">
        <v>4898.8500000000004</v>
      </c>
      <c r="J161" s="80">
        <v>346.8</v>
      </c>
      <c r="K161" s="80">
        <v>1108.5763999999999</v>
      </c>
      <c r="L161" s="80">
        <v>11992.08</v>
      </c>
      <c r="M161" s="80">
        <v>20162.169999999998</v>
      </c>
      <c r="O161" s="66">
        <f t="shared" si="49"/>
        <v>6</v>
      </c>
      <c r="P161" s="44">
        <f t="shared" si="50"/>
        <v>5</v>
      </c>
      <c r="Q161" s="94">
        <v>45448</v>
      </c>
      <c r="R161" s="95">
        <f>SUMIFS(F:F,C:C,$R$4,D:D,O161,E:E,P161)</f>
        <v>693.12379999999996</v>
      </c>
      <c r="S161" s="96">
        <f>SUMIFS($F:$F,$C:$C,$S$4,$D:$D,O161,$E:$E,P161)</f>
        <v>837.78</v>
      </c>
      <c r="T161" s="96">
        <f>SUMIFS($F:$F,$C:$C,$T$4,$D:$D,O161,$E:$E,P161)</f>
        <v>444.39280000000002</v>
      </c>
      <c r="U161" s="96">
        <f>SUMIFS($F:$F,$C:$C,$U$4,$D:$D,O161,$E:$E,P161)</f>
        <v>545.0643</v>
      </c>
      <c r="V161" s="96">
        <f>SUMIFS($F:$F,$C:$C,$V$4,$D:$D,O161,$E:$E,P161)</f>
        <v>794.45609999999999</v>
      </c>
      <c r="W161" s="96">
        <f>SUMIFS($F:$F,$C:$C,$W$4,$D:$D,O161,$E:$E,P161)</f>
        <v>804.27800000000002</v>
      </c>
      <c r="X161" s="97">
        <f>SUMIFS($F:$F,$C:$C,$X$4,$D:$D,O161,$E:$E,P161)</f>
        <v>0</v>
      </c>
      <c r="Y161" s="44"/>
      <c r="Z161" s="66">
        <f t="shared" si="51"/>
        <v>6</v>
      </c>
      <c r="AA161" s="44">
        <f t="shared" si="52"/>
        <v>5</v>
      </c>
      <c r="AB161" s="94">
        <v>45448</v>
      </c>
      <c r="AC161" s="95">
        <f t="shared" si="45"/>
        <v>63.011254545454541</v>
      </c>
      <c r="AD161" s="96">
        <f t="shared" si="45"/>
        <v>76.161818181818177</v>
      </c>
      <c r="AE161" s="96">
        <f t="shared" si="45"/>
        <v>40.399345454545454</v>
      </c>
      <c r="AF161" s="96">
        <f t="shared" si="45"/>
        <v>49.551299999999998</v>
      </c>
      <c r="AG161" s="96">
        <f t="shared" si="45"/>
        <v>72.223281818181817</v>
      </c>
      <c r="AH161" s="96">
        <f t="shared" si="45"/>
        <v>73.116181818181815</v>
      </c>
      <c r="AI161" s="97">
        <f t="shared" si="45"/>
        <v>0</v>
      </c>
      <c r="AJ161" s="44"/>
      <c r="AK161" s="66">
        <f t="shared" si="53"/>
        <v>6</v>
      </c>
      <c r="AL161" s="44">
        <f t="shared" si="54"/>
        <v>5</v>
      </c>
      <c r="AM161" s="94">
        <v>45448</v>
      </c>
      <c r="AN161" s="95">
        <f>SUMIFS(G:G,C:C,$AN$4,D:D,AK161,E:E,AL161)</f>
        <v>62.52</v>
      </c>
      <c r="AO161" s="96">
        <f>SUMIFS(G:G,C:C,$AO$4,D:D,AK161,E:E,AL161)</f>
        <v>74.33</v>
      </c>
      <c r="AP161" s="96">
        <f>SUMIFS(G:G,C:C,$AP$4,D:D,AK161,E:E,AL161)</f>
        <v>39.61</v>
      </c>
      <c r="AQ161" s="96">
        <f>SUMIFS(G:G,C:C,$AQ$4,D:D,AK161,E:E,AL161)</f>
        <v>49.53</v>
      </c>
      <c r="AR161" s="96">
        <f>SUMIFS(G:G,C:C,$AR$4,D:D,AK161,E:E,AL161)</f>
        <v>70.540000000000006</v>
      </c>
      <c r="AS161" s="96">
        <f>SUMIFS(G:G,C:C,$AS$4,D:D,AK161,E:E,AL161)</f>
        <v>70.98</v>
      </c>
      <c r="AT161" s="97">
        <f>SUMIFS(G:G,C:C,$AT$4,D:D,AK161,E:E,AL161)</f>
        <v>0</v>
      </c>
      <c r="AU161" s="44"/>
      <c r="AV161" s="101">
        <v>45448</v>
      </c>
      <c r="AW161" s="96">
        <f t="shared" si="55"/>
        <v>685.19424000000004</v>
      </c>
      <c r="AX161" s="96">
        <f t="shared" si="56"/>
        <v>62.290385454545458</v>
      </c>
      <c r="AY161" s="97">
        <f t="shared" si="57"/>
        <v>60.998000000000005</v>
      </c>
      <c r="AZ161" s="96">
        <f t="shared" si="58"/>
        <v>76.161818181818177</v>
      </c>
      <c r="BA161" s="96">
        <f t="shared" si="59"/>
        <v>40.399345454545454</v>
      </c>
      <c r="BB161" s="97">
        <f t="shared" si="60"/>
        <v>35.762472727272723</v>
      </c>
      <c r="BC161" s="102">
        <f t="shared" si="61"/>
        <v>62.290385454545458</v>
      </c>
      <c r="BD161" s="44"/>
      <c r="BE161" s="44"/>
      <c r="BF161" s="96">
        <f t="shared" si="63"/>
        <v>74.33</v>
      </c>
      <c r="BG161" s="96">
        <f t="shared" si="64"/>
        <v>39.61</v>
      </c>
      <c r="BH161" s="96">
        <f t="shared" si="65"/>
        <v>34.72</v>
      </c>
      <c r="BI161" s="44"/>
      <c r="BJ161" s="96">
        <f t="shared" si="62"/>
        <v>60.998000000000005</v>
      </c>
      <c r="BK161" s="44"/>
      <c r="BP161" s="14"/>
      <c r="BQ161" s="13"/>
      <c r="BR161" s="15"/>
      <c r="BU161" s="13"/>
      <c r="BV161" s="15"/>
      <c r="BY161" s="13"/>
      <c r="BZ161" s="15"/>
      <c r="CC161" s="13"/>
      <c r="CD161" s="15"/>
      <c r="CG161" s="13"/>
      <c r="CH161" s="15"/>
      <c r="CK161" s="15"/>
      <c r="CL161" s="15"/>
      <c r="CM161" s="15"/>
    </row>
    <row r="162" spans="1:91" ht="16" thickBot="1" x14ac:dyDescent="0.4">
      <c r="A162" s="13">
        <v>43623</v>
      </c>
      <c r="B162" s="81" t="s">
        <v>208</v>
      </c>
      <c r="C162" s="80">
        <f t="shared" si="46"/>
        <v>2019</v>
      </c>
      <c r="D162" s="80">
        <f t="shared" si="47"/>
        <v>6</v>
      </c>
      <c r="E162" s="80">
        <f t="shared" si="48"/>
        <v>7</v>
      </c>
      <c r="F162" s="80">
        <v>702.79989999999998</v>
      </c>
      <c r="G162" s="80">
        <v>63.4</v>
      </c>
      <c r="H162" s="80">
        <v>0.44</v>
      </c>
      <c r="I162" s="80">
        <v>5269.05</v>
      </c>
      <c r="J162" s="80">
        <v>402.5</v>
      </c>
      <c r="K162" s="80">
        <v>1108.5763999999999</v>
      </c>
      <c r="L162" s="80">
        <v>12031.65</v>
      </c>
      <c r="M162" s="80">
        <v>20163.310000000001</v>
      </c>
      <c r="O162" s="66">
        <f t="shared" si="49"/>
        <v>6</v>
      </c>
      <c r="P162" s="44">
        <f t="shared" si="50"/>
        <v>6</v>
      </c>
      <c r="Q162" s="94">
        <v>45449</v>
      </c>
      <c r="R162" s="95">
        <f>SUMIFS(F:F,C:C,$R$4,D:D,O162,E:E,P162)</f>
        <v>697.93290000000002</v>
      </c>
      <c r="S162" s="96">
        <f>SUMIFS($F:$F,$C:$C,$S$4,$D:$D,O162,$E:$E,P162)</f>
        <v>841.58770000000004</v>
      </c>
      <c r="T162" s="96">
        <f>SUMIFS($F:$F,$C:$C,$T$4,$D:$D,O162,$E:$E,P162)</f>
        <v>449.27159999999998</v>
      </c>
      <c r="U162" s="96">
        <f>SUMIFS($F:$F,$C:$C,$U$4,$D:$D,O162,$E:$E,P162)</f>
        <v>550.0462</v>
      </c>
      <c r="V162" s="96">
        <f>SUMIFS($F:$F,$C:$C,$V$4,$D:$D,O162,$E:$E,P162)</f>
        <v>796.76</v>
      </c>
      <c r="W162" s="96">
        <f>SUMIFS($F:$F,$C:$C,$W$4,$D:$D,O162,$E:$E,P162)</f>
        <v>806.85559999999998</v>
      </c>
      <c r="X162" s="97">
        <f>SUMIFS($F:$F,$C:$C,$X$4,$D:$D,O162,$E:$E,P162)</f>
        <v>0</v>
      </c>
      <c r="Y162" s="44"/>
      <c r="Z162" s="66">
        <f t="shared" si="51"/>
        <v>6</v>
      </c>
      <c r="AA162" s="44">
        <f t="shared" si="52"/>
        <v>6</v>
      </c>
      <c r="AB162" s="94">
        <v>45449</v>
      </c>
      <c r="AC162" s="95">
        <f t="shared" si="45"/>
        <v>63.448445454545457</v>
      </c>
      <c r="AD162" s="96">
        <f t="shared" si="45"/>
        <v>76.50797272727273</v>
      </c>
      <c r="AE162" s="96">
        <f t="shared" si="45"/>
        <v>40.842872727272727</v>
      </c>
      <c r="AF162" s="96">
        <f t="shared" si="45"/>
        <v>50.004199999999997</v>
      </c>
      <c r="AG162" s="96">
        <f t="shared" si="45"/>
        <v>72.432727272727277</v>
      </c>
      <c r="AH162" s="96">
        <f t="shared" si="45"/>
        <v>73.350509090909085</v>
      </c>
      <c r="AI162" s="97">
        <f t="shared" si="45"/>
        <v>0</v>
      </c>
      <c r="AJ162" s="44"/>
      <c r="AK162" s="66">
        <f t="shared" si="53"/>
        <v>6</v>
      </c>
      <c r="AL162" s="44">
        <f t="shared" si="54"/>
        <v>6</v>
      </c>
      <c r="AM162" s="94">
        <v>45449</v>
      </c>
      <c r="AN162" s="95">
        <f>SUMIFS(G:G,C:C,$AN$4,D:D,AK162,E:E,AL162)</f>
        <v>62.96</v>
      </c>
      <c r="AO162" s="96">
        <f>SUMIFS(G:G,C:C,$AO$4,D:D,AK162,E:E,AL162)</f>
        <v>74.67</v>
      </c>
      <c r="AP162" s="96">
        <f>SUMIFS(G:G,C:C,$AP$4,D:D,AK162,E:E,AL162)</f>
        <v>40.04</v>
      </c>
      <c r="AQ162" s="96">
        <f>SUMIFS(G:G,C:C,$AQ$4,D:D,AK162,E:E,AL162)</f>
        <v>49.98</v>
      </c>
      <c r="AR162" s="96">
        <f>SUMIFS(G:G,C:C,$AR$4,D:D,AK162,E:E,AL162)</f>
        <v>70.739999999999995</v>
      </c>
      <c r="AS162" s="96">
        <f>SUMIFS(G:G,C:C,$AS$4,D:D,AK162,E:E,AL162)</f>
        <v>71.11</v>
      </c>
      <c r="AT162" s="97">
        <f>SUMIFS(G:G,C:C,$AT$4,D:D,AK162,E:E,AL162)</f>
        <v>0</v>
      </c>
      <c r="AU162" s="44"/>
      <c r="AV162" s="101">
        <v>45449</v>
      </c>
      <c r="AW162" s="96">
        <f t="shared" si="55"/>
        <v>688.90422000000001</v>
      </c>
      <c r="AX162" s="96">
        <f t="shared" si="56"/>
        <v>62.627656363636362</v>
      </c>
      <c r="AY162" s="97">
        <f t="shared" si="57"/>
        <v>61.308000000000007</v>
      </c>
      <c r="AZ162" s="96">
        <f t="shared" si="58"/>
        <v>76.50797272727273</v>
      </c>
      <c r="BA162" s="96">
        <f t="shared" si="59"/>
        <v>40.842872727272727</v>
      </c>
      <c r="BB162" s="97">
        <f t="shared" si="60"/>
        <v>35.665100000000002</v>
      </c>
      <c r="BC162" s="102">
        <f t="shared" si="61"/>
        <v>62.627656363636369</v>
      </c>
      <c r="BD162" s="44"/>
      <c r="BE162" s="44"/>
      <c r="BF162" s="96">
        <f t="shared" si="63"/>
        <v>74.67</v>
      </c>
      <c r="BG162" s="96">
        <f t="shared" si="64"/>
        <v>40.04</v>
      </c>
      <c r="BH162" s="96">
        <f t="shared" si="65"/>
        <v>34.630000000000003</v>
      </c>
      <c r="BI162" s="44"/>
      <c r="BJ162" s="96">
        <f t="shared" si="62"/>
        <v>61.308000000000007</v>
      </c>
      <c r="BK162" s="44"/>
      <c r="BP162" s="14"/>
      <c r="BQ162" s="13"/>
      <c r="BR162" s="15"/>
      <c r="BU162" s="13"/>
      <c r="BV162" s="15"/>
      <c r="BY162" s="13"/>
      <c r="BZ162" s="15"/>
      <c r="CC162" s="13"/>
      <c r="CD162" s="15"/>
      <c r="CG162" s="13"/>
      <c r="CH162" s="15"/>
      <c r="CK162" s="15"/>
      <c r="CL162" s="15"/>
      <c r="CM162" s="15"/>
    </row>
    <row r="163" spans="1:91" ht="16" thickBot="1" x14ac:dyDescent="0.4">
      <c r="A163" s="13">
        <v>43624</v>
      </c>
      <c r="B163" s="81" t="s">
        <v>209</v>
      </c>
      <c r="C163" s="80">
        <f t="shared" si="46"/>
        <v>2019</v>
      </c>
      <c r="D163" s="80">
        <f t="shared" si="47"/>
        <v>6</v>
      </c>
      <c r="E163" s="80">
        <f t="shared" si="48"/>
        <v>8</v>
      </c>
      <c r="F163" s="80">
        <v>708.22490000000005</v>
      </c>
      <c r="G163" s="80">
        <v>63.88</v>
      </c>
      <c r="H163" s="80">
        <v>0.49</v>
      </c>
      <c r="I163" s="80">
        <v>5713.18</v>
      </c>
      <c r="J163" s="80">
        <v>281.8</v>
      </c>
      <c r="K163" s="80">
        <v>1108.6864</v>
      </c>
      <c r="L163" s="80">
        <v>12031.23</v>
      </c>
      <c r="M163" s="80">
        <v>20164.41</v>
      </c>
      <c r="O163" s="66">
        <f t="shared" si="49"/>
        <v>6</v>
      </c>
      <c r="P163" s="44">
        <f t="shared" si="50"/>
        <v>7</v>
      </c>
      <c r="Q163" s="94">
        <v>45450</v>
      </c>
      <c r="R163" s="95">
        <f>SUMIFS(F:F,C:C,$R$4,D:D,O163,E:E,P163)</f>
        <v>702.79989999999998</v>
      </c>
      <c r="S163" s="96">
        <f>SUMIFS($F:$F,$C:$C,$S$4,$D:$D,O163,$E:$E,P163)</f>
        <v>845.4325</v>
      </c>
      <c r="T163" s="96">
        <f>SUMIFS($F:$F,$C:$C,$T$4,$D:$D,O163,$E:$E,P163)</f>
        <v>452.82139999999998</v>
      </c>
      <c r="U163" s="96">
        <f>SUMIFS($F:$F,$C:$C,$U$4,$D:$D,O163,$E:$E,P163)</f>
        <v>553.85720000000003</v>
      </c>
      <c r="V163" s="96">
        <f>SUMIFS($F:$F,$C:$C,$V$4,$D:$D,O163,$E:$E,P163)</f>
        <v>798.95989999999995</v>
      </c>
      <c r="W163" s="96">
        <f>SUMIFS($F:$F,$C:$C,$W$4,$D:$D,O163,$E:$E,P163)</f>
        <v>809.34889999999996</v>
      </c>
      <c r="X163" s="97">
        <f>SUMIFS($F:$F,$C:$C,$X$4,$D:$D,O163,$E:$E,P163)</f>
        <v>0</v>
      </c>
      <c r="Y163" s="44"/>
      <c r="Z163" s="66">
        <f t="shared" si="51"/>
        <v>6</v>
      </c>
      <c r="AA163" s="44">
        <f t="shared" si="52"/>
        <v>7</v>
      </c>
      <c r="AB163" s="94">
        <v>45450</v>
      </c>
      <c r="AC163" s="95">
        <f t="shared" si="45"/>
        <v>63.890899999999995</v>
      </c>
      <c r="AD163" s="96">
        <f t="shared" si="45"/>
        <v>76.857500000000002</v>
      </c>
      <c r="AE163" s="96">
        <f t="shared" si="45"/>
        <v>41.165581818181813</v>
      </c>
      <c r="AF163" s="96">
        <f t="shared" si="45"/>
        <v>50.350654545454546</v>
      </c>
      <c r="AG163" s="96">
        <f t="shared" si="45"/>
        <v>72.632718181818177</v>
      </c>
      <c r="AH163" s="96">
        <f t="shared" si="45"/>
        <v>73.577172727272725</v>
      </c>
      <c r="AI163" s="97">
        <f t="shared" si="45"/>
        <v>0</v>
      </c>
      <c r="AJ163" s="44"/>
      <c r="AK163" s="66">
        <f t="shared" si="53"/>
        <v>6</v>
      </c>
      <c r="AL163" s="44">
        <f t="shared" si="54"/>
        <v>7</v>
      </c>
      <c r="AM163" s="94">
        <v>45450</v>
      </c>
      <c r="AN163" s="95">
        <f>SUMIFS(G:G,C:C,$AN$4,D:D,AK163,E:E,AL163)</f>
        <v>63.4</v>
      </c>
      <c r="AO163" s="96">
        <f>SUMIFS(G:G,C:C,$AO$4,D:D,AK163,E:E,AL163)</f>
        <v>75.010000000000005</v>
      </c>
      <c r="AP163" s="96">
        <f>SUMIFS(G:G,C:C,$AP$4,D:D,AK163,E:E,AL163)</f>
        <v>40.36</v>
      </c>
      <c r="AQ163" s="96">
        <f>SUMIFS(G:G,C:C,$AQ$4,D:D,AK163,E:E,AL163)</f>
        <v>50.33</v>
      </c>
      <c r="AR163" s="96">
        <f>SUMIFS(G:G,C:C,$AR$4,D:D,AK163,E:E,AL163)</f>
        <v>70.94</v>
      </c>
      <c r="AS163" s="96">
        <f>SUMIFS(G:G,C:C,$AS$4,D:D,AK163,E:E,AL163)</f>
        <v>71.33</v>
      </c>
      <c r="AT163" s="97">
        <f>SUMIFS(G:G,C:C,$AT$4,D:D,AK163,E:E,AL163)</f>
        <v>0</v>
      </c>
      <c r="AU163" s="44"/>
      <c r="AV163" s="101">
        <v>45450</v>
      </c>
      <c r="AW163" s="96">
        <f t="shared" si="55"/>
        <v>692.08398</v>
      </c>
      <c r="AX163" s="96">
        <f t="shared" si="56"/>
        <v>62.916725454545457</v>
      </c>
      <c r="AY163" s="97">
        <f t="shared" si="57"/>
        <v>61.593999999999994</v>
      </c>
      <c r="AZ163" s="96">
        <f t="shared" si="58"/>
        <v>76.857500000000002</v>
      </c>
      <c r="BA163" s="96">
        <f t="shared" si="59"/>
        <v>41.165581818181813</v>
      </c>
      <c r="BB163" s="97">
        <f t="shared" si="60"/>
        <v>35.691918181818188</v>
      </c>
      <c r="BC163" s="102">
        <f t="shared" si="61"/>
        <v>62.91672545454545</v>
      </c>
      <c r="BD163" s="44"/>
      <c r="BE163" s="44"/>
      <c r="BF163" s="96">
        <f t="shared" si="63"/>
        <v>75.010000000000005</v>
      </c>
      <c r="BG163" s="96">
        <f t="shared" si="64"/>
        <v>40.36</v>
      </c>
      <c r="BH163" s="96">
        <f t="shared" si="65"/>
        <v>34.650000000000006</v>
      </c>
      <c r="BI163" s="44"/>
      <c r="BJ163" s="96">
        <f t="shared" si="62"/>
        <v>61.593999999999994</v>
      </c>
      <c r="BK163" s="44"/>
      <c r="BP163" s="14"/>
      <c r="BQ163" s="13"/>
      <c r="BR163" s="15"/>
      <c r="BU163" s="13"/>
      <c r="BV163" s="15"/>
      <c r="BY163" s="13"/>
      <c r="BZ163" s="15"/>
      <c r="CC163" s="13"/>
      <c r="CD163" s="15"/>
      <c r="CG163" s="13"/>
      <c r="CH163" s="15"/>
      <c r="CK163" s="15"/>
      <c r="CL163" s="15"/>
      <c r="CM163" s="15"/>
    </row>
    <row r="164" spans="1:91" ht="16" thickBot="1" x14ac:dyDescent="0.4">
      <c r="A164" s="13">
        <v>43625</v>
      </c>
      <c r="B164" s="81" t="s">
        <v>210</v>
      </c>
      <c r="C164" s="80">
        <f t="shared" si="46"/>
        <v>2019</v>
      </c>
      <c r="D164" s="80">
        <f t="shared" si="47"/>
        <v>6</v>
      </c>
      <c r="E164" s="80">
        <f t="shared" si="48"/>
        <v>9</v>
      </c>
      <c r="F164" s="80">
        <v>713.5942</v>
      </c>
      <c r="G164" s="80">
        <v>64.36</v>
      </c>
      <c r="H164" s="80">
        <v>0.48</v>
      </c>
      <c r="I164" s="80">
        <v>5686.08</v>
      </c>
      <c r="J164" s="80">
        <v>308.39999999999998</v>
      </c>
      <c r="K164" s="80">
        <v>1108.6864</v>
      </c>
      <c r="L164" s="80">
        <v>12030.84</v>
      </c>
      <c r="M164" s="80">
        <v>20165.45</v>
      </c>
      <c r="O164" s="66">
        <f t="shared" si="49"/>
        <v>6</v>
      </c>
      <c r="P164" s="44">
        <f t="shared" si="50"/>
        <v>8</v>
      </c>
      <c r="Q164" s="94">
        <v>45451</v>
      </c>
      <c r="R164" s="95">
        <f>SUMIFS(F:F,C:C,$R$4,D:D,O164,E:E,P164)</f>
        <v>708.22490000000005</v>
      </c>
      <c r="S164" s="96">
        <f>SUMIFS($F:$F,$C:$C,$S$4,$D:$D,O164,$E:$E,P164)</f>
        <v>847.82180000000005</v>
      </c>
      <c r="T164" s="96">
        <f>SUMIFS($F:$F,$C:$C,$T$4,$D:$D,O164,$E:$E,P164)</f>
        <v>456.2688</v>
      </c>
      <c r="U164" s="96">
        <f>SUMIFS($F:$F,$C:$C,$U$4,$D:$D,O164,$E:$E,P164)</f>
        <v>556.75789999999995</v>
      </c>
      <c r="V164" s="96">
        <f>SUMIFS($F:$F,$C:$C,$V$4,$D:$D,O164,$E:$E,P164)</f>
        <v>801.93520000000001</v>
      </c>
      <c r="W164" s="96">
        <f>SUMIFS($F:$F,$C:$C,$W$4,$D:$D,O164,$E:$E,P164)</f>
        <v>812.57069999999999</v>
      </c>
      <c r="X164" s="97">
        <f>SUMIFS($F:$F,$C:$C,$X$4,$D:$D,O164,$E:$E,P164)</f>
        <v>0</v>
      </c>
      <c r="Y164" s="44"/>
      <c r="Z164" s="66">
        <f t="shared" si="51"/>
        <v>6</v>
      </c>
      <c r="AA164" s="44">
        <f t="shared" si="52"/>
        <v>8</v>
      </c>
      <c r="AB164" s="94">
        <v>45451</v>
      </c>
      <c r="AC164" s="95">
        <f t="shared" si="45"/>
        <v>64.384081818181826</v>
      </c>
      <c r="AD164" s="96">
        <f t="shared" si="45"/>
        <v>77.074709090909096</v>
      </c>
      <c r="AE164" s="96">
        <f t="shared" si="45"/>
        <v>41.478981818181815</v>
      </c>
      <c r="AF164" s="96">
        <f t="shared" si="45"/>
        <v>50.614354545454539</v>
      </c>
      <c r="AG164" s="96">
        <f t="shared" si="45"/>
        <v>72.903199999999998</v>
      </c>
      <c r="AH164" s="96">
        <f t="shared" si="45"/>
        <v>73.870063636363639</v>
      </c>
      <c r="AI164" s="97">
        <f t="shared" si="45"/>
        <v>0</v>
      </c>
      <c r="AJ164" s="44"/>
      <c r="AK164" s="66">
        <f t="shared" si="53"/>
        <v>6</v>
      </c>
      <c r="AL164" s="44">
        <f t="shared" si="54"/>
        <v>8</v>
      </c>
      <c r="AM164" s="94">
        <v>45451</v>
      </c>
      <c r="AN164" s="95">
        <f>SUMIFS(G:G,C:C,$AN$4,D:D,AK164,E:E,AL164)</f>
        <v>63.88</v>
      </c>
      <c r="AO164" s="96">
        <f>SUMIFS(G:G,C:C,$AO$4,D:D,AK164,E:E,AL164)</f>
        <v>75.17</v>
      </c>
      <c r="AP164" s="96">
        <f>SUMIFS(G:G,C:C,$AP$4,D:D,AK164,E:E,AL164)</f>
        <v>40.67</v>
      </c>
      <c r="AQ164" s="96">
        <f>SUMIFS(G:G,C:C,$AQ$4,D:D,AK164,E:E,AL164)</f>
        <v>50.59</v>
      </c>
      <c r="AR164" s="96">
        <f>SUMIFS(G:G,C:C,$AR$4,D:D,AK164,E:E,AL164)</f>
        <v>71.2</v>
      </c>
      <c r="AS164" s="96">
        <f>SUMIFS(G:G,C:C,$AS$4,D:D,AK164,E:E,AL164)</f>
        <v>71.62</v>
      </c>
      <c r="AT164" s="97">
        <f>SUMIFS(G:G,C:C,$AT$4,D:D,AK164,E:E,AL164)</f>
        <v>0</v>
      </c>
      <c r="AU164" s="44"/>
      <c r="AV164" s="101">
        <v>45451</v>
      </c>
      <c r="AW164" s="96">
        <f t="shared" si="55"/>
        <v>695.07087999999999</v>
      </c>
      <c r="AX164" s="96">
        <f t="shared" si="56"/>
        <v>63.188261818181815</v>
      </c>
      <c r="AY164" s="97">
        <f t="shared" si="57"/>
        <v>61.85</v>
      </c>
      <c r="AZ164" s="96">
        <f t="shared" si="58"/>
        <v>77.074709090909096</v>
      </c>
      <c r="BA164" s="96">
        <f t="shared" si="59"/>
        <v>41.478981818181815</v>
      </c>
      <c r="BB164" s="97">
        <f t="shared" si="60"/>
        <v>35.595727272727281</v>
      </c>
      <c r="BC164" s="102">
        <f t="shared" si="61"/>
        <v>63.188261818181822</v>
      </c>
      <c r="BD164" s="44"/>
      <c r="BE164" s="44"/>
      <c r="BF164" s="96">
        <f t="shared" si="63"/>
        <v>75.17</v>
      </c>
      <c r="BG164" s="96">
        <f t="shared" si="64"/>
        <v>40.67</v>
      </c>
      <c r="BH164" s="96">
        <f t="shared" si="65"/>
        <v>34.5</v>
      </c>
      <c r="BI164" s="44"/>
      <c r="BJ164" s="96">
        <f t="shared" si="62"/>
        <v>61.85</v>
      </c>
      <c r="BK164" s="44"/>
      <c r="BP164" s="14"/>
      <c r="BQ164" s="13"/>
      <c r="BR164" s="15"/>
      <c r="BU164" s="13"/>
      <c r="BV164" s="15"/>
      <c r="BY164" s="13"/>
      <c r="BZ164" s="15"/>
      <c r="CC164" s="13"/>
      <c r="CD164" s="15"/>
      <c r="CG164" s="13"/>
      <c r="CH164" s="15"/>
      <c r="CK164" s="15"/>
      <c r="CL164" s="15"/>
      <c r="CM164" s="15"/>
    </row>
    <row r="165" spans="1:91" ht="16" thickBot="1" x14ac:dyDescent="0.4">
      <c r="A165" s="13">
        <v>43626</v>
      </c>
      <c r="B165" s="81" t="s">
        <v>211</v>
      </c>
      <c r="C165" s="80">
        <f t="shared" si="46"/>
        <v>2019</v>
      </c>
      <c r="D165" s="80">
        <f t="shared" si="47"/>
        <v>6</v>
      </c>
      <c r="E165" s="80">
        <f t="shared" si="48"/>
        <v>10</v>
      </c>
      <c r="F165" s="80">
        <v>718.49170000000004</v>
      </c>
      <c r="G165" s="80">
        <v>64.81</v>
      </c>
      <c r="H165" s="80">
        <v>0.44</v>
      </c>
      <c r="I165" s="80">
        <v>5356.39</v>
      </c>
      <c r="J165" s="80">
        <v>309.5</v>
      </c>
      <c r="K165" s="80">
        <v>1108.6458</v>
      </c>
      <c r="L165" s="80">
        <v>12029.79</v>
      </c>
      <c r="M165" s="80">
        <v>20165.599999999999</v>
      </c>
      <c r="O165" s="66">
        <f t="shared" si="49"/>
        <v>6</v>
      </c>
      <c r="P165" s="44">
        <f t="shared" si="50"/>
        <v>9</v>
      </c>
      <c r="Q165" s="94">
        <v>45452</v>
      </c>
      <c r="R165" s="95">
        <f>SUMIFS(F:F,C:C,$R$4,D:D,O165,E:E,P165)</f>
        <v>713.5942</v>
      </c>
      <c r="S165" s="96">
        <f>SUMIFS($F:$F,$C:$C,$S$4,$D:$D,O165,$E:$E,P165)</f>
        <v>849.51700000000005</v>
      </c>
      <c r="T165" s="96">
        <f>SUMIFS($F:$F,$C:$C,$T$4,$D:$D,O165,$E:$E,P165)</f>
        <v>458.77780000000001</v>
      </c>
      <c r="U165" s="96">
        <f>SUMIFS($F:$F,$C:$C,$U$4,$D:$D,O165,$E:$E,P165)</f>
        <v>559.34709999999995</v>
      </c>
      <c r="V165" s="96">
        <f>SUMIFS($F:$F,$C:$C,$V$4,$D:$D,O165,$E:$E,P165)</f>
        <v>805.42449999999997</v>
      </c>
      <c r="W165" s="96">
        <f>SUMIFS($F:$F,$C:$C,$W$4,$D:$D,O165,$E:$E,P165)</f>
        <v>815.77650000000006</v>
      </c>
      <c r="X165" s="97">
        <f>SUMIFS($F:$F,$C:$C,$X$4,$D:$D,O165,$E:$E,P165)</f>
        <v>0</v>
      </c>
      <c r="Y165" s="44"/>
      <c r="Z165" s="66">
        <f t="shared" si="51"/>
        <v>6</v>
      </c>
      <c r="AA165" s="44">
        <f t="shared" si="52"/>
        <v>9</v>
      </c>
      <c r="AB165" s="94">
        <v>45452</v>
      </c>
      <c r="AC165" s="95">
        <f t="shared" si="45"/>
        <v>64.872200000000007</v>
      </c>
      <c r="AD165" s="96">
        <f t="shared" si="45"/>
        <v>77.228818181818184</v>
      </c>
      <c r="AE165" s="96">
        <f t="shared" si="45"/>
        <v>41.707072727272731</v>
      </c>
      <c r="AF165" s="96">
        <f t="shared" ref="AF165:AI228" si="66">U165/11</f>
        <v>50.84973636363636</v>
      </c>
      <c r="AG165" s="96">
        <f t="shared" si="66"/>
        <v>73.220409090909087</v>
      </c>
      <c r="AH165" s="96">
        <f t="shared" si="66"/>
        <v>74.161500000000004</v>
      </c>
      <c r="AI165" s="97">
        <f t="shared" si="66"/>
        <v>0</v>
      </c>
      <c r="AJ165" s="44"/>
      <c r="AK165" s="66">
        <f t="shared" si="53"/>
        <v>6</v>
      </c>
      <c r="AL165" s="44">
        <f t="shared" si="54"/>
        <v>9</v>
      </c>
      <c r="AM165" s="94">
        <v>45452</v>
      </c>
      <c r="AN165" s="95">
        <f>SUMIFS(G:G,C:C,$AN$4,D:D,AK165,E:E,AL165)</f>
        <v>64.36</v>
      </c>
      <c r="AO165" s="96">
        <f>SUMIFS(G:G,C:C,$AO$4,D:D,AK165,E:E,AL165)</f>
        <v>75.319999999999993</v>
      </c>
      <c r="AP165" s="96">
        <f>SUMIFS(G:G,C:C,$AP$4,D:D,AK165,E:E,AL165)</f>
        <v>40.89</v>
      </c>
      <c r="AQ165" s="96">
        <f>SUMIFS(G:G,C:C,$AQ$4,D:D,AK165,E:E,AL165)</f>
        <v>50.83</v>
      </c>
      <c r="AR165" s="96">
        <f>SUMIFS(G:G,C:C,$AR$4,D:D,AK165,E:E,AL165)</f>
        <v>71.510000000000005</v>
      </c>
      <c r="AS165" s="96">
        <f>SUMIFS(G:G,C:C,$AS$4,D:D,AK165,E:E,AL165)</f>
        <v>71.900000000000006</v>
      </c>
      <c r="AT165" s="97">
        <f>SUMIFS(G:G,C:C,$AT$4,D:D,AK165,E:E,AL165)</f>
        <v>0</v>
      </c>
      <c r="AU165" s="44"/>
      <c r="AV165" s="101">
        <v>45452</v>
      </c>
      <c r="AW165" s="96">
        <f t="shared" si="55"/>
        <v>697.76858000000004</v>
      </c>
      <c r="AX165" s="96">
        <f t="shared" si="56"/>
        <v>63.433507272727276</v>
      </c>
      <c r="AY165" s="97">
        <f t="shared" si="57"/>
        <v>62.090000000000011</v>
      </c>
      <c r="AZ165" s="96">
        <f t="shared" si="58"/>
        <v>77.228818181818184</v>
      </c>
      <c r="BA165" s="96">
        <f t="shared" si="59"/>
        <v>41.707072727272731</v>
      </c>
      <c r="BB165" s="97">
        <f t="shared" si="60"/>
        <v>35.521745454545453</v>
      </c>
      <c r="BC165" s="102">
        <f t="shared" si="61"/>
        <v>63.433507272727276</v>
      </c>
      <c r="BD165" s="44"/>
      <c r="BE165" s="44"/>
      <c r="BF165" s="96">
        <f t="shared" si="63"/>
        <v>75.319999999999993</v>
      </c>
      <c r="BG165" s="96">
        <f t="shared" si="64"/>
        <v>40.89</v>
      </c>
      <c r="BH165" s="96">
        <f t="shared" si="65"/>
        <v>34.429999999999993</v>
      </c>
      <c r="BI165" s="44"/>
      <c r="BJ165" s="96">
        <f t="shared" si="62"/>
        <v>62.090000000000011</v>
      </c>
      <c r="BK165" s="44"/>
      <c r="BP165" s="14"/>
      <c r="BQ165" s="13"/>
      <c r="BR165" s="15"/>
      <c r="BU165" s="13"/>
      <c r="BV165" s="15"/>
      <c r="BY165" s="13"/>
      <c r="BZ165" s="15"/>
      <c r="CC165" s="13"/>
      <c r="CD165" s="15"/>
      <c r="CG165" s="13"/>
      <c r="CH165" s="15"/>
      <c r="CK165" s="15"/>
      <c r="CL165" s="15"/>
      <c r="CM165" s="15"/>
    </row>
    <row r="166" spans="1:91" ht="16" thickBot="1" x14ac:dyDescent="0.4">
      <c r="A166" s="13">
        <v>43627</v>
      </c>
      <c r="B166" s="81" t="s">
        <v>212</v>
      </c>
      <c r="C166" s="80">
        <f t="shared" si="46"/>
        <v>2019</v>
      </c>
      <c r="D166" s="80">
        <f t="shared" si="47"/>
        <v>6</v>
      </c>
      <c r="E166" s="80">
        <f t="shared" si="48"/>
        <v>11</v>
      </c>
      <c r="F166" s="80">
        <v>722.6934</v>
      </c>
      <c r="G166" s="80">
        <v>65.19</v>
      </c>
      <c r="H166" s="80">
        <v>0.38</v>
      </c>
      <c r="I166" s="80">
        <v>4799.84</v>
      </c>
      <c r="J166" s="80">
        <v>621.20000000000005</v>
      </c>
      <c r="K166" s="80">
        <v>1108.6458</v>
      </c>
      <c r="L166" s="80">
        <v>12029.44</v>
      </c>
      <c r="M166" s="80">
        <v>20166.54</v>
      </c>
      <c r="O166" s="66">
        <f t="shared" si="49"/>
        <v>6</v>
      </c>
      <c r="P166" s="44">
        <f t="shared" si="50"/>
        <v>10</v>
      </c>
      <c r="Q166" s="94">
        <v>45453</v>
      </c>
      <c r="R166" s="95">
        <f>SUMIFS(F:F,C:C,$R$4,D:D,O166,E:E,P166)</f>
        <v>718.49170000000004</v>
      </c>
      <c r="S166" s="96">
        <f>SUMIFS($F:$F,$C:$C,$S$4,$D:$D,O166,$E:$E,P166)</f>
        <v>851.29470000000003</v>
      </c>
      <c r="T166" s="96">
        <f>SUMIFS($F:$F,$C:$C,$T$4,$D:$D,O166,$E:$E,P166)</f>
        <v>462.06799999999998</v>
      </c>
      <c r="U166" s="96">
        <f>SUMIFS($F:$F,$C:$C,$U$4,$D:$D,O166,$E:$E,P166)</f>
        <v>561.96810000000005</v>
      </c>
      <c r="V166" s="96">
        <f>SUMIFS($F:$F,$C:$C,$V$4,$D:$D,O166,$E:$E,P166)</f>
        <v>809.64930000000004</v>
      </c>
      <c r="W166" s="96">
        <f>SUMIFS($F:$F,$C:$C,$W$4,$D:$D,O166,$E:$E,P166)</f>
        <v>818.01369999999997</v>
      </c>
      <c r="X166" s="97">
        <f>SUMIFS($F:$F,$C:$C,$X$4,$D:$D,O166,$E:$E,P166)</f>
        <v>0</v>
      </c>
      <c r="Y166" s="44"/>
      <c r="Z166" s="66">
        <f t="shared" si="51"/>
        <v>6</v>
      </c>
      <c r="AA166" s="44">
        <f t="shared" si="52"/>
        <v>10</v>
      </c>
      <c r="AB166" s="94">
        <v>45453</v>
      </c>
      <c r="AC166" s="95">
        <f t="shared" ref="AC166:AH229" si="67">R166/11</f>
        <v>65.317427272727272</v>
      </c>
      <c r="AD166" s="96">
        <f t="shared" si="67"/>
        <v>77.39042727272728</v>
      </c>
      <c r="AE166" s="96">
        <f t="shared" si="67"/>
        <v>42.006181818181815</v>
      </c>
      <c r="AF166" s="96">
        <f t="shared" si="66"/>
        <v>51.088009090909097</v>
      </c>
      <c r="AG166" s="96">
        <f t="shared" si="66"/>
        <v>73.604481818181824</v>
      </c>
      <c r="AH166" s="96">
        <f t="shared" si="66"/>
        <v>74.364881818181814</v>
      </c>
      <c r="AI166" s="97">
        <f t="shared" si="66"/>
        <v>0</v>
      </c>
      <c r="AJ166" s="44"/>
      <c r="AK166" s="66">
        <f t="shared" si="53"/>
        <v>6</v>
      </c>
      <c r="AL166" s="44">
        <f t="shared" si="54"/>
        <v>10</v>
      </c>
      <c r="AM166" s="94">
        <v>45453</v>
      </c>
      <c r="AN166" s="95">
        <f>SUMIFS(G:G,C:C,$AN$4,D:D,AK166,E:E,AL166)</f>
        <v>64.81</v>
      </c>
      <c r="AO166" s="96">
        <f>SUMIFS(G:G,C:C,$AO$4,D:D,AK166,E:E,AL166)</f>
        <v>75.48</v>
      </c>
      <c r="AP166" s="96">
        <f>SUMIFS(G:G,C:C,$AP$4,D:D,AK166,E:E,AL166)</f>
        <v>41.19</v>
      </c>
      <c r="AQ166" s="96">
        <f>SUMIFS(G:G,C:C,$AQ$4,D:D,AK166,E:E,AL166)</f>
        <v>51.06</v>
      </c>
      <c r="AR166" s="96">
        <f>SUMIFS(G:G,C:C,$AR$4,D:D,AK166,E:E,AL166)</f>
        <v>71.89</v>
      </c>
      <c r="AS166" s="96">
        <f>SUMIFS(G:G,C:C,$AS$4,D:D,AK166,E:E,AL166)</f>
        <v>72.150000000000006</v>
      </c>
      <c r="AT166" s="97">
        <f>SUMIFS(G:G,C:C,$AT$4,D:D,AK166,E:E,AL166)</f>
        <v>0</v>
      </c>
      <c r="AU166" s="44"/>
      <c r="AV166" s="101">
        <v>45453</v>
      </c>
      <c r="AW166" s="96">
        <f t="shared" si="55"/>
        <v>700.59876000000008</v>
      </c>
      <c r="AX166" s="96">
        <f t="shared" si="56"/>
        <v>63.690796363636373</v>
      </c>
      <c r="AY166" s="97">
        <f t="shared" si="57"/>
        <v>62.353999999999999</v>
      </c>
      <c r="AZ166" s="96">
        <f t="shared" si="58"/>
        <v>77.39042727272728</v>
      </c>
      <c r="BA166" s="96">
        <f t="shared" si="59"/>
        <v>42.006181818181815</v>
      </c>
      <c r="BB166" s="97">
        <f t="shared" si="60"/>
        <v>35.384245454545464</v>
      </c>
      <c r="BC166" s="102">
        <f t="shared" si="61"/>
        <v>63.690796363636366</v>
      </c>
      <c r="BD166" s="44"/>
      <c r="BE166" s="44"/>
      <c r="BF166" s="96">
        <f t="shared" si="63"/>
        <v>75.48</v>
      </c>
      <c r="BG166" s="96">
        <f t="shared" si="64"/>
        <v>41.19</v>
      </c>
      <c r="BH166" s="96">
        <f t="shared" si="65"/>
        <v>34.290000000000006</v>
      </c>
      <c r="BI166" s="44"/>
      <c r="BJ166" s="96">
        <f t="shared" si="62"/>
        <v>62.353999999999999</v>
      </c>
      <c r="BK166" s="44"/>
      <c r="BP166" s="14"/>
      <c r="BQ166" s="13"/>
      <c r="BR166" s="15"/>
      <c r="BU166" s="13"/>
      <c r="BV166" s="15"/>
      <c r="BY166" s="13"/>
      <c r="BZ166" s="15"/>
      <c r="CC166" s="13"/>
      <c r="CD166" s="15"/>
      <c r="CG166" s="13"/>
      <c r="CH166" s="15"/>
      <c r="CK166" s="15"/>
      <c r="CL166" s="15"/>
      <c r="CM166" s="15"/>
    </row>
    <row r="167" spans="1:91" ht="16" thickBot="1" x14ac:dyDescent="0.4">
      <c r="A167" s="13">
        <v>43628</v>
      </c>
      <c r="B167" s="81" t="s">
        <v>213</v>
      </c>
      <c r="C167" s="80">
        <f t="shared" si="46"/>
        <v>2019</v>
      </c>
      <c r="D167" s="80">
        <f t="shared" si="47"/>
        <v>6</v>
      </c>
      <c r="E167" s="80">
        <f t="shared" si="48"/>
        <v>12</v>
      </c>
      <c r="F167" s="80">
        <v>727.03779999999995</v>
      </c>
      <c r="G167" s="80">
        <v>65.58</v>
      </c>
      <c r="H167" s="80">
        <v>0.39</v>
      </c>
      <c r="I167" s="80">
        <v>5009.29</v>
      </c>
      <c r="J167" s="80">
        <v>624.6</v>
      </c>
      <c r="K167" s="80">
        <v>1108.6458</v>
      </c>
      <c r="L167" s="80">
        <v>12029.12</v>
      </c>
      <c r="M167" s="80">
        <v>20167.39</v>
      </c>
      <c r="O167" s="66">
        <f t="shared" si="49"/>
        <v>6</v>
      </c>
      <c r="P167" s="44">
        <f t="shared" si="50"/>
        <v>11</v>
      </c>
      <c r="Q167" s="94">
        <v>45454</v>
      </c>
      <c r="R167" s="95">
        <f>SUMIFS(F:F,C:C,$R$4,D:D,O167,E:E,P167)</f>
        <v>722.6934</v>
      </c>
      <c r="S167" s="96">
        <f>SUMIFS($F:$F,$C:$C,$S$4,$D:$D,O167,$E:$E,P167)</f>
        <v>853.90509999999995</v>
      </c>
      <c r="T167" s="96">
        <f>SUMIFS($F:$F,$C:$C,$T$4,$D:$D,O167,$E:$E,P167)</f>
        <v>465.60669999999999</v>
      </c>
      <c r="U167" s="96">
        <f>SUMIFS($F:$F,$C:$C,$U$4,$D:$D,O167,$E:$E,P167)</f>
        <v>567.70960000000002</v>
      </c>
      <c r="V167" s="96">
        <f>SUMIFS($F:$F,$C:$C,$V$4,$D:$D,O167,$E:$E,P167)</f>
        <v>813.96690000000001</v>
      </c>
      <c r="W167" s="96">
        <f>SUMIFS($F:$F,$C:$C,$W$4,$D:$D,O167,$E:$E,P167)</f>
        <v>819.97170000000006</v>
      </c>
      <c r="X167" s="97">
        <f>SUMIFS($F:$F,$C:$C,$X$4,$D:$D,O167,$E:$E,P167)</f>
        <v>0</v>
      </c>
      <c r="Y167" s="44"/>
      <c r="Z167" s="66">
        <f t="shared" si="51"/>
        <v>6</v>
      </c>
      <c r="AA167" s="44">
        <f t="shared" si="52"/>
        <v>11</v>
      </c>
      <c r="AB167" s="94">
        <v>45454</v>
      </c>
      <c r="AC167" s="95">
        <f t="shared" si="67"/>
        <v>65.699399999999997</v>
      </c>
      <c r="AD167" s="96">
        <f t="shared" si="67"/>
        <v>77.627736363636359</v>
      </c>
      <c r="AE167" s="96">
        <f t="shared" si="67"/>
        <v>42.327881818181815</v>
      </c>
      <c r="AF167" s="96">
        <f t="shared" si="66"/>
        <v>51.609963636363638</v>
      </c>
      <c r="AG167" s="96">
        <f t="shared" si="66"/>
        <v>73.996990909090911</v>
      </c>
      <c r="AH167" s="96">
        <f t="shared" si="66"/>
        <v>74.542881818181826</v>
      </c>
      <c r="AI167" s="97">
        <f t="shared" si="66"/>
        <v>0</v>
      </c>
      <c r="AJ167" s="44"/>
      <c r="AK167" s="66">
        <f t="shared" si="53"/>
        <v>6</v>
      </c>
      <c r="AL167" s="44">
        <f t="shared" si="54"/>
        <v>11</v>
      </c>
      <c r="AM167" s="94">
        <v>45454</v>
      </c>
      <c r="AN167" s="95">
        <f>SUMIFS(G:G,C:C,$AN$4,D:D,AK167,E:E,AL167)</f>
        <v>65.19</v>
      </c>
      <c r="AO167" s="96">
        <f>SUMIFS(G:G,C:C,$AO$4,D:D,AK167,E:E,AL167)</f>
        <v>75.709999999999994</v>
      </c>
      <c r="AP167" s="96">
        <f>SUMIFS(G:G,C:C,$AP$4,D:D,AK167,E:E,AL167)</f>
        <v>41.5</v>
      </c>
      <c r="AQ167" s="96">
        <f>SUMIFS(G:G,C:C,$AQ$4,D:D,AK167,E:E,AL167)</f>
        <v>51.59</v>
      </c>
      <c r="AR167" s="96">
        <f>SUMIFS(G:G,C:C,$AR$4,D:D,AK167,E:E,AL167)</f>
        <v>72.27</v>
      </c>
      <c r="AS167" s="96">
        <f>SUMIFS(G:G,C:C,$AS$4,D:D,AK167,E:E,AL167)</f>
        <v>72.319999999999993</v>
      </c>
      <c r="AT167" s="97">
        <f>SUMIFS(G:G,C:C,$AT$4,D:D,AK167,E:E,AL167)</f>
        <v>0</v>
      </c>
      <c r="AU167" s="44"/>
      <c r="AV167" s="101">
        <v>45454</v>
      </c>
      <c r="AW167" s="96">
        <f t="shared" si="55"/>
        <v>704.23199999999997</v>
      </c>
      <c r="AX167" s="96">
        <f t="shared" si="56"/>
        <v>64.021090909090901</v>
      </c>
      <c r="AY167" s="97">
        <f t="shared" si="57"/>
        <v>62.677999999999997</v>
      </c>
      <c r="AZ167" s="96">
        <f t="shared" si="58"/>
        <v>77.627736363636359</v>
      </c>
      <c r="BA167" s="96">
        <f t="shared" si="59"/>
        <v>42.327881818181815</v>
      </c>
      <c r="BB167" s="97">
        <f t="shared" si="60"/>
        <v>35.299854545454544</v>
      </c>
      <c r="BC167" s="102">
        <f t="shared" si="61"/>
        <v>64.021090909090915</v>
      </c>
      <c r="BD167" s="44"/>
      <c r="BE167" s="44"/>
      <c r="BF167" s="96">
        <f t="shared" si="63"/>
        <v>75.709999999999994</v>
      </c>
      <c r="BG167" s="96">
        <f t="shared" si="64"/>
        <v>41.5</v>
      </c>
      <c r="BH167" s="96">
        <f t="shared" si="65"/>
        <v>34.209999999999994</v>
      </c>
      <c r="BI167" s="44"/>
      <c r="BJ167" s="96">
        <f t="shared" si="62"/>
        <v>62.677999999999997</v>
      </c>
      <c r="BK167" s="44"/>
      <c r="BP167" s="14"/>
      <c r="BQ167" s="13"/>
      <c r="BR167" s="15"/>
      <c r="BU167" s="13"/>
      <c r="BV167" s="15"/>
      <c r="BY167" s="13"/>
      <c r="BZ167" s="15"/>
      <c r="CC167" s="13"/>
      <c r="CD167" s="15"/>
      <c r="CG167" s="13"/>
      <c r="CH167" s="15"/>
      <c r="CK167" s="15"/>
      <c r="CL167" s="15"/>
      <c r="CM167" s="15"/>
    </row>
    <row r="168" spans="1:91" ht="16" thickBot="1" x14ac:dyDescent="0.4">
      <c r="A168" s="13">
        <v>43629</v>
      </c>
      <c r="B168" s="81" t="s">
        <v>214</v>
      </c>
      <c r="C168" s="80">
        <f t="shared" si="46"/>
        <v>2019</v>
      </c>
      <c r="D168" s="80">
        <f t="shared" si="47"/>
        <v>6</v>
      </c>
      <c r="E168" s="80">
        <f t="shared" si="48"/>
        <v>13</v>
      </c>
      <c r="F168" s="80">
        <v>731.4769</v>
      </c>
      <c r="G168" s="80">
        <v>65.98</v>
      </c>
      <c r="H168" s="80">
        <v>0.4</v>
      </c>
      <c r="I168" s="80">
        <v>5007.3900000000003</v>
      </c>
      <c r="J168" s="80">
        <v>532.70000000000005</v>
      </c>
      <c r="K168" s="80">
        <v>1108.6459</v>
      </c>
      <c r="L168" s="80">
        <v>12028.8</v>
      </c>
      <c r="M168" s="80">
        <v>20168.240000000002</v>
      </c>
      <c r="O168" s="66">
        <f t="shared" si="49"/>
        <v>6</v>
      </c>
      <c r="P168" s="44">
        <f t="shared" si="50"/>
        <v>12</v>
      </c>
      <c r="Q168" s="94">
        <v>45455</v>
      </c>
      <c r="R168" s="95">
        <f>SUMIFS(F:F,C:C,$R$4,D:D,O168,E:E,P168)</f>
        <v>727.03779999999995</v>
      </c>
      <c r="S168" s="96">
        <f>SUMIFS($F:$F,$C:$C,$S$4,$D:$D,O168,$E:$E,P168)</f>
        <v>856.92920000000004</v>
      </c>
      <c r="T168" s="96">
        <f>SUMIFS($F:$F,$C:$C,$T$4,$D:$D,O168,$E:$E,P168)</f>
        <v>470.46440000000001</v>
      </c>
      <c r="U168" s="96">
        <f>SUMIFS($F:$F,$C:$C,$U$4,$D:$D,O168,$E:$E,P168)</f>
        <v>573.40549999999996</v>
      </c>
      <c r="V168" s="96">
        <f>SUMIFS($F:$F,$C:$C,$V$4,$D:$D,O168,$E:$E,P168)</f>
        <v>817.21699999999998</v>
      </c>
      <c r="W168" s="96">
        <f>SUMIFS($F:$F,$C:$C,$W$4,$D:$D,O168,$E:$E,P168)</f>
        <v>821.99990000000003</v>
      </c>
      <c r="X168" s="97">
        <f>SUMIFS($F:$F,$C:$C,$X$4,$D:$D,O168,$E:$E,P168)</f>
        <v>0</v>
      </c>
      <c r="Y168" s="44"/>
      <c r="Z168" s="66">
        <f t="shared" si="51"/>
        <v>6</v>
      </c>
      <c r="AA168" s="44">
        <f t="shared" si="52"/>
        <v>12</v>
      </c>
      <c r="AB168" s="94">
        <v>45455</v>
      </c>
      <c r="AC168" s="95">
        <f t="shared" si="67"/>
        <v>66.094345454545447</v>
      </c>
      <c r="AD168" s="96">
        <f t="shared" si="67"/>
        <v>77.902654545454553</v>
      </c>
      <c r="AE168" s="96">
        <f t="shared" si="67"/>
        <v>42.769490909090912</v>
      </c>
      <c r="AF168" s="96">
        <f t="shared" si="66"/>
        <v>52.12777272727272</v>
      </c>
      <c r="AG168" s="96">
        <f t="shared" si="66"/>
        <v>74.292454545454547</v>
      </c>
      <c r="AH168" s="96">
        <f t="shared" si="66"/>
        <v>74.727263636363645</v>
      </c>
      <c r="AI168" s="97">
        <f t="shared" si="66"/>
        <v>0</v>
      </c>
      <c r="AJ168" s="44"/>
      <c r="AK168" s="66">
        <f t="shared" si="53"/>
        <v>6</v>
      </c>
      <c r="AL168" s="44">
        <f t="shared" si="54"/>
        <v>12</v>
      </c>
      <c r="AM168" s="94">
        <v>45455</v>
      </c>
      <c r="AN168" s="95">
        <f>SUMIFS(G:G,C:C,$AN$4,D:D,AK168,E:E,AL168)</f>
        <v>65.58</v>
      </c>
      <c r="AO168" s="96">
        <f>SUMIFS(G:G,C:C,$AO$4,D:D,AK168,E:E,AL168)</f>
        <v>75.98</v>
      </c>
      <c r="AP168" s="96">
        <f>SUMIFS(G:G,C:C,$AP$4,D:D,AK168,E:E,AL168)</f>
        <v>41.93</v>
      </c>
      <c r="AQ168" s="96">
        <f>SUMIFS(G:G,C:C,$AQ$4,D:D,AK168,E:E,AL168)</f>
        <v>52.1</v>
      </c>
      <c r="AR168" s="96">
        <f>SUMIFS(G:G,C:C,$AR$4,D:D,AK168,E:E,AL168)</f>
        <v>72.56</v>
      </c>
      <c r="AS168" s="96">
        <f>SUMIFS(G:G,C:C,$AS$4,D:D,AK168,E:E,AL168)</f>
        <v>72.5</v>
      </c>
      <c r="AT168" s="97">
        <f>SUMIFS(G:G,C:C,$AT$4,D:D,AK168,E:E,AL168)</f>
        <v>0</v>
      </c>
      <c r="AU168" s="44"/>
      <c r="AV168" s="101">
        <v>45455</v>
      </c>
      <c r="AW168" s="96">
        <f t="shared" si="55"/>
        <v>708.00320000000011</v>
      </c>
      <c r="AX168" s="96">
        <f t="shared" si="56"/>
        <v>64.363927272727281</v>
      </c>
      <c r="AY168" s="97">
        <f t="shared" si="57"/>
        <v>63.013999999999996</v>
      </c>
      <c r="AZ168" s="96">
        <f t="shared" si="58"/>
        <v>77.902654545454553</v>
      </c>
      <c r="BA168" s="96">
        <f t="shared" si="59"/>
        <v>42.769490909090912</v>
      </c>
      <c r="BB168" s="97">
        <f t="shared" si="60"/>
        <v>35.133163636363641</v>
      </c>
      <c r="BC168" s="102">
        <f t="shared" si="61"/>
        <v>64.363927272727281</v>
      </c>
      <c r="BD168" s="44"/>
      <c r="BE168" s="44"/>
      <c r="BF168" s="96">
        <f t="shared" si="63"/>
        <v>75.98</v>
      </c>
      <c r="BG168" s="96">
        <f t="shared" si="64"/>
        <v>41.93</v>
      </c>
      <c r="BH168" s="96">
        <f t="shared" si="65"/>
        <v>34.050000000000004</v>
      </c>
      <c r="BI168" s="44"/>
      <c r="BJ168" s="96">
        <f t="shared" si="62"/>
        <v>63.013999999999996</v>
      </c>
      <c r="BK168" s="44"/>
      <c r="BP168" s="14"/>
      <c r="BQ168" s="13"/>
      <c r="BR168" s="15"/>
      <c r="BU168" s="13"/>
      <c r="BV168" s="15"/>
      <c r="BY168" s="13"/>
      <c r="BZ168" s="15"/>
      <c r="CC168" s="13"/>
      <c r="CD168" s="15"/>
      <c r="CG168" s="13"/>
      <c r="CH168" s="15"/>
      <c r="CK168" s="15"/>
      <c r="CL168" s="15"/>
      <c r="CM168" s="15"/>
    </row>
    <row r="169" spans="1:91" ht="16" thickBot="1" x14ac:dyDescent="0.4">
      <c r="A169" s="13">
        <v>43630</v>
      </c>
      <c r="B169" s="81" t="s">
        <v>215</v>
      </c>
      <c r="C169" s="80">
        <f t="shared" si="46"/>
        <v>2019</v>
      </c>
      <c r="D169" s="80">
        <f t="shared" si="47"/>
        <v>6</v>
      </c>
      <c r="E169" s="80">
        <f t="shared" si="48"/>
        <v>14</v>
      </c>
      <c r="F169" s="80">
        <v>735.83069999999998</v>
      </c>
      <c r="G169" s="80">
        <v>66.37</v>
      </c>
      <c r="H169" s="80">
        <v>0.39</v>
      </c>
      <c r="I169" s="80">
        <v>5111.1000000000004</v>
      </c>
      <c r="J169" s="80">
        <v>542.4</v>
      </c>
      <c r="K169" s="80">
        <v>1108.6459</v>
      </c>
      <c r="L169" s="80">
        <v>12028.49</v>
      </c>
      <c r="M169" s="80">
        <v>20169.060000000001</v>
      </c>
      <c r="O169" s="66">
        <f t="shared" si="49"/>
        <v>6</v>
      </c>
      <c r="P169" s="44">
        <f t="shared" si="50"/>
        <v>13</v>
      </c>
      <c r="Q169" s="94">
        <v>45456</v>
      </c>
      <c r="R169" s="95">
        <f>SUMIFS(F:F,C:C,$R$4,D:D,O169,E:E,P169)</f>
        <v>731.4769</v>
      </c>
      <c r="S169" s="96">
        <f>SUMIFS($F:$F,$C:$C,$S$4,$D:$D,O169,$E:$E,P169)</f>
        <v>861.01340000000005</v>
      </c>
      <c r="T169" s="96">
        <f>SUMIFS($F:$F,$C:$C,$T$4,$D:$D,O169,$E:$E,P169)</f>
        <v>475.58069999999998</v>
      </c>
      <c r="U169" s="96">
        <f>SUMIFS($F:$F,$C:$C,$U$4,$D:$D,O169,$E:$E,P169)</f>
        <v>578.14440000000002</v>
      </c>
      <c r="V169" s="96">
        <f>SUMIFS($F:$F,$C:$C,$V$4,$D:$D,O169,$E:$E,P169)</f>
        <v>820.63980000000004</v>
      </c>
      <c r="W169" s="96">
        <f>SUMIFS($F:$F,$C:$C,$W$4,$D:$D,O169,$E:$E,P169)</f>
        <v>824.26859999999999</v>
      </c>
      <c r="X169" s="97">
        <f>SUMIFS($F:$F,$C:$C,$X$4,$D:$D,O169,$E:$E,P169)</f>
        <v>0</v>
      </c>
      <c r="Y169" s="44"/>
      <c r="Z169" s="66">
        <f t="shared" si="51"/>
        <v>6</v>
      </c>
      <c r="AA169" s="44">
        <f t="shared" si="52"/>
        <v>13</v>
      </c>
      <c r="AB169" s="94">
        <v>45456</v>
      </c>
      <c r="AC169" s="95">
        <f t="shared" si="67"/>
        <v>66.497900000000001</v>
      </c>
      <c r="AD169" s="96">
        <f t="shared" si="67"/>
        <v>78.273945454545455</v>
      </c>
      <c r="AE169" s="96">
        <f t="shared" si="67"/>
        <v>43.234609090909089</v>
      </c>
      <c r="AF169" s="96">
        <f t="shared" si="66"/>
        <v>52.558581818181821</v>
      </c>
      <c r="AG169" s="96">
        <f t="shared" si="66"/>
        <v>74.603618181818192</v>
      </c>
      <c r="AH169" s="96">
        <f t="shared" si="66"/>
        <v>74.933509090909084</v>
      </c>
      <c r="AI169" s="97">
        <f t="shared" si="66"/>
        <v>0</v>
      </c>
      <c r="AJ169" s="44"/>
      <c r="AK169" s="66">
        <f t="shared" si="53"/>
        <v>6</v>
      </c>
      <c r="AL169" s="44">
        <f t="shared" si="54"/>
        <v>13</v>
      </c>
      <c r="AM169" s="94">
        <v>45456</v>
      </c>
      <c r="AN169" s="95">
        <f>SUMIFS(G:G,C:C,$AN$4,D:D,AK169,E:E,AL169)</f>
        <v>65.98</v>
      </c>
      <c r="AO169" s="96">
        <f>SUMIFS(G:G,C:C,$AO$4,D:D,AK169,E:E,AL169)</f>
        <v>76.34</v>
      </c>
      <c r="AP169" s="96">
        <f>SUMIFS(G:G,C:C,$AP$4,D:D,AK169,E:E,AL169)</f>
        <v>42.39</v>
      </c>
      <c r="AQ169" s="96">
        <f>SUMIFS(G:G,C:C,$AQ$4,D:D,AK169,E:E,AL169)</f>
        <v>52.53</v>
      </c>
      <c r="AR169" s="96">
        <f>SUMIFS(G:G,C:C,$AR$4,D:D,AK169,E:E,AL169)</f>
        <v>72.86</v>
      </c>
      <c r="AS169" s="96">
        <f>SUMIFS(G:G,C:C,$AS$4,D:D,AK169,E:E,AL169)</f>
        <v>72.7</v>
      </c>
      <c r="AT169" s="97">
        <f>SUMIFS(G:G,C:C,$AT$4,D:D,AK169,E:E,AL169)</f>
        <v>0</v>
      </c>
      <c r="AU169" s="44"/>
      <c r="AV169" s="101">
        <v>45456</v>
      </c>
      <c r="AW169" s="96">
        <f t="shared" si="55"/>
        <v>711.92937999999992</v>
      </c>
      <c r="AX169" s="96">
        <f t="shared" si="56"/>
        <v>64.720852727272714</v>
      </c>
      <c r="AY169" s="97">
        <f t="shared" si="57"/>
        <v>63.363999999999997</v>
      </c>
      <c r="AZ169" s="96">
        <f t="shared" si="58"/>
        <v>78.273945454545455</v>
      </c>
      <c r="BA169" s="96">
        <f t="shared" si="59"/>
        <v>43.234609090909089</v>
      </c>
      <c r="BB169" s="97">
        <f t="shared" si="60"/>
        <v>35.039336363636366</v>
      </c>
      <c r="BC169" s="102">
        <f t="shared" si="61"/>
        <v>64.720852727272728</v>
      </c>
      <c r="BD169" s="44"/>
      <c r="BE169" s="44"/>
      <c r="BF169" s="96">
        <f t="shared" si="63"/>
        <v>76.34</v>
      </c>
      <c r="BG169" s="96">
        <f t="shared" si="64"/>
        <v>42.39</v>
      </c>
      <c r="BH169" s="96">
        <f t="shared" si="65"/>
        <v>33.950000000000003</v>
      </c>
      <c r="BI169" s="44"/>
      <c r="BJ169" s="96">
        <f t="shared" si="62"/>
        <v>63.363999999999997</v>
      </c>
      <c r="BK169" s="44"/>
      <c r="BP169" s="14"/>
      <c r="BQ169" s="13"/>
      <c r="BR169" s="15"/>
      <c r="BU169" s="13"/>
      <c r="BV169" s="15"/>
      <c r="BY169" s="13"/>
      <c r="BZ169" s="15"/>
      <c r="CC169" s="13"/>
      <c r="CD169" s="15"/>
      <c r="CG169" s="13"/>
      <c r="CH169" s="15"/>
      <c r="CK169" s="15"/>
      <c r="CL169" s="15"/>
      <c r="CM169" s="15"/>
    </row>
    <row r="170" spans="1:91" ht="16" thickBot="1" x14ac:dyDescent="0.4">
      <c r="A170" s="13">
        <v>43631</v>
      </c>
      <c r="B170" s="81" t="s">
        <v>216</v>
      </c>
      <c r="C170" s="80">
        <f t="shared" si="46"/>
        <v>2019</v>
      </c>
      <c r="D170" s="80">
        <f t="shared" si="47"/>
        <v>6</v>
      </c>
      <c r="E170" s="80">
        <f t="shared" si="48"/>
        <v>15</v>
      </c>
      <c r="F170" s="80">
        <v>741.26229999999998</v>
      </c>
      <c r="G170" s="80">
        <v>66.86</v>
      </c>
      <c r="H170" s="80">
        <v>0.49</v>
      </c>
      <c r="I170" s="80">
        <v>5659.19</v>
      </c>
      <c r="J170" s="80">
        <v>185.5</v>
      </c>
      <c r="K170" s="80">
        <v>1108.6459</v>
      </c>
      <c r="L170" s="80">
        <v>12028.15</v>
      </c>
      <c r="M170" s="80">
        <v>20169.96</v>
      </c>
      <c r="O170" s="66">
        <f t="shared" si="49"/>
        <v>6</v>
      </c>
      <c r="P170" s="44">
        <f t="shared" si="50"/>
        <v>14</v>
      </c>
      <c r="Q170" s="94">
        <v>45457</v>
      </c>
      <c r="R170" s="95">
        <f>SUMIFS(F:F,C:C,$R$4,D:D,O170,E:E,P170)</f>
        <v>735.83069999999998</v>
      </c>
      <c r="S170" s="96">
        <f>SUMIFS($F:$F,$C:$C,$S$4,$D:$D,O170,$E:$E,P170)</f>
        <v>865.02160000000003</v>
      </c>
      <c r="T170" s="96">
        <f>SUMIFS($F:$F,$C:$C,$T$4,$D:$D,O170,$E:$E,P170)</f>
        <v>479.54759999999999</v>
      </c>
      <c r="U170" s="96">
        <f>SUMIFS($F:$F,$C:$C,$U$4,$D:$D,O170,$E:$E,P170)</f>
        <v>581.7749</v>
      </c>
      <c r="V170" s="96">
        <f>SUMIFS($F:$F,$C:$C,$V$4,$D:$D,O170,$E:$E,P170)</f>
        <v>823.66660000000002</v>
      </c>
      <c r="W170" s="96">
        <f>SUMIFS($F:$F,$C:$C,$W$4,$D:$D,O170,$E:$E,P170)</f>
        <v>827.01009999999997</v>
      </c>
      <c r="X170" s="97">
        <f>SUMIFS($F:$F,$C:$C,$X$4,$D:$D,O170,$E:$E,P170)</f>
        <v>0</v>
      </c>
      <c r="Y170" s="44"/>
      <c r="Z170" s="66">
        <f t="shared" si="51"/>
        <v>6</v>
      </c>
      <c r="AA170" s="44">
        <f t="shared" si="52"/>
        <v>14</v>
      </c>
      <c r="AB170" s="94">
        <v>45457</v>
      </c>
      <c r="AC170" s="95">
        <f t="shared" si="67"/>
        <v>66.893699999999995</v>
      </c>
      <c r="AD170" s="96">
        <f t="shared" si="67"/>
        <v>78.638327272727281</v>
      </c>
      <c r="AE170" s="96">
        <f t="shared" si="67"/>
        <v>43.59523636363636</v>
      </c>
      <c r="AF170" s="96">
        <f t="shared" si="66"/>
        <v>52.88862727272727</v>
      </c>
      <c r="AG170" s="96">
        <f t="shared" si="66"/>
        <v>74.878781818181821</v>
      </c>
      <c r="AH170" s="96">
        <f t="shared" si="66"/>
        <v>75.182736363636366</v>
      </c>
      <c r="AI170" s="97">
        <f t="shared" si="66"/>
        <v>0</v>
      </c>
      <c r="AJ170" s="44"/>
      <c r="AK170" s="66">
        <f t="shared" si="53"/>
        <v>6</v>
      </c>
      <c r="AL170" s="44">
        <f t="shared" si="54"/>
        <v>14</v>
      </c>
      <c r="AM170" s="94">
        <v>45457</v>
      </c>
      <c r="AN170" s="95">
        <f>SUMIFS(G:G,C:C,$AN$4,D:D,AK170,E:E,AL170)</f>
        <v>66.37</v>
      </c>
      <c r="AO170" s="96">
        <f>SUMIFS(G:G,C:C,$AO$4,D:D,AK170,E:E,AL170)</f>
        <v>76.7</v>
      </c>
      <c r="AP170" s="96">
        <f>SUMIFS(G:G,C:C,$AP$4,D:D,AK170,E:E,AL170)</f>
        <v>42.74</v>
      </c>
      <c r="AQ170" s="96">
        <f>SUMIFS(G:G,C:C,$AQ$4,D:D,AK170,E:E,AL170)</f>
        <v>52.86</v>
      </c>
      <c r="AR170" s="96">
        <f>SUMIFS(G:G,C:C,$AR$4,D:D,AK170,E:E,AL170)</f>
        <v>73.13</v>
      </c>
      <c r="AS170" s="96">
        <f>SUMIFS(G:G,C:C,$AS$4,D:D,AK170,E:E,AL170)</f>
        <v>72.94</v>
      </c>
      <c r="AT170" s="97">
        <f>SUMIFS(G:G,C:C,$AT$4,D:D,AK170,E:E,AL170)</f>
        <v>0</v>
      </c>
      <c r="AU170" s="44"/>
      <c r="AV170" s="101">
        <v>45457</v>
      </c>
      <c r="AW170" s="96">
        <f t="shared" si="55"/>
        <v>715.40415999999993</v>
      </c>
      <c r="AX170" s="96">
        <f t="shared" si="56"/>
        <v>65.03674181818181</v>
      </c>
      <c r="AY170" s="97">
        <f t="shared" si="57"/>
        <v>63.673999999999999</v>
      </c>
      <c r="AZ170" s="96">
        <f t="shared" si="58"/>
        <v>78.638327272727281</v>
      </c>
      <c r="BA170" s="96">
        <f t="shared" si="59"/>
        <v>43.59523636363636</v>
      </c>
      <c r="BB170" s="97">
        <f t="shared" si="60"/>
        <v>35.043090909090921</v>
      </c>
      <c r="BC170" s="102">
        <f t="shared" si="61"/>
        <v>65.03674181818181</v>
      </c>
      <c r="BD170" s="44"/>
      <c r="BE170" s="44"/>
      <c r="BF170" s="96">
        <f t="shared" si="63"/>
        <v>76.7</v>
      </c>
      <c r="BG170" s="96">
        <f t="shared" si="64"/>
        <v>42.74</v>
      </c>
      <c r="BH170" s="96">
        <f t="shared" si="65"/>
        <v>33.96</v>
      </c>
      <c r="BI170" s="44"/>
      <c r="BJ170" s="96">
        <f t="shared" si="62"/>
        <v>63.673999999999999</v>
      </c>
      <c r="BK170" s="44"/>
      <c r="BP170" s="14"/>
      <c r="BQ170" s="13"/>
      <c r="BR170" s="15"/>
      <c r="BU170" s="13"/>
      <c r="BV170" s="15"/>
      <c r="BY170" s="13"/>
      <c r="BZ170" s="15"/>
      <c r="CC170" s="13"/>
      <c r="CD170" s="15"/>
      <c r="CG170" s="13"/>
      <c r="CH170" s="15"/>
      <c r="CK170" s="15"/>
      <c r="CL170" s="15"/>
      <c r="CM170" s="15"/>
    </row>
    <row r="171" spans="1:91" ht="16" thickBot="1" x14ac:dyDescent="0.4">
      <c r="A171" s="13">
        <v>43632</v>
      </c>
      <c r="B171" s="81" t="s">
        <v>217</v>
      </c>
      <c r="C171" s="80">
        <f t="shared" si="46"/>
        <v>2019</v>
      </c>
      <c r="D171" s="80">
        <f t="shared" si="47"/>
        <v>6</v>
      </c>
      <c r="E171" s="80">
        <f t="shared" si="48"/>
        <v>16</v>
      </c>
      <c r="F171" s="80">
        <v>746.45450000000005</v>
      </c>
      <c r="G171" s="80">
        <v>67.33</v>
      </c>
      <c r="H171" s="80">
        <v>0.47</v>
      </c>
      <c r="I171" s="80">
        <v>5698.3</v>
      </c>
      <c r="J171" s="80">
        <v>143.30000000000001</v>
      </c>
      <c r="K171" s="80">
        <v>1108.6459</v>
      </c>
      <c r="L171" s="80">
        <v>12027.77</v>
      </c>
      <c r="M171" s="80">
        <v>20170.96</v>
      </c>
      <c r="O171" s="66">
        <f t="shared" si="49"/>
        <v>6</v>
      </c>
      <c r="P171" s="44">
        <f t="shared" si="50"/>
        <v>15</v>
      </c>
      <c r="Q171" s="94">
        <v>45458</v>
      </c>
      <c r="R171" s="95">
        <f>SUMIFS(F:F,C:C,$R$4,D:D,O171,E:E,P171)</f>
        <v>741.26229999999998</v>
      </c>
      <c r="S171" s="96">
        <f>SUMIFS($F:$F,$C:$C,$S$4,$D:$D,O171,$E:$E,P171)</f>
        <v>867.22609999999997</v>
      </c>
      <c r="T171" s="96">
        <f>SUMIFS($F:$F,$C:$C,$T$4,$D:$D,O171,$E:$E,P171)</f>
        <v>482.80829999999997</v>
      </c>
      <c r="U171" s="96">
        <f>SUMIFS($F:$F,$C:$C,$U$4,$D:$D,O171,$E:$E,P171)</f>
        <v>585.45360000000005</v>
      </c>
      <c r="V171" s="96">
        <f>SUMIFS($F:$F,$C:$C,$V$4,$D:$D,O171,$E:$E,P171)</f>
        <v>826.46519999999998</v>
      </c>
      <c r="W171" s="96">
        <f>SUMIFS($F:$F,$C:$C,$W$4,$D:$D,O171,$E:$E,P171)</f>
        <v>831.18259999999998</v>
      </c>
      <c r="X171" s="97">
        <f>SUMIFS($F:$F,$C:$C,$X$4,$D:$D,O171,$E:$E,P171)</f>
        <v>0</v>
      </c>
      <c r="Y171" s="44"/>
      <c r="Z171" s="66">
        <f t="shared" si="51"/>
        <v>6</v>
      </c>
      <c r="AA171" s="44">
        <f t="shared" si="52"/>
        <v>15</v>
      </c>
      <c r="AB171" s="94">
        <v>45458</v>
      </c>
      <c r="AC171" s="95">
        <f t="shared" si="67"/>
        <v>67.387481818181811</v>
      </c>
      <c r="AD171" s="96">
        <f t="shared" si="67"/>
        <v>78.838736363636357</v>
      </c>
      <c r="AE171" s="96">
        <f t="shared" si="67"/>
        <v>43.891663636363631</v>
      </c>
      <c r="AF171" s="96">
        <f t="shared" si="66"/>
        <v>53.223054545454552</v>
      </c>
      <c r="AG171" s="96">
        <f t="shared" si="66"/>
        <v>75.133200000000002</v>
      </c>
      <c r="AH171" s="96">
        <f t="shared" si="66"/>
        <v>75.562054545454544</v>
      </c>
      <c r="AI171" s="97">
        <f t="shared" si="66"/>
        <v>0</v>
      </c>
      <c r="AJ171" s="44"/>
      <c r="AK171" s="66">
        <f t="shared" si="53"/>
        <v>6</v>
      </c>
      <c r="AL171" s="44">
        <f t="shared" si="54"/>
        <v>15</v>
      </c>
      <c r="AM171" s="94">
        <v>45458</v>
      </c>
      <c r="AN171" s="95">
        <f>SUMIFS(G:G,C:C,$AN$4,D:D,AK171,E:E,AL171)</f>
        <v>66.86</v>
      </c>
      <c r="AO171" s="96">
        <f>SUMIFS(G:G,C:C,$AO$4,D:D,AK171,E:E,AL171)</f>
        <v>76.900000000000006</v>
      </c>
      <c r="AP171" s="96">
        <f>SUMIFS(G:G,C:C,$AP$4,D:D,AK171,E:E,AL171)</f>
        <v>43.03</v>
      </c>
      <c r="AQ171" s="96">
        <f>SUMIFS(G:G,C:C,$AQ$4,D:D,AK171,E:E,AL171)</f>
        <v>53.2</v>
      </c>
      <c r="AR171" s="96">
        <f>SUMIFS(G:G,C:C,$AR$4,D:D,AK171,E:E,AL171)</f>
        <v>73.38</v>
      </c>
      <c r="AS171" s="96">
        <f>SUMIFS(G:G,C:C,$AS$4,D:D,AK171,E:E,AL171)</f>
        <v>73.260000000000005</v>
      </c>
      <c r="AT171" s="97">
        <f>SUMIFS(G:G,C:C,$AT$4,D:D,AK171,E:E,AL171)</f>
        <v>0</v>
      </c>
      <c r="AU171" s="44"/>
      <c r="AV171" s="101">
        <v>45458</v>
      </c>
      <c r="AW171" s="96">
        <f t="shared" si="55"/>
        <v>718.62716</v>
      </c>
      <c r="AX171" s="96">
        <f t="shared" si="56"/>
        <v>65.329741818181816</v>
      </c>
      <c r="AY171" s="97">
        <f t="shared" si="57"/>
        <v>63.953999999999994</v>
      </c>
      <c r="AZ171" s="96">
        <f t="shared" si="58"/>
        <v>78.838736363636357</v>
      </c>
      <c r="BA171" s="96">
        <f t="shared" si="59"/>
        <v>43.891663636363631</v>
      </c>
      <c r="BB171" s="97">
        <f t="shared" si="60"/>
        <v>34.947072727272726</v>
      </c>
      <c r="BC171" s="102">
        <f t="shared" si="61"/>
        <v>65.329741818181816</v>
      </c>
      <c r="BD171" s="44"/>
      <c r="BE171" s="44"/>
      <c r="BF171" s="96">
        <f t="shared" si="63"/>
        <v>76.900000000000006</v>
      </c>
      <c r="BG171" s="96">
        <f t="shared" si="64"/>
        <v>43.03</v>
      </c>
      <c r="BH171" s="96">
        <f t="shared" si="65"/>
        <v>33.870000000000005</v>
      </c>
      <c r="BI171" s="44"/>
      <c r="BJ171" s="96">
        <f t="shared" si="62"/>
        <v>63.953999999999994</v>
      </c>
      <c r="BK171" s="44"/>
      <c r="BP171" s="14"/>
      <c r="BQ171" s="13"/>
      <c r="BR171" s="15"/>
      <c r="BU171" s="13"/>
      <c r="BV171" s="15"/>
      <c r="BY171" s="13"/>
      <c r="BZ171" s="15"/>
      <c r="CC171" s="13"/>
      <c r="CD171" s="15"/>
      <c r="CG171" s="13"/>
      <c r="CH171" s="15"/>
      <c r="CK171" s="15"/>
      <c r="CL171" s="15"/>
      <c r="CM171" s="15"/>
    </row>
    <row r="172" spans="1:91" ht="16" thickBot="1" x14ac:dyDescent="0.4">
      <c r="A172" s="13">
        <v>43633</v>
      </c>
      <c r="B172" s="81" t="s">
        <v>218</v>
      </c>
      <c r="C172" s="80">
        <f t="shared" si="46"/>
        <v>2019</v>
      </c>
      <c r="D172" s="80">
        <f t="shared" si="47"/>
        <v>6</v>
      </c>
      <c r="E172" s="80">
        <f t="shared" si="48"/>
        <v>17</v>
      </c>
      <c r="F172" s="80">
        <v>751.15610000000004</v>
      </c>
      <c r="G172" s="80">
        <v>67.75</v>
      </c>
      <c r="H172" s="80">
        <v>0.42</v>
      </c>
      <c r="I172" s="80">
        <v>5205.07</v>
      </c>
      <c r="J172" s="80">
        <v>493.9</v>
      </c>
      <c r="K172" s="80">
        <v>1108.7231999999999</v>
      </c>
      <c r="L172" s="80">
        <v>12028.58</v>
      </c>
      <c r="M172" s="80">
        <v>20173.79</v>
      </c>
      <c r="O172" s="66">
        <f t="shared" si="49"/>
        <v>6</v>
      </c>
      <c r="P172" s="44">
        <f t="shared" si="50"/>
        <v>16</v>
      </c>
      <c r="Q172" s="94">
        <v>45459</v>
      </c>
      <c r="R172" s="95">
        <f>SUMIFS(F:F,C:C,$R$4,D:D,O172,E:E,P172)</f>
        <v>746.45450000000005</v>
      </c>
      <c r="S172" s="96">
        <f>SUMIFS($F:$F,$C:$C,$S$4,$D:$D,O172,$E:$E,P172)</f>
        <v>869.31849999999997</v>
      </c>
      <c r="T172" s="96">
        <f>SUMIFS($F:$F,$C:$C,$T$4,$D:$D,O172,$E:$E,P172)</f>
        <v>485.92970000000003</v>
      </c>
      <c r="U172" s="96">
        <f>SUMIFS($F:$F,$C:$C,$U$4,$D:$D,O172,$E:$E,P172)</f>
        <v>589.15570000000002</v>
      </c>
      <c r="V172" s="96">
        <f>SUMIFS($F:$F,$C:$C,$V$4,$D:$D,O172,$E:$E,P172)</f>
        <v>829.70330000000001</v>
      </c>
      <c r="W172" s="96">
        <f>SUMIFS($F:$F,$C:$C,$W$4,$D:$D,O172,$E:$E,P172)</f>
        <v>832.83199999999999</v>
      </c>
      <c r="X172" s="97">
        <f>SUMIFS($F:$F,$C:$C,$X$4,$D:$D,O172,$E:$E,P172)</f>
        <v>0</v>
      </c>
      <c r="Y172" s="44"/>
      <c r="Z172" s="66">
        <f t="shared" si="51"/>
        <v>6</v>
      </c>
      <c r="AA172" s="44">
        <f t="shared" si="52"/>
        <v>16</v>
      </c>
      <c r="AB172" s="94">
        <v>45459</v>
      </c>
      <c r="AC172" s="95">
        <f t="shared" si="67"/>
        <v>67.859500000000011</v>
      </c>
      <c r="AD172" s="96">
        <f t="shared" si="67"/>
        <v>79.028954545454539</v>
      </c>
      <c r="AE172" s="96">
        <f t="shared" si="67"/>
        <v>44.175427272727276</v>
      </c>
      <c r="AF172" s="96">
        <f t="shared" si="66"/>
        <v>53.559609090909092</v>
      </c>
      <c r="AG172" s="96">
        <f t="shared" si="66"/>
        <v>75.427572727272732</v>
      </c>
      <c r="AH172" s="96">
        <f t="shared" si="66"/>
        <v>75.712000000000003</v>
      </c>
      <c r="AI172" s="97">
        <f t="shared" si="66"/>
        <v>0</v>
      </c>
      <c r="AJ172" s="44"/>
      <c r="AK172" s="66">
        <f t="shared" si="53"/>
        <v>6</v>
      </c>
      <c r="AL172" s="44">
        <f t="shared" si="54"/>
        <v>16</v>
      </c>
      <c r="AM172" s="94">
        <v>45459</v>
      </c>
      <c r="AN172" s="95">
        <f>SUMIFS(G:G,C:C,$AN$4,D:D,AK172,E:E,AL172)</f>
        <v>67.33</v>
      </c>
      <c r="AO172" s="96">
        <f>SUMIFS(G:G,C:C,$AO$4,D:D,AK172,E:E,AL172)</f>
        <v>77.08</v>
      </c>
      <c r="AP172" s="96">
        <f>SUMIFS(G:G,C:C,$AP$4,D:D,AK172,E:E,AL172)</f>
        <v>43.31</v>
      </c>
      <c r="AQ172" s="96">
        <f>SUMIFS(G:G,C:C,$AQ$4,D:D,AK172,E:E,AL172)</f>
        <v>53.53</v>
      </c>
      <c r="AR172" s="96">
        <f>SUMIFS(G:G,C:C,$AR$4,D:D,AK172,E:E,AL172)</f>
        <v>73.67</v>
      </c>
      <c r="AS172" s="96">
        <f>SUMIFS(G:G,C:C,$AS$4,D:D,AK172,E:E,AL172)</f>
        <v>73.400000000000006</v>
      </c>
      <c r="AT172" s="97">
        <f>SUMIFS(G:G,C:C,$AT$4,D:D,AK172,E:E,AL172)</f>
        <v>0</v>
      </c>
      <c r="AU172" s="44"/>
      <c r="AV172" s="101">
        <v>45459</v>
      </c>
      <c r="AW172" s="96">
        <f t="shared" si="55"/>
        <v>721.38783999999998</v>
      </c>
      <c r="AX172" s="96">
        <f t="shared" si="56"/>
        <v>65.580712727272726</v>
      </c>
      <c r="AY172" s="97">
        <f t="shared" si="57"/>
        <v>64.198000000000008</v>
      </c>
      <c r="AZ172" s="96">
        <f t="shared" si="58"/>
        <v>79.028954545454539</v>
      </c>
      <c r="BA172" s="96">
        <f t="shared" si="59"/>
        <v>44.175427272727276</v>
      </c>
      <c r="BB172" s="97">
        <f t="shared" si="60"/>
        <v>34.853527272727263</v>
      </c>
      <c r="BC172" s="102">
        <f t="shared" si="61"/>
        <v>65.580712727272726</v>
      </c>
      <c r="BD172" s="44"/>
      <c r="BE172" s="44"/>
      <c r="BF172" s="96">
        <f t="shared" si="63"/>
        <v>77.08</v>
      </c>
      <c r="BG172" s="96">
        <f t="shared" si="64"/>
        <v>43.31</v>
      </c>
      <c r="BH172" s="96">
        <f t="shared" si="65"/>
        <v>33.769999999999996</v>
      </c>
      <c r="BI172" s="44"/>
      <c r="BJ172" s="96">
        <f t="shared" si="62"/>
        <v>64.198000000000008</v>
      </c>
      <c r="BK172" s="44"/>
      <c r="BP172" s="14"/>
      <c r="BQ172" s="13"/>
      <c r="BR172" s="15"/>
      <c r="BU172" s="13"/>
      <c r="BV172" s="15"/>
      <c r="BY172" s="13"/>
      <c r="BZ172" s="15"/>
      <c r="CC172" s="13"/>
      <c r="CD172" s="15"/>
      <c r="CG172" s="13"/>
      <c r="CH172" s="15"/>
      <c r="CK172" s="15"/>
      <c r="CL172" s="15"/>
      <c r="CM172" s="15"/>
    </row>
    <row r="173" spans="1:91" ht="16" thickBot="1" x14ac:dyDescent="0.4">
      <c r="A173" s="13">
        <v>43634</v>
      </c>
      <c r="B173" s="81" t="s">
        <v>219</v>
      </c>
      <c r="C173" s="80">
        <f t="shared" si="46"/>
        <v>2019</v>
      </c>
      <c r="D173" s="80">
        <f t="shared" si="47"/>
        <v>6</v>
      </c>
      <c r="E173" s="80">
        <f t="shared" si="48"/>
        <v>18</v>
      </c>
      <c r="F173" s="80">
        <v>755.22990000000004</v>
      </c>
      <c r="G173" s="80">
        <v>68.12</v>
      </c>
      <c r="H173" s="80">
        <v>0.37</v>
      </c>
      <c r="I173" s="80">
        <v>4533.3100000000004</v>
      </c>
      <c r="J173" s="80">
        <v>465.3</v>
      </c>
      <c r="K173" s="80">
        <v>1108.7231999999999</v>
      </c>
      <c r="L173" s="80">
        <v>12028.22</v>
      </c>
      <c r="M173" s="80">
        <v>20174.75</v>
      </c>
      <c r="O173" s="66">
        <f t="shared" si="49"/>
        <v>6</v>
      </c>
      <c r="P173" s="44">
        <f t="shared" si="50"/>
        <v>17</v>
      </c>
      <c r="Q173" s="94">
        <v>45460</v>
      </c>
      <c r="R173" s="95">
        <f>SUMIFS(F:F,C:C,$R$4,D:D,O173,E:E,P173)</f>
        <v>751.15610000000004</v>
      </c>
      <c r="S173" s="96">
        <f>SUMIFS($F:$F,$C:$C,$S$4,$D:$D,O173,$E:$E,P173)</f>
        <v>871.29830000000004</v>
      </c>
      <c r="T173" s="96">
        <f>SUMIFS($F:$F,$C:$C,$T$4,$D:$D,O173,$E:$E,P173)</f>
        <v>489.01330000000002</v>
      </c>
      <c r="U173" s="96">
        <f>SUMIFS($F:$F,$C:$C,$U$4,$D:$D,O173,$E:$E,P173)</f>
        <v>592.93669999999997</v>
      </c>
      <c r="V173" s="96">
        <f>SUMIFS($F:$F,$C:$C,$V$4,$D:$D,O173,$E:$E,P173)</f>
        <v>833.39769999999999</v>
      </c>
      <c r="W173" s="96">
        <f>SUMIFS($F:$F,$C:$C,$W$4,$D:$D,O173,$E:$E,P173)</f>
        <v>837.92309999999998</v>
      </c>
      <c r="X173" s="97">
        <f>SUMIFS($F:$F,$C:$C,$X$4,$D:$D,O173,$E:$E,P173)</f>
        <v>0</v>
      </c>
      <c r="Y173" s="44"/>
      <c r="Z173" s="66">
        <f t="shared" si="51"/>
        <v>6</v>
      </c>
      <c r="AA173" s="44">
        <f t="shared" si="52"/>
        <v>17</v>
      </c>
      <c r="AB173" s="94">
        <v>45460</v>
      </c>
      <c r="AC173" s="95">
        <f t="shared" si="67"/>
        <v>68.28691818181818</v>
      </c>
      <c r="AD173" s="96">
        <f t="shared" si="67"/>
        <v>79.208936363636369</v>
      </c>
      <c r="AE173" s="96">
        <f t="shared" si="67"/>
        <v>44.455754545454546</v>
      </c>
      <c r="AF173" s="96">
        <f t="shared" si="66"/>
        <v>53.903336363636363</v>
      </c>
      <c r="AG173" s="96">
        <f t="shared" si="66"/>
        <v>75.76342727272727</v>
      </c>
      <c r="AH173" s="96">
        <f t="shared" si="66"/>
        <v>76.174827272727271</v>
      </c>
      <c r="AI173" s="97">
        <f t="shared" si="66"/>
        <v>0</v>
      </c>
      <c r="AJ173" s="44"/>
      <c r="AK173" s="66">
        <f t="shared" si="53"/>
        <v>6</v>
      </c>
      <c r="AL173" s="44">
        <f t="shared" si="54"/>
        <v>17</v>
      </c>
      <c r="AM173" s="94">
        <v>45460</v>
      </c>
      <c r="AN173" s="95">
        <f>SUMIFS(G:G,C:C,$AN$4,D:D,AK173,E:E,AL173)</f>
        <v>67.75</v>
      </c>
      <c r="AO173" s="96">
        <f>SUMIFS(G:G,C:C,$AO$4,D:D,AK173,E:E,AL173)</f>
        <v>77.260000000000005</v>
      </c>
      <c r="AP173" s="96">
        <f>SUMIFS(G:G,C:C,$AP$4,D:D,AK173,E:E,AL173)</f>
        <v>43.59</v>
      </c>
      <c r="AQ173" s="96">
        <f>SUMIFS(G:G,C:C,$AQ$4,D:D,AK173,E:E,AL173)</f>
        <v>53.86</v>
      </c>
      <c r="AR173" s="96">
        <f>SUMIFS(G:G,C:C,$AR$4,D:D,AK173,E:E,AL173)</f>
        <v>74</v>
      </c>
      <c r="AS173" s="96">
        <f>SUMIFS(G:G,C:C,$AS$4,D:D,AK173,E:E,AL173)</f>
        <v>73.849999999999994</v>
      </c>
      <c r="AT173" s="97">
        <f>SUMIFS(G:G,C:C,$AT$4,D:D,AK173,E:E,AL173)</f>
        <v>0</v>
      </c>
      <c r="AU173" s="44"/>
      <c r="AV173" s="101">
        <v>45460</v>
      </c>
      <c r="AW173" s="96">
        <f t="shared" si="55"/>
        <v>724.91381999999999</v>
      </c>
      <c r="AX173" s="96">
        <f t="shared" si="56"/>
        <v>65.901256363636364</v>
      </c>
      <c r="AY173" s="97">
        <f t="shared" si="57"/>
        <v>64.512</v>
      </c>
      <c r="AZ173" s="96">
        <f t="shared" si="58"/>
        <v>79.208936363636369</v>
      </c>
      <c r="BA173" s="96">
        <f t="shared" si="59"/>
        <v>44.455754545454546</v>
      </c>
      <c r="BB173" s="97">
        <f t="shared" si="60"/>
        <v>34.753181818181822</v>
      </c>
      <c r="BC173" s="102">
        <f t="shared" si="61"/>
        <v>65.901256363636364</v>
      </c>
      <c r="BD173" s="44"/>
      <c r="BE173" s="44"/>
      <c r="BF173" s="96">
        <f t="shared" si="63"/>
        <v>77.260000000000005</v>
      </c>
      <c r="BG173" s="96">
        <f t="shared" si="64"/>
        <v>43.59</v>
      </c>
      <c r="BH173" s="96">
        <f t="shared" si="65"/>
        <v>33.67</v>
      </c>
      <c r="BI173" s="44"/>
      <c r="BJ173" s="96">
        <f t="shared" si="62"/>
        <v>64.512</v>
      </c>
      <c r="BK173" s="44"/>
      <c r="BP173" s="14"/>
      <c r="BQ173" s="13"/>
      <c r="BR173" s="15"/>
      <c r="BU173" s="13"/>
      <c r="BV173" s="15"/>
      <c r="BY173" s="13"/>
      <c r="BZ173" s="15"/>
      <c r="CC173" s="13"/>
      <c r="CD173" s="15"/>
      <c r="CG173" s="13"/>
      <c r="CH173" s="15"/>
      <c r="CK173" s="15"/>
      <c r="CL173" s="15"/>
      <c r="CM173" s="15"/>
    </row>
    <row r="174" spans="1:91" ht="16" thickBot="1" x14ac:dyDescent="0.4">
      <c r="A174" s="13">
        <v>43635</v>
      </c>
      <c r="B174" s="81" t="s">
        <v>220</v>
      </c>
      <c r="C174" s="80">
        <f t="shared" si="46"/>
        <v>2019</v>
      </c>
      <c r="D174" s="80">
        <f t="shared" si="47"/>
        <v>6</v>
      </c>
      <c r="E174" s="80">
        <f t="shared" si="48"/>
        <v>19</v>
      </c>
      <c r="F174" s="80">
        <v>759.16459999999995</v>
      </c>
      <c r="G174" s="80">
        <v>68.47</v>
      </c>
      <c r="H174" s="80">
        <v>0.35</v>
      </c>
      <c r="I174" s="80">
        <v>4398.3900000000003</v>
      </c>
      <c r="J174" s="80">
        <v>450.7</v>
      </c>
      <c r="K174" s="80">
        <v>1108.7231999999999</v>
      </c>
      <c r="L174" s="80">
        <v>12027.96</v>
      </c>
      <c r="M174" s="80">
        <v>20175.419999999998</v>
      </c>
      <c r="O174" s="66">
        <f t="shared" si="49"/>
        <v>6</v>
      </c>
      <c r="P174" s="44">
        <f t="shared" si="50"/>
        <v>18</v>
      </c>
      <c r="Q174" s="94">
        <v>45461</v>
      </c>
      <c r="R174" s="95">
        <f>SUMIFS(F:F,C:C,$R$4,D:D,O174,E:E,P174)</f>
        <v>755.22990000000004</v>
      </c>
      <c r="S174" s="96">
        <f>SUMIFS($F:$F,$C:$C,$S$4,$D:$D,O174,$E:$E,P174)</f>
        <v>873.6173</v>
      </c>
      <c r="T174" s="96">
        <f>SUMIFS($F:$F,$C:$C,$T$4,$D:$D,O174,$E:$E,P174)</f>
        <v>492.82940000000002</v>
      </c>
      <c r="U174" s="96">
        <f>SUMIFS($F:$F,$C:$C,$U$4,$D:$D,O174,$E:$E,P174)</f>
        <v>597.71220000000005</v>
      </c>
      <c r="V174" s="96">
        <f>SUMIFS($F:$F,$C:$C,$V$4,$D:$D,O174,$E:$E,P174)</f>
        <v>837.74940000000004</v>
      </c>
      <c r="W174" s="96">
        <f>SUMIFS($F:$F,$C:$C,$W$4,$D:$D,O174,$E:$E,P174)</f>
        <v>840.58019999999999</v>
      </c>
      <c r="X174" s="97">
        <f>SUMIFS($F:$F,$C:$C,$X$4,$D:$D,O174,$E:$E,P174)</f>
        <v>0</v>
      </c>
      <c r="Y174" s="44"/>
      <c r="Z174" s="66">
        <f t="shared" si="51"/>
        <v>6</v>
      </c>
      <c r="AA174" s="44">
        <f t="shared" si="52"/>
        <v>18</v>
      </c>
      <c r="AB174" s="94">
        <v>45461</v>
      </c>
      <c r="AC174" s="95">
        <f t="shared" si="67"/>
        <v>68.657263636363638</v>
      </c>
      <c r="AD174" s="96">
        <f t="shared" si="67"/>
        <v>79.419754545454552</v>
      </c>
      <c r="AE174" s="96">
        <f t="shared" si="67"/>
        <v>44.802672727272729</v>
      </c>
      <c r="AF174" s="96">
        <f t="shared" si="66"/>
        <v>54.337472727272733</v>
      </c>
      <c r="AG174" s="96">
        <f t="shared" si="66"/>
        <v>76.159036363636361</v>
      </c>
      <c r="AH174" s="96">
        <f t="shared" si="66"/>
        <v>76.416381818181819</v>
      </c>
      <c r="AI174" s="97">
        <f t="shared" si="66"/>
        <v>0</v>
      </c>
      <c r="AJ174" s="44"/>
      <c r="AK174" s="66">
        <f t="shared" si="53"/>
        <v>6</v>
      </c>
      <c r="AL174" s="44">
        <f t="shared" si="54"/>
        <v>18</v>
      </c>
      <c r="AM174" s="94">
        <v>45461</v>
      </c>
      <c r="AN174" s="95">
        <f>SUMIFS(G:G,C:C,$AN$4,D:D,AK174,E:E,AL174)</f>
        <v>68.12</v>
      </c>
      <c r="AO174" s="96">
        <f>SUMIFS(G:G,C:C,$AO$4,D:D,AK174,E:E,AL174)</f>
        <v>77.459999999999994</v>
      </c>
      <c r="AP174" s="96">
        <f>SUMIFS(G:G,C:C,$AP$4,D:D,AK174,E:E,AL174)</f>
        <v>43.93</v>
      </c>
      <c r="AQ174" s="96">
        <f>SUMIFS(G:G,C:C,$AQ$4,D:D,AK174,E:E,AL174)</f>
        <v>54.3</v>
      </c>
      <c r="AR174" s="96">
        <f>SUMIFS(G:G,C:C,$AR$4,D:D,AK174,E:E,AL174)</f>
        <v>74.38</v>
      </c>
      <c r="AS174" s="96">
        <f>SUMIFS(G:G,C:C,$AS$4,D:D,AK174,E:E,AL174)</f>
        <v>74.09</v>
      </c>
      <c r="AT174" s="97">
        <f>SUMIFS(G:G,C:C,$AT$4,D:D,AK174,E:E,AL174)</f>
        <v>0</v>
      </c>
      <c r="AU174" s="44"/>
      <c r="AV174" s="101">
        <v>45461</v>
      </c>
      <c r="AW174" s="96">
        <f t="shared" si="55"/>
        <v>728.49770000000001</v>
      </c>
      <c r="AX174" s="96">
        <f t="shared" si="56"/>
        <v>66.227063636363638</v>
      </c>
      <c r="AY174" s="97">
        <f t="shared" si="57"/>
        <v>64.831999999999994</v>
      </c>
      <c r="AZ174" s="96">
        <f t="shared" si="58"/>
        <v>79.419754545454552</v>
      </c>
      <c r="BA174" s="96">
        <f t="shared" si="59"/>
        <v>44.802672727272729</v>
      </c>
      <c r="BB174" s="97">
        <f t="shared" si="60"/>
        <v>34.617081818181823</v>
      </c>
      <c r="BC174" s="102">
        <f t="shared" si="61"/>
        <v>66.227063636363638</v>
      </c>
      <c r="BD174" s="44"/>
      <c r="BE174" s="44"/>
      <c r="BF174" s="96">
        <f t="shared" si="63"/>
        <v>77.459999999999994</v>
      </c>
      <c r="BG174" s="96">
        <f t="shared" si="64"/>
        <v>43.93</v>
      </c>
      <c r="BH174" s="96">
        <f t="shared" si="65"/>
        <v>33.529999999999994</v>
      </c>
      <c r="BI174" s="44"/>
      <c r="BJ174" s="96">
        <f t="shared" si="62"/>
        <v>64.831999999999994</v>
      </c>
      <c r="BK174" s="44"/>
      <c r="BP174" s="14"/>
      <c r="BQ174" s="13"/>
      <c r="BR174" s="15"/>
      <c r="BU174" s="13"/>
      <c r="BV174" s="15"/>
      <c r="BY174" s="13"/>
      <c r="BZ174" s="15"/>
      <c r="CC174" s="13"/>
      <c r="CD174" s="15"/>
      <c r="CG174" s="13"/>
      <c r="CH174" s="15"/>
      <c r="CK174" s="15"/>
      <c r="CL174" s="15"/>
      <c r="CM174" s="15"/>
    </row>
    <row r="175" spans="1:91" ht="16" thickBot="1" x14ac:dyDescent="0.4">
      <c r="A175" s="13">
        <v>43636</v>
      </c>
      <c r="B175" s="81" t="s">
        <v>221</v>
      </c>
      <c r="C175" s="80">
        <f t="shared" si="46"/>
        <v>2019</v>
      </c>
      <c r="D175" s="80">
        <f t="shared" si="47"/>
        <v>6</v>
      </c>
      <c r="E175" s="80">
        <f t="shared" si="48"/>
        <v>20</v>
      </c>
      <c r="F175" s="80">
        <v>763.50229999999999</v>
      </c>
      <c r="G175" s="80">
        <v>68.86</v>
      </c>
      <c r="H175" s="80">
        <v>0.39</v>
      </c>
      <c r="I175" s="80">
        <v>4714.83</v>
      </c>
      <c r="J175" s="80">
        <v>364.7</v>
      </c>
      <c r="K175" s="80">
        <v>1108.7231999999999</v>
      </c>
      <c r="L175" s="80">
        <v>12027.94</v>
      </c>
      <c r="M175" s="80">
        <v>20175.490000000002</v>
      </c>
      <c r="O175" s="66">
        <f t="shared" si="49"/>
        <v>6</v>
      </c>
      <c r="P175" s="44">
        <f t="shared" si="50"/>
        <v>19</v>
      </c>
      <c r="Q175" s="94">
        <v>45462</v>
      </c>
      <c r="R175" s="95">
        <f>SUMIFS(F:F,C:C,$R$4,D:D,O175,E:E,P175)</f>
        <v>759.16459999999995</v>
      </c>
      <c r="S175" s="96">
        <f>SUMIFS($F:$F,$C:$C,$S$4,$D:$D,O175,$E:$E,P175)</f>
        <v>876.16290000000004</v>
      </c>
      <c r="T175" s="96">
        <f>SUMIFS($F:$F,$C:$C,$T$4,$D:$D,O175,$E:$E,P175)</f>
        <v>497.23970000000003</v>
      </c>
      <c r="U175" s="96">
        <f>SUMIFS($F:$F,$C:$C,$U$4,$D:$D,O175,$E:$E,P175)</f>
        <v>602.52819999999997</v>
      </c>
      <c r="V175" s="96">
        <f>SUMIFS($F:$F,$C:$C,$V$4,$D:$D,O175,$E:$E,P175)</f>
        <v>840.72950000000003</v>
      </c>
      <c r="W175" s="96">
        <f>SUMIFS($F:$F,$C:$C,$W$4,$D:$D,O175,$E:$E,P175)</f>
        <v>843.43920000000003</v>
      </c>
      <c r="X175" s="97">
        <f>SUMIFS($F:$F,$C:$C,$X$4,$D:$D,O175,$E:$E,P175)</f>
        <v>0</v>
      </c>
      <c r="Y175" s="44"/>
      <c r="Z175" s="66">
        <f t="shared" si="51"/>
        <v>6</v>
      </c>
      <c r="AA175" s="44">
        <f t="shared" si="52"/>
        <v>19</v>
      </c>
      <c r="AB175" s="94">
        <v>45462</v>
      </c>
      <c r="AC175" s="95">
        <f t="shared" si="67"/>
        <v>69.014963636363632</v>
      </c>
      <c r="AD175" s="96">
        <f t="shared" si="67"/>
        <v>79.651172727272737</v>
      </c>
      <c r="AE175" s="96">
        <f t="shared" si="67"/>
        <v>45.20360909090909</v>
      </c>
      <c r="AF175" s="96">
        <f t="shared" si="66"/>
        <v>54.775290909090906</v>
      </c>
      <c r="AG175" s="96">
        <f t="shared" si="66"/>
        <v>76.429954545454549</v>
      </c>
      <c r="AH175" s="96">
        <f t="shared" si="66"/>
        <v>76.676290909090909</v>
      </c>
      <c r="AI175" s="97">
        <f t="shared" si="66"/>
        <v>0</v>
      </c>
      <c r="AJ175" s="44"/>
      <c r="AK175" s="66">
        <f t="shared" si="53"/>
        <v>6</v>
      </c>
      <c r="AL175" s="44">
        <f t="shared" si="54"/>
        <v>19</v>
      </c>
      <c r="AM175" s="94">
        <v>45462</v>
      </c>
      <c r="AN175" s="95">
        <f>SUMIFS(G:G,C:C,$AN$4,D:D,AK175,E:E,AL175)</f>
        <v>68.47</v>
      </c>
      <c r="AO175" s="96">
        <f>SUMIFS(G:G,C:C,$AO$4,D:D,AK175,E:E,AL175)</f>
        <v>77.69</v>
      </c>
      <c r="AP175" s="96">
        <f>SUMIFS(G:G,C:C,$AP$4,D:D,AK175,E:E,AL175)</f>
        <v>44.32</v>
      </c>
      <c r="AQ175" s="96">
        <f>SUMIFS(G:G,C:C,$AQ$4,D:D,AK175,E:E,AL175)</f>
        <v>54.73</v>
      </c>
      <c r="AR175" s="96">
        <f>SUMIFS(G:G,C:C,$AR$4,D:D,AK175,E:E,AL175)</f>
        <v>74.650000000000006</v>
      </c>
      <c r="AS175" s="96">
        <f>SUMIFS(G:G,C:C,$AS$4,D:D,AK175,E:E,AL175)</f>
        <v>74.34</v>
      </c>
      <c r="AT175" s="97">
        <f>SUMIFS(G:G,C:C,$AT$4,D:D,AK175,E:E,AL175)</f>
        <v>0</v>
      </c>
      <c r="AU175" s="44"/>
      <c r="AV175" s="101">
        <v>45462</v>
      </c>
      <c r="AW175" s="96">
        <f t="shared" si="55"/>
        <v>732.01990000000001</v>
      </c>
      <c r="AX175" s="96">
        <f t="shared" si="56"/>
        <v>66.547263636363638</v>
      </c>
      <c r="AY175" s="97">
        <f t="shared" si="57"/>
        <v>65.146000000000001</v>
      </c>
      <c r="AZ175" s="96">
        <f t="shared" si="58"/>
        <v>79.651172727272737</v>
      </c>
      <c r="BA175" s="96">
        <f t="shared" si="59"/>
        <v>45.20360909090909</v>
      </c>
      <c r="BB175" s="97">
        <f t="shared" si="60"/>
        <v>34.447563636363647</v>
      </c>
      <c r="BC175" s="102">
        <f t="shared" si="61"/>
        <v>66.547263636363638</v>
      </c>
      <c r="BD175" s="44"/>
      <c r="BE175" s="44"/>
      <c r="BF175" s="96">
        <f t="shared" si="63"/>
        <v>77.69</v>
      </c>
      <c r="BG175" s="96">
        <f t="shared" si="64"/>
        <v>44.32</v>
      </c>
      <c r="BH175" s="96">
        <f t="shared" si="65"/>
        <v>33.369999999999997</v>
      </c>
      <c r="BI175" s="44"/>
      <c r="BJ175" s="96">
        <f t="shared" si="62"/>
        <v>65.146000000000001</v>
      </c>
      <c r="BK175" s="44"/>
      <c r="BP175" s="14"/>
      <c r="BQ175" s="13"/>
      <c r="BR175" s="15"/>
      <c r="BU175" s="13"/>
      <c r="BV175" s="15"/>
      <c r="BY175" s="13"/>
      <c r="BZ175" s="15"/>
      <c r="CC175" s="13"/>
      <c r="CD175" s="15"/>
      <c r="CG175" s="13"/>
      <c r="CH175" s="15"/>
      <c r="CK175" s="15"/>
      <c r="CL175" s="15"/>
      <c r="CM175" s="15"/>
    </row>
    <row r="176" spans="1:91" ht="16" thickBot="1" x14ac:dyDescent="0.4">
      <c r="A176" s="13">
        <v>43637</v>
      </c>
      <c r="B176" s="81" t="s">
        <v>222</v>
      </c>
      <c r="C176" s="80">
        <f t="shared" si="46"/>
        <v>2019</v>
      </c>
      <c r="D176" s="80">
        <f t="shared" si="47"/>
        <v>6</v>
      </c>
      <c r="E176" s="80">
        <f t="shared" si="48"/>
        <v>21</v>
      </c>
      <c r="F176" s="80">
        <v>767.84789999999998</v>
      </c>
      <c r="G176" s="80">
        <v>69.260000000000005</v>
      </c>
      <c r="H176" s="80">
        <v>0.39</v>
      </c>
      <c r="I176" s="80">
        <v>4661.5600000000004</v>
      </c>
      <c r="J176" s="80">
        <v>313.39999999999998</v>
      </c>
      <c r="K176" s="80">
        <v>1108.7231999999999</v>
      </c>
      <c r="L176" s="80">
        <v>12027.64</v>
      </c>
      <c r="M176" s="80">
        <v>20176.28</v>
      </c>
      <c r="O176" s="66">
        <f t="shared" si="49"/>
        <v>6</v>
      </c>
      <c r="P176" s="44">
        <f t="shared" si="50"/>
        <v>20</v>
      </c>
      <c r="Q176" s="94">
        <v>45463</v>
      </c>
      <c r="R176" s="95">
        <f>SUMIFS(F:F,C:C,$R$4,D:D,O176,E:E,P176)</f>
        <v>763.50229999999999</v>
      </c>
      <c r="S176" s="96">
        <f>SUMIFS($F:$F,$C:$C,$S$4,$D:$D,O176,$E:$E,P176)</f>
        <v>879.95669999999996</v>
      </c>
      <c r="T176" s="96">
        <f>SUMIFS($F:$F,$C:$C,$T$4,$D:$D,O176,$E:$E,P176)</f>
        <v>501.69369999999998</v>
      </c>
      <c r="U176" s="96">
        <f>SUMIFS($F:$F,$C:$C,$U$4,$D:$D,O176,$E:$E,P176)</f>
        <v>606.05129999999997</v>
      </c>
      <c r="V176" s="96">
        <f>SUMIFS($F:$F,$C:$C,$V$4,$D:$D,O176,$E:$E,P176)</f>
        <v>843.92399999999998</v>
      </c>
      <c r="W176" s="96">
        <f>SUMIFS($F:$F,$C:$C,$W$4,$D:$D,O176,$E:$E,P176)</f>
        <v>845.9538</v>
      </c>
      <c r="X176" s="97">
        <f>SUMIFS($F:$F,$C:$C,$X$4,$D:$D,O176,$E:$E,P176)</f>
        <v>0</v>
      </c>
      <c r="Y176" s="44"/>
      <c r="Z176" s="66">
        <f t="shared" si="51"/>
        <v>6</v>
      </c>
      <c r="AA176" s="44">
        <f t="shared" si="52"/>
        <v>20</v>
      </c>
      <c r="AB176" s="94">
        <v>45463</v>
      </c>
      <c r="AC176" s="95">
        <f t="shared" si="67"/>
        <v>69.409300000000002</v>
      </c>
      <c r="AD176" s="96">
        <f t="shared" si="67"/>
        <v>79.99606363636363</v>
      </c>
      <c r="AE176" s="96">
        <f t="shared" si="67"/>
        <v>45.608518181818177</v>
      </c>
      <c r="AF176" s="96">
        <f t="shared" si="66"/>
        <v>55.095572727272724</v>
      </c>
      <c r="AG176" s="96">
        <f t="shared" si="66"/>
        <v>76.720363636363629</v>
      </c>
      <c r="AH176" s="96">
        <f t="shared" si="66"/>
        <v>76.904890909090909</v>
      </c>
      <c r="AI176" s="97">
        <f t="shared" si="66"/>
        <v>0</v>
      </c>
      <c r="AJ176" s="44"/>
      <c r="AK176" s="66">
        <f t="shared" si="53"/>
        <v>6</v>
      </c>
      <c r="AL176" s="44">
        <f t="shared" si="54"/>
        <v>20</v>
      </c>
      <c r="AM176" s="94">
        <v>45463</v>
      </c>
      <c r="AN176" s="95">
        <f>SUMIFS(G:G,C:C,$AN$4,D:D,AK176,E:E,AL176)</f>
        <v>68.86</v>
      </c>
      <c r="AO176" s="96">
        <f>SUMIFS(G:G,C:C,$AO$4,D:D,AK176,E:E,AL176)</f>
        <v>78.03</v>
      </c>
      <c r="AP176" s="96">
        <f>SUMIFS(G:G,C:C,$AP$4,D:D,AK176,E:E,AL176)</f>
        <v>44.72</v>
      </c>
      <c r="AQ176" s="96">
        <f>SUMIFS(G:G,C:C,$AQ$4,D:D,AK176,E:E,AL176)</f>
        <v>55.05</v>
      </c>
      <c r="AR176" s="96">
        <f>SUMIFS(G:G,C:C,$AR$4,D:D,AK176,E:E,AL176)</f>
        <v>74.930000000000007</v>
      </c>
      <c r="AS176" s="96">
        <f>SUMIFS(G:G,C:C,$AS$4,D:D,AK176,E:E,AL176)</f>
        <v>74.56</v>
      </c>
      <c r="AT176" s="97">
        <f>SUMIFS(G:G,C:C,$AT$4,D:D,AK176,E:E,AL176)</f>
        <v>0</v>
      </c>
      <c r="AU176" s="44"/>
      <c r="AV176" s="101">
        <v>45463</v>
      </c>
      <c r="AW176" s="96">
        <f t="shared" si="55"/>
        <v>735.51589999999999</v>
      </c>
      <c r="AX176" s="96">
        <f t="shared" si="56"/>
        <v>66.865081818181821</v>
      </c>
      <c r="AY176" s="97">
        <f t="shared" si="57"/>
        <v>65.457999999999998</v>
      </c>
      <c r="AZ176" s="96">
        <f t="shared" si="58"/>
        <v>79.99606363636363</v>
      </c>
      <c r="BA176" s="96">
        <f t="shared" si="59"/>
        <v>45.608518181818177</v>
      </c>
      <c r="BB176" s="97">
        <f t="shared" si="60"/>
        <v>34.387545454545453</v>
      </c>
      <c r="BC176" s="102">
        <f t="shared" si="61"/>
        <v>66.865081818181807</v>
      </c>
      <c r="BD176" s="44"/>
      <c r="BE176" s="44"/>
      <c r="BF176" s="96">
        <f t="shared" si="63"/>
        <v>78.03</v>
      </c>
      <c r="BG176" s="96">
        <f t="shared" si="64"/>
        <v>44.72</v>
      </c>
      <c r="BH176" s="96">
        <f t="shared" si="65"/>
        <v>33.31</v>
      </c>
      <c r="BI176" s="44"/>
      <c r="BJ176" s="96">
        <f t="shared" si="62"/>
        <v>65.457999999999998</v>
      </c>
      <c r="BK176" s="44"/>
      <c r="BP176" s="14"/>
      <c r="BQ176" s="13"/>
      <c r="BR176" s="15"/>
      <c r="BU176" s="13"/>
      <c r="BV176" s="15"/>
      <c r="BY176" s="13"/>
      <c r="BZ176" s="15"/>
      <c r="CC176" s="13"/>
      <c r="CD176" s="15"/>
      <c r="CG176" s="13"/>
      <c r="CH176" s="15"/>
      <c r="CK176" s="15"/>
      <c r="CL176" s="15"/>
      <c r="CM176" s="15"/>
    </row>
    <row r="177" spans="1:91" ht="16" thickBot="1" x14ac:dyDescent="0.4">
      <c r="A177" s="13">
        <v>43638</v>
      </c>
      <c r="B177" s="81" t="s">
        <v>223</v>
      </c>
      <c r="C177" s="80">
        <f t="shared" si="46"/>
        <v>2019</v>
      </c>
      <c r="D177" s="80">
        <f t="shared" si="47"/>
        <v>6</v>
      </c>
      <c r="E177" s="80">
        <f t="shared" si="48"/>
        <v>22</v>
      </c>
      <c r="F177" s="80">
        <v>773.03070000000002</v>
      </c>
      <c r="G177" s="80">
        <v>69.72</v>
      </c>
      <c r="H177" s="80">
        <v>0.47</v>
      </c>
      <c r="I177" s="80">
        <v>5415.75</v>
      </c>
      <c r="J177" s="80">
        <v>221.1</v>
      </c>
      <c r="K177" s="80">
        <v>1108.7231999999999</v>
      </c>
      <c r="L177" s="80">
        <v>12027.32</v>
      </c>
      <c r="M177" s="80">
        <v>20177.11</v>
      </c>
      <c r="O177" s="66">
        <f t="shared" si="49"/>
        <v>6</v>
      </c>
      <c r="P177" s="44">
        <f t="shared" si="50"/>
        <v>21</v>
      </c>
      <c r="Q177" s="94">
        <v>45464</v>
      </c>
      <c r="R177" s="95">
        <f>SUMIFS(F:F,C:C,$R$4,D:D,O177,E:E,P177)</f>
        <v>767.84789999999998</v>
      </c>
      <c r="S177" s="96">
        <f>SUMIFS($F:$F,$C:$C,$S$4,$D:$D,O177,$E:$E,P177)</f>
        <v>884.0575</v>
      </c>
      <c r="T177" s="96">
        <f>SUMIFS($F:$F,$C:$C,$T$4,$D:$D,O177,$E:$E,P177)</f>
        <v>505.03039999999999</v>
      </c>
      <c r="U177" s="96">
        <f>SUMIFS($F:$F,$C:$C,$U$4,$D:$D,O177,$E:$E,P177)</f>
        <v>614.05399999999997</v>
      </c>
      <c r="V177" s="96">
        <f>SUMIFS($F:$F,$C:$C,$V$4,$D:$D,O177,$E:$E,P177)</f>
        <v>845.05290000000002</v>
      </c>
      <c r="W177" s="96">
        <f>SUMIFS($F:$F,$C:$C,$W$4,$D:$D,O177,$E:$E,P177)</f>
        <v>848.58370000000002</v>
      </c>
      <c r="X177" s="97">
        <f>SUMIFS($F:$F,$C:$C,$X$4,$D:$D,O177,$E:$E,P177)</f>
        <v>0</v>
      </c>
      <c r="Y177" s="44"/>
      <c r="Z177" s="66">
        <f t="shared" si="51"/>
        <v>6</v>
      </c>
      <c r="AA177" s="44">
        <f t="shared" si="52"/>
        <v>21</v>
      </c>
      <c r="AB177" s="94">
        <v>45464</v>
      </c>
      <c r="AC177" s="95">
        <f t="shared" si="67"/>
        <v>69.804354545454544</v>
      </c>
      <c r="AD177" s="96">
        <f t="shared" si="67"/>
        <v>80.368863636363642</v>
      </c>
      <c r="AE177" s="96">
        <f t="shared" si="67"/>
        <v>45.911854545454545</v>
      </c>
      <c r="AF177" s="96">
        <f t="shared" si="66"/>
        <v>55.823090909090908</v>
      </c>
      <c r="AG177" s="96">
        <f t="shared" si="66"/>
        <v>76.822990909090905</v>
      </c>
      <c r="AH177" s="96">
        <f t="shared" si="66"/>
        <v>77.143972727272725</v>
      </c>
      <c r="AI177" s="97">
        <f t="shared" si="66"/>
        <v>0</v>
      </c>
      <c r="AJ177" s="44"/>
      <c r="AK177" s="66">
        <f t="shared" si="53"/>
        <v>6</v>
      </c>
      <c r="AL177" s="44">
        <f t="shared" si="54"/>
        <v>21</v>
      </c>
      <c r="AM177" s="94">
        <v>45464</v>
      </c>
      <c r="AN177" s="95">
        <f>SUMIFS(G:G,C:C,$AN$4,D:D,AK177,E:E,AL177)</f>
        <v>69.260000000000005</v>
      </c>
      <c r="AO177" s="96">
        <f>SUMIFS(G:G,C:C,$AO$4,D:D,AK177,E:E,AL177)</f>
        <v>78.39</v>
      </c>
      <c r="AP177" s="96">
        <f>SUMIFS(G:G,C:C,$AP$4,D:D,AK177,E:E,AL177)</f>
        <v>45.01</v>
      </c>
      <c r="AQ177" s="96">
        <f>SUMIFS(G:G,C:C,$AQ$4,D:D,AK177,E:E,AL177)</f>
        <v>55.27</v>
      </c>
      <c r="AR177" s="96">
        <f>SUMIFS(G:G,C:C,$AR$4,D:D,AK177,E:E,AL177)</f>
        <v>75.03</v>
      </c>
      <c r="AS177" s="96">
        <f>SUMIFS(G:G,C:C,$AS$4,D:D,AK177,E:E,AL177)</f>
        <v>74.790000000000006</v>
      </c>
      <c r="AT177" s="97">
        <f>SUMIFS(G:G,C:C,$AT$4,D:D,AK177,E:E,AL177)</f>
        <v>0</v>
      </c>
      <c r="AU177" s="44"/>
      <c r="AV177" s="101">
        <v>45464</v>
      </c>
      <c r="AW177" s="96">
        <f t="shared" si="55"/>
        <v>739.35570000000007</v>
      </c>
      <c r="AX177" s="96">
        <f t="shared" si="56"/>
        <v>67.214154545454548</v>
      </c>
      <c r="AY177" s="97">
        <f t="shared" si="57"/>
        <v>65.698000000000008</v>
      </c>
      <c r="AZ177" s="96">
        <f t="shared" si="58"/>
        <v>80.368863636363642</v>
      </c>
      <c r="BA177" s="96">
        <f t="shared" si="59"/>
        <v>45.911854545454545</v>
      </c>
      <c r="BB177" s="97">
        <f t="shared" si="60"/>
        <v>34.457009090909096</v>
      </c>
      <c r="BC177" s="102">
        <f t="shared" si="61"/>
        <v>67.214154545454548</v>
      </c>
      <c r="BD177" s="44"/>
      <c r="BE177" s="44"/>
      <c r="BF177" s="96">
        <f t="shared" si="63"/>
        <v>78.39</v>
      </c>
      <c r="BG177" s="96">
        <f t="shared" si="64"/>
        <v>45.01</v>
      </c>
      <c r="BH177" s="96">
        <f t="shared" si="65"/>
        <v>33.380000000000003</v>
      </c>
      <c r="BI177" s="44"/>
      <c r="BJ177" s="96">
        <f t="shared" si="62"/>
        <v>65.698000000000008</v>
      </c>
      <c r="BK177" s="44"/>
      <c r="BP177" s="14"/>
      <c r="BQ177" s="13"/>
      <c r="BR177" s="15"/>
      <c r="BU177" s="13"/>
      <c r="BV177" s="15"/>
      <c r="BY177" s="13"/>
      <c r="BZ177" s="15"/>
      <c r="CC177" s="13"/>
      <c r="CD177" s="15"/>
      <c r="CG177" s="13"/>
      <c r="CH177" s="15"/>
      <c r="CK177" s="15"/>
      <c r="CL177" s="15"/>
      <c r="CM177" s="15"/>
    </row>
    <row r="178" spans="1:91" ht="16" thickBot="1" x14ac:dyDescent="0.4">
      <c r="A178" s="13">
        <v>43639</v>
      </c>
      <c r="B178" s="81" t="s">
        <v>224</v>
      </c>
      <c r="C178" s="80">
        <f t="shared" si="46"/>
        <v>2019</v>
      </c>
      <c r="D178" s="80">
        <f t="shared" si="47"/>
        <v>6</v>
      </c>
      <c r="E178" s="80">
        <f t="shared" si="48"/>
        <v>23</v>
      </c>
      <c r="F178" s="80">
        <v>778.78930000000003</v>
      </c>
      <c r="G178" s="80">
        <v>70.239999999999995</v>
      </c>
      <c r="H178" s="80">
        <v>0.52</v>
      </c>
      <c r="I178" s="80">
        <v>5909.23</v>
      </c>
      <c r="J178" s="80">
        <v>148.1</v>
      </c>
      <c r="K178" s="80">
        <v>1108.7231999999999</v>
      </c>
      <c r="L178" s="80">
        <v>12026.85</v>
      </c>
      <c r="M178" s="80">
        <v>20178.37</v>
      </c>
      <c r="O178" s="66">
        <f t="shared" si="49"/>
        <v>6</v>
      </c>
      <c r="P178" s="44">
        <f t="shared" si="50"/>
        <v>22</v>
      </c>
      <c r="Q178" s="94">
        <v>45465</v>
      </c>
      <c r="R178" s="95">
        <f>SUMIFS(F:F,C:C,$R$4,D:D,O178,E:E,P178)</f>
        <v>773.03070000000002</v>
      </c>
      <c r="S178" s="96">
        <f>SUMIFS($F:$F,$C:$C,$S$4,$D:$D,O178,$E:$E,P178)</f>
        <v>887.03409999999997</v>
      </c>
      <c r="T178" s="96">
        <f>SUMIFS($F:$F,$C:$C,$T$4,$D:$D,O178,$E:$E,P178)</f>
        <v>507.24489999999997</v>
      </c>
      <c r="U178" s="96">
        <f>SUMIFS($F:$F,$C:$C,$U$4,$D:$D,O178,$E:$E,P178)</f>
        <v>617.09490000000005</v>
      </c>
      <c r="V178" s="96">
        <f>SUMIFS($F:$F,$C:$C,$V$4,$D:$D,O178,$E:$E,P178)</f>
        <v>846.7423</v>
      </c>
      <c r="W178" s="96">
        <f>SUMIFS($F:$F,$C:$C,$W$4,$D:$D,O178,$E:$E,P178)</f>
        <v>852.39530000000002</v>
      </c>
      <c r="X178" s="97">
        <f>SUMIFS($F:$F,$C:$C,$X$4,$D:$D,O178,$E:$E,P178)</f>
        <v>0</v>
      </c>
      <c r="Y178" s="44"/>
      <c r="Z178" s="66">
        <f t="shared" si="51"/>
        <v>6</v>
      </c>
      <c r="AA178" s="44">
        <f t="shared" si="52"/>
        <v>22</v>
      </c>
      <c r="AB178" s="94">
        <v>45465</v>
      </c>
      <c r="AC178" s="95">
        <f t="shared" si="67"/>
        <v>70.275518181818185</v>
      </c>
      <c r="AD178" s="96">
        <f t="shared" si="67"/>
        <v>80.639463636363629</v>
      </c>
      <c r="AE178" s="96">
        <f t="shared" si="67"/>
        <v>46.113172727272726</v>
      </c>
      <c r="AF178" s="96">
        <f t="shared" si="66"/>
        <v>56.099536363636368</v>
      </c>
      <c r="AG178" s="96">
        <f t="shared" si="66"/>
        <v>76.976572727272725</v>
      </c>
      <c r="AH178" s="96">
        <f t="shared" si="66"/>
        <v>77.49048181818182</v>
      </c>
      <c r="AI178" s="97">
        <f t="shared" si="66"/>
        <v>0</v>
      </c>
      <c r="AJ178" s="44"/>
      <c r="AK178" s="66">
        <f t="shared" si="53"/>
        <v>6</v>
      </c>
      <c r="AL178" s="44">
        <f t="shared" si="54"/>
        <v>22</v>
      </c>
      <c r="AM178" s="94">
        <v>45465</v>
      </c>
      <c r="AN178" s="95">
        <f>SUMIFS(G:G,C:C,$AN$4,D:D,AK178,E:E,AL178)</f>
        <v>69.72</v>
      </c>
      <c r="AO178" s="96">
        <f>SUMIFS(G:G,C:C,$AO$4,D:D,AK178,E:E,AL178)</f>
        <v>78.650000000000006</v>
      </c>
      <c r="AP178" s="96">
        <f>SUMIFS(G:G,C:C,$AP$4,D:D,AK178,E:E,AL178)</f>
        <v>45.21</v>
      </c>
      <c r="AQ178" s="96">
        <f>SUMIFS(G:G,C:C,$AQ$4,D:D,AK178,E:E,AL178)</f>
        <v>55.55</v>
      </c>
      <c r="AR178" s="96">
        <f>SUMIFS(G:G,C:C,$AR$4,D:D,AK178,E:E,AL178)</f>
        <v>75.180000000000007</v>
      </c>
      <c r="AS178" s="96">
        <f>SUMIFS(G:G,C:C,$AS$4,D:D,AK178,E:E,AL178)</f>
        <v>75.13</v>
      </c>
      <c r="AT178" s="97">
        <f>SUMIFS(G:G,C:C,$AT$4,D:D,AK178,E:E,AL178)</f>
        <v>0</v>
      </c>
      <c r="AU178" s="44"/>
      <c r="AV178" s="101">
        <v>45465</v>
      </c>
      <c r="AW178" s="96">
        <f t="shared" si="55"/>
        <v>742.10230000000001</v>
      </c>
      <c r="AX178" s="96">
        <f t="shared" si="56"/>
        <v>67.463845454545449</v>
      </c>
      <c r="AY178" s="97">
        <f t="shared" si="57"/>
        <v>65.944000000000003</v>
      </c>
      <c r="AZ178" s="96">
        <f t="shared" si="58"/>
        <v>80.639463636363629</v>
      </c>
      <c r="BA178" s="96">
        <f t="shared" si="59"/>
        <v>46.113172727272726</v>
      </c>
      <c r="BB178" s="97">
        <f t="shared" si="60"/>
        <v>34.526290909090903</v>
      </c>
      <c r="BC178" s="102">
        <f t="shared" si="61"/>
        <v>67.463845454545464</v>
      </c>
      <c r="BD178" s="44"/>
      <c r="BE178" s="44"/>
      <c r="BF178" s="96">
        <f t="shared" si="63"/>
        <v>78.650000000000006</v>
      </c>
      <c r="BG178" s="96">
        <f t="shared" si="64"/>
        <v>45.21</v>
      </c>
      <c r="BH178" s="96">
        <f t="shared" si="65"/>
        <v>33.440000000000005</v>
      </c>
      <c r="BI178" s="44"/>
      <c r="BJ178" s="96">
        <f t="shared" si="62"/>
        <v>65.944000000000003</v>
      </c>
      <c r="BK178" s="44"/>
      <c r="BP178" s="14"/>
      <c r="BQ178" s="13"/>
      <c r="BR178" s="15"/>
      <c r="BU178" s="13"/>
      <c r="BV178" s="15"/>
      <c r="BY178" s="13"/>
      <c r="BZ178" s="15"/>
      <c r="CC178" s="13"/>
      <c r="CD178" s="15"/>
      <c r="CG178" s="13"/>
      <c r="CH178" s="15"/>
      <c r="CK178" s="15"/>
      <c r="CL178" s="15"/>
      <c r="CM178" s="15"/>
    </row>
    <row r="179" spans="1:91" ht="16" thickBot="1" x14ac:dyDescent="0.4">
      <c r="A179" s="13">
        <v>43640</v>
      </c>
      <c r="B179" s="81" t="s">
        <v>225</v>
      </c>
      <c r="C179" s="80">
        <f t="shared" si="46"/>
        <v>2019</v>
      </c>
      <c r="D179" s="80">
        <f t="shared" si="47"/>
        <v>6</v>
      </c>
      <c r="E179" s="80">
        <f t="shared" si="48"/>
        <v>24</v>
      </c>
      <c r="F179" s="80">
        <v>783.14499999999998</v>
      </c>
      <c r="G179" s="80">
        <v>70.63</v>
      </c>
      <c r="H179" s="80">
        <v>0.39</v>
      </c>
      <c r="I179" s="80">
        <v>4697.43</v>
      </c>
      <c r="J179" s="80">
        <v>330.4</v>
      </c>
      <c r="K179" s="80">
        <v>1108.758</v>
      </c>
      <c r="L179" s="80">
        <v>12026.89</v>
      </c>
      <c r="M179" s="80">
        <v>20180.5</v>
      </c>
      <c r="O179" s="66">
        <f t="shared" si="49"/>
        <v>6</v>
      </c>
      <c r="P179" s="44">
        <f t="shared" si="50"/>
        <v>23</v>
      </c>
      <c r="Q179" s="94">
        <v>45466</v>
      </c>
      <c r="R179" s="95">
        <f>SUMIFS(F:F,C:C,$R$4,D:D,O179,E:E,P179)</f>
        <v>778.78930000000003</v>
      </c>
      <c r="S179" s="96">
        <f>SUMIFS($F:$F,$C:$C,$S$4,$D:$D,O179,$E:$E,P179)</f>
        <v>889.58939999999996</v>
      </c>
      <c r="T179" s="96">
        <f>SUMIFS($F:$F,$C:$C,$T$4,$D:$D,O179,$E:$E,P179)</f>
        <v>509.47519999999997</v>
      </c>
      <c r="U179" s="96">
        <f>SUMIFS($F:$F,$C:$C,$U$4,$D:$D,O179,$E:$E,P179)</f>
        <v>620.14679999999998</v>
      </c>
      <c r="V179" s="96">
        <f>SUMIFS($F:$F,$C:$C,$V$4,$D:$D,O179,$E:$E,P179)</f>
        <v>849.44050000000004</v>
      </c>
      <c r="W179" s="96">
        <f>SUMIFS($F:$F,$C:$C,$W$4,$D:$D,O179,$E:$E,P179)</f>
        <v>856.21199999999999</v>
      </c>
      <c r="X179" s="97">
        <f>SUMIFS($F:$F,$C:$C,$X$4,$D:$D,O179,$E:$E,P179)</f>
        <v>0</v>
      </c>
      <c r="Y179" s="44"/>
      <c r="Z179" s="66">
        <f t="shared" si="51"/>
        <v>6</v>
      </c>
      <c r="AA179" s="44">
        <f t="shared" si="52"/>
        <v>23</v>
      </c>
      <c r="AB179" s="94">
        <v>45466</v>
      </c>
      <c r="AC179" s="95">
        <f t="shared" si="67"/>
        <v>70.799027272727272</v>
      </c>
      <c r="AD179" s="96">
        <f t="shared" si="67"/>
        <v>80.871763636363639</v>
      </c>
      <c r="AE179" s="96">
        <f t="shared" si="67"/>
        <v>46.315927272727272</v>
      </c>
      <c r="AF179" s="96">
        <f t="shared" si="66"/>
        <v>56.376981818181818</v>
      </c>
      <c r="AG179" s="96">
        <f t="shared" si="66"/>
        <v>77.221863636363636</v>
      </c>
      <c r="AH179" s="96">
        <f t="shared" si="66"/>
        <v>77.837454545454548</v>
      </c>
      <c r="AI179" s="97">
        <f t="shared" si="66"/>
        <v>0</v>
      </c>
      <c r="AJ179" s="44"/>
      <c r="AK179" s="66">
        <f t="shared" si="53"/>
        <v>6</v>
      </c>
      <c r="AL179" s="44">
        <f t="shared" si="54"/>
        <v>23</v>
      </c>
      <c r="AM179" s="94">
        <v>45466</v>
      </c>
      <c r="AN179" s="95">
        <f>SUMIFS(G:G,C:C,$AN$4,D:D,AK179,E:E,AL179)</f>
        <v>70.239999999999995</v>
      </c>
      <c r="AO179" s="96">
        <f>SUMIFS(G:G,C:C,$AO$4,D:D,AK179,E:E,AL179)</f>
        <v>78.87</v>
      </c>
      <c r="AP179" s="96">
        <f>SUMIFS(G:G,C:C,$AP$4,D:D,AK179,E:E,AL179)</f>
        <v>45.41</v>
      </c>
      <c r="AQ179" s="96">
        <f>SUMIFS(G:G,C:C,$AQ$4,D:D,AK179,E:E,AL179)</f>
        <v>55.82</v>
      </c>
      <c r="AR179" s="96">
        <f>SUMIFS(G:G,C:C,$AR$4,D:D,AK179,E:E,AL179)</f>
        <v>75.42</v>
      </c>
      <c r="AS179" s="96">
        <f>SUMIFS(G:G,C:C,$AS$4,D:D,AK179,E:E,AL179)</f>
        <v>75.47</v>
      </c>
      <c r="AT179" s="97">
        <f>SUMIFS(G:G,C:C,$AT$4,D:D,AK179,E:E,AL179)</f>
        <v>0</v>
      </c>
      <c r="AU179" s="44"/>
      <c r="AV179" s="101">
        <v>45466</v>
      </c>
      <c r="AW179" s="96">
        <f t="shared" si="55"/>
        <v>744.97277999999994</v>
      </c>
      <c r="AX179" s="96">
        <f t="shared" si="56"/>
        <v>67.724798181818173</v>
      </c>
      <c r="AY179" s="97">
        <f t="shared" si="57"/>
        <v>66.198000000000008</v>
      </c>
      <c r="AZ179" s="96">
        <f t="shared" si="58"/>
        <v>80.871763636363639</v>
      </c>
      <c r="BA179" s="96">
        <f t="shared" si="59"/>
        <v>46.315927272727272</v>
      </c>
      <c r="BB179" s="97">
        <f t="shared" si="60"/>
        <v>34.555836363636367</v>
      </c>
      <c r="BC179" s="102">
        <f t="shared" si="61"/>
        <v>67.724798181818187</v>
      </c>
      <c r="BD179" s="44"/>
      <c r="BE179" s="44"/>
      <c r="BF179" s="96">
        <f t="shared" si="63"/>
        <v>78.87</v>
      </c>
      <c r="BG179" s="96">
        <f t="shared" si="64"/>
        <v>45.41</v>
      </c>
      <c r="BH179" s="96">
        <f t="shared" si="65"/>
        <v>33.460000000000008</v>
      </c>
      <c r="BI179" s="44"/>
      <c r="BJ179" s="96">
        <f t="shared" si="62"/>
        <v>66.198000000000008</v>
      </c>
      <c r="BK179" s="44"/>
      <c r="BP179" s="14"/>
      <c r="BQ179" s="13"/>
      <c r="BR179" s="15"/>
      <c r="BU179" s="13"/>
      <c r="BV179" s="15"/>
      <c r="BY179" s="13"/>
      <c r="BZ179" s="15"/>
      <c r="CC179" s="13"/>
      <c r="CD179" s="15"/>
      <c r="CG179" s="13"/>
      <c r="CH179" s="15"/>
      <c r="CK179" s="15"/>
      <c r="CL179" s="15"/>
      <c r="CM179" s="15"/>
    </row>
    <row r="180" spans="1:91" ht="16" thickBot="1" x14ac:dyDescent="0.4">
      <c r="A180" s="13">
        <v>43641</v>
      </c>
      <c r="B180" s="81" t="s">
        <v>226</v>
      </c>
      <c r="C180" s="80">
        <f t="shared" si="46"/>
        <v>2019</v>
      </c>
      <c r="D180" s="80">
        <f t="shared" si="47"/>
        <v>6</v>
      </c>
      <c r="E180" s="80">
        <f t="shared" si="48"/>
        <v>25</v>
      </c>
      <c r="F180" s="80">
        <v>787.54039999999998</v>
      </c>
      <c r="G180" s="80">
        <v>71.03</v>
      </c>
      <c r="H180" s="80">
        <v>0.4</v>
      </c>
      <c r="I180" s="80">
        <v>4899.37</v>
      </c>
      <c r="J180" s="80">
        <v>503</v>
      </c>
      <c r="K180" s="80">
        <v>1108.758</v>
      </c>
      <c r="L180" s="80">
        <v>12026.6</v>
      </c>
      <c r="M180" s="80">
        <v>20181.25</v>
      </c>
      <c r="O180" s="66">
        <f t="shared" si="49"/>
        <v>6</v>
      </c>
      <c r="P180" s="44">
        <f t="shared" si="50"/>
        <v>24</v>
      </c>
      <c r="Q180" s="94">
        <v>45467</v>
      </c>
      <c r="R180" s="95">
        <f>SUMIFS(F:F,C:C,$R$4,D:D,O180,E:E,P180)</f>
        <v>783.14499999999998</v>
      </c>
      <c r="S180" s="96">
        <f>SUMIFS($F:$F,$C:$C,$S$4,$D:$D,O180,$E:$E,P180)</f>
        <v>891.96879999999999</v>
      </c>
      <c r="T180" s="96">
        <f>SUMIFS($F:$F,$C:$C,$T$4,$D:$D,O180,$E:$E,P180)</f>
        <v>511.8947</v>
      </c>
      <c r="U180" s="96">
        <f>SUMIFS($F:$F,$C:$C,$U$4,$D:$D,O180,$E:$E,P180)</f>
        <v>623.72429999999997</v>
      </c>
      <c r="V180" s="96">
        <f>SUMIFS($F:$F,$C:$C,$V$4,$D:$D,O180,$E:$E,P180)</f>
        <v>853.53769999999997</v>
      </c>
      <c r="W180" s="96">
        <f>SUMIFS($F:$F,$C:$C,$W$4,$D:$D,O180,$E:$E,P180)</f>
        <v>859.07749999999999</v>
      </c>
      <c r="X180" s="97">
        <f>SUMIFS($F:$F,$C:$C,$X$4,$D:$D,O180,$E:$E,P180)</f>
        <v>0</v>
      </c>
      <c r="Y180" s="44"/>
      <c r="Z180" s="66">
        <f t="shared" si="51"/>
        <v>6</v>
      </c>
      <c r="AA180" s="44">
        <f t="shared" si="52"/>
        <v>24</v>
      </c>
      <c r="AB180" s="94">
        <v>45467</v>
      </c>
      <c r="AC180" s="95">
        <f t="shared" si="67"/>
        <v>71.194999999999993</v>
      </c>
      <c r="AD180" s="96">
        <f t="shared" si="67"/>
        <v>81.088072727272731</v>
      </c>
      <c r="AE180" s="96">
        <f t="shared" si="67"/>
        <v>46.535881818181821</v>
      </c>
      <c r="AF180" s="96">
        <f t="shared" si="66"/>
        <v>56.702209090909086</v>
      </c>
      <c r="AG180" s="96">
        <f t="shared" si="66"/>
        <v>77.594336363636359</v>
      </c>
      <c r="AH180" s="96">
        <f t="shared" si="66"/>
        <v>78.097954545454542</v>
      </c>
      <c r="AI180" s="97">
        <f t="shared" si="66"/>
        <v>0</v>
      </c>
      <c r="AJ180" s="44"/>
      <c r="AK180" s="66">
        <f t="shared" si="53"/>
        <v>6</v>
      </c>
      <c r="AL180" s="44">
        <f t="shared" si="54"/>
        <v>24</v>
      </c>
      <c r="AM180" s="94">
        <v>45467</v>
      </c>
      <c r="AN180" s="95">
        <f>SUMIFS(G:G,C:C,$AN$4,D:D,AK180,E:E,AL180)</f>
        <v>70.63</v>
      </c>
      <c r="AO180" s="96">
        <f>SUMIFS(G:G,C:C,$AO$4,D:D,AK180,E:E,AL180)</f>
        <v>79.08</v>
      </c>
      <c r="AP180" s="96">
        <f>SUMIFS(G:G,C:C,$AP$4,D:D,AK180,E:E,AL180)</f>
        <v>45.63</v>
      </c>
      <c r="AQ180" s="96">
        <f>SUMIFS(G:G,C:C,$AQ$4,D:D,AK180,E:E,AL180)</f>
        <v>56.14</v>
      </c>
      <c r="AR180" s="96">
        <f>SUMIFS(G:G,C:C,$AR$4,D:D,AK180,E:E,AL180)</f>
        <v>75.78</v>
      </c>
      <c r="AS180" s="96">
        <f>SUMIFS(G:G,C:C,$AS$4,D:D,AK180,E:E,AL180)</f>
        <v>75.72</v>
      </c>
      <c r="AT180" s="97">
        <f>SUMIFS(G:G,C:C,$AT$4,D:D,AK180,E:E,AL180)</f>
        <v>0</v>
      </c>
      <c r="AU180" s="44"/>
      <c r="AV180" s="101">
        <v>45467</v>
      </c>
      <c r="AW180" s="96">
        <f t="shared" si="55"/>
        <v>748.04059999999993</v>
      </c>
      <c r="AX180" s="96">
        <f t="shared" si="56"/>
        <v>68.003690909090906</v>
      </c>
      <c r="AY180" s="97">
        <f t="shared" si="57"/>
        <v>66.47</v>
      </c>
      <c r="AZ180" s="96">
        <f t="shared" si="58"/>
        <v>81.088072727272731</v>
      </c>
      <c r="BA180" s="96">
        <f t="shared" si="59"/>
        <v>46.535881818181821</v>
      </c>
      <c r="BB180" s="97">
        <f t="shared" si="60"/>
        <v>34.552190909090911</v>
      </c>
      <c r="BC180" s="102">
        <f t="shared" si="61"/>
        <v>68.003690909090921</v>
      </c>
      <c r="BD180" s="44"/>
      <c r="BE180" s="44"/>
      <c r="BF180" s="96">
        <f t="shared" si="63"/>
        <v>79.08</v>
      </c>
      <c r="BG180" s="96">
        <f t="shared" si="64"/>
        <v>45.63</v>
      </c>
      <c r="BH180" s="96">
        <f t="shared" si="65"/>
        <v>33.449999999999996</v>
      </c>
      <c r="BI180" s="44"/>
      <c r="BJ180" s="96">
        <f t="shared" si="62"/>
        <v>66.47</v>
      </c>
      <c r="BK180" s="44"/>
      <c r="BP180" s="14"/>
      <c r="BQ180" s="13"/>
      <c r="BR180" s="15"/>
      <c r="BU180" s="13"/>
      <c r="BV180" s="15"/>
      <c r="BY180" s="13"/>
      <c r="BZ180" s="15"/>
      <c r="CC180" s="13"/>
      <c r="CD180" s="15"/>
      <c r="CG180" s="13"/>
      <c r="CH180" s="15"/>
      <c r="CK180" s="15"/>
      <c r="CL180" s="15"/>
      <c r="CM180" s="15"/>
    </row>
    <row r="181" spans="1:91" ht="16" thickBot="1" x14ac:dyDescent="0.4">
      <c r="A181" s="13">
        <v>43642</v>
      </c>
      <c r="B181" s="81" t="s">
        <v>227</v>
      </c>
      <c r="C181" s="80">
        <f t="shared" si="46"/>
        <v>2019</v>
      </c>
      <c r="D181" s="80">
        <f t="shared" si="47"/>
        <v>6</v>
      </c>
      <c r="E181" s="80">
        <f t="shared" si="48"/>
        <v>26</v>
      </c>
      <c r="F181" s="80">
        <v>791.8877</v>
      </c>
      <c r="G181" s="80">
        <v>71.42</v>
      </c>
      <c r="H181" s="80">
        <v>0.39</v>
      </c>
      <c r="I181" s="80">
        <v>4850.6099999999997</v>
      </c>
      <c r="J181" s="80">
        <v>458.5</v>
      </c>
      <c r="K181" s="80">
        <v>1108.758</v>
      </c>
      <c r="L181" s="80">
        <v>12026.19</v>
      </c>
      <c r="M181" s="80">
        <v>20182.330000000002</v>
      </c>
      <c r="O181" s="66">
        <f t="shared" si="49"/>
        <v>6</v>
      </c>
      <c r="P181" s="44">
        <f t="shared" si="50"/>
        <v>25</v>
      </c>
      <c r="Q181" s="94">
        <v>45468</v>
      </c>
      <c r="R181" s="95">
        <f>SUMIFS(F:F,C:C,$R$4,D:D,O181,E:E,P181)</f>
        <v>787.54039999999998</v>
      </c>
      <c r="S181" s="96">
        <f>SUMIFS($F:$F,$C:$C,$S$4,$D:$D,O181,$E:$E,P181)</f>
        <v>894.36210000000005</v>
      </c>
      <c r="T181" s="96">
        <f>SUMIFS($F:$F,$C:$C,$T$4,$D:$D,O181,$E:$E,P181)</f>
        <v>514.77049999999997</v>
      </c>
      <c r="U181" s="96">
        <f>SUMIFS($F:$F,$C:$C,$U$4,$D:$D,O181,$E:$E,P181)</f>
        <v>628.50199999999995</v>
      </c>
      <c r="V181" s="96">
        <f>SUMIFS($F:$F,$C:$C,$V$4,$D:$D,O181,$E:$E,P181)</f>
        <v>857.56939999999997</v>
      </c>
      <c r="W181" s="96">
        <f>SUMIFS($F:$F,$C:$C,$W$4,$D:$D,O181,$E:$E,P181)</f>
        <v>861.75639999999999</v>
      </c>
      <c r="X181" s="97">
        <f>SUMIFS($F:$F,$C:$C,$X$4,$D:$D,O181,$E:$E,P181)</f>
        <v>0</v>
      </c>
      <c r="Y181" s="44"/>
      <c r="Z181" s="66">
        <f t="shared" si="51"/>
        <v>6</v>
      </c>
      <c r="AA181" s="44">
        <f t="shared" si="52"/>
        <v>25</v>
      </c>
      <c r="AB181" s="94">
        <v>45468</v>
      </c>
      <c r="AC181" s="95">
        <f t="shared" si="67"/>
        <v>71.594581818181823</v>
      </c>
      <c r="AD181" s="96">
        <f t="shared" si="67"/>
        <v>81.305645454545456</v>
      </c>
      <c r="AE181" s="96">
        <f t="shared" si="67"/>
        <v>46.797318181818177</v>
      </c>
      <c r="AF181" s="96">
        <f t="shared" si="66"/>
        <v>57.136545454545448</v>
      </c>
      <c r="AG181" s="96">
        <f t="shared" si="66"/>
        <v>77.960854545454538</v>
      </c>
      <c r="AH181" s="96">
        <f t="shared" si="66"/>
        <v>78.341490909090908</v>
      </c>
      <c r="AI181" s="97">
        <f t="shared" si="66"/>
        <v>0</v>
      </c>
      <c r="AJ181" s="44"/>
      <c r="AK181" s="66">
        <f t="shared" si="53"/>
        <v>6</v>
      </c>
      <c r="AL181" s="44">
        <f t="shared" si="54"/>
        <v>25</v>
      </c>
      <c r="AM181" s="94">
        <v>45468</v>
      </c>
      <c r="AN181" s="95">
        <f>SUMIFS(G:G,C:C,$AN$4,D:D,AK181,E:E,AL181)</f>
        <v>71.03</v>
      </c>
      <c r="AO181" s="96">
        <f>SUMIFS(G:G,C:C,$AO$4,D:D,AK181,E:E,AL181)</f>
        <v>79.3</v>
      </c>
      <c r="AP181" s="96">
        <f>SUMIFS(G:G,C:C,$AP$4,D:D,AK181,E:E,AL181)</f>
        <v>45.88</v>
      </c>
      <c r="AQ181" s="96">
        <f>SUMIFS(G:G,C:C,$AQ$4,D:D,AK181,E:E,AL181)</f>
        <v>56.57</v>
      </c>
      <c r="AR181" s="96">
        <f>SUMIFS(G:G,C:C,$AR$4,D:D,AK181,E:E,AL181)</f>
        <v>76.14</v>
      </c>
      <c r="AS181" s="96">
        <f>SUMIFS(G:G,C:C,$AS$4,D:D,AK181,E:E,AL181)</f>
        <v>75.95</v>
      </c>
      <c r="AT181" s="97">
        <f>SUMIFS(G:G,C:C,$AT$4,D:D,AK181,E:E,AL181)</f>
        <v>0</v>
      </c>
      <c r="AU181" s="44"/>
      <c r="AV181" s="101">
        <v>45468</v>
      </c>
      <c r="AW181" s="96">
        <f t="shared" si="55"/>
        <v>751.39207999999996</v>
      </c>
      <c r="AX181" s="96">
        <f t="shared" si="56"/>
        <v>68.308370909090911</v>
      </c>
      <c r="AY181" s="97">
        <f t="shared" si="57"/>
        <v>66.768000000000001</v>
      </c>
      <c r="AZ181" s="96">
        <f t="shared" si="58"/>
        <v>81.305645454545456</v>
      </c>
      <c r="BA181" s="96">
        <f t="shared" si="59"/>
        <v>46.797318181818177</v>
      </c>
      <c r="BB181" s="97">
        <f t="shared" si="60"/>
        <v>34.508327272727279</v>
      </c>
      <c r="BC181" s="102">
        <f t="shared" si="61"/>
        <v>68.308370909090897</v>
      </c>
      <c r="BD181" s="44"/>
      <c r="BE181" s="44"/>
      <c r="BF181" s="96">
        <f t="shared" si="63"/>
        <v>79.3</v>
      </c>
      <c r="BG181" s="96">
        <f t="shared" si="64"/>
        <v>45.88</v>
      </c>
      <c r="BH181" s="96">
        <f t="shared" si="65"/>
        <v>33.419999999999995</v>
      </c>
      <c r="BI181" s="44"/>
      <c r="BJ181" s="96">
        <f t="shared" si="62"/>
        <v>66.768000000000001</v>
      </c>
      <c r="BK181" s="44"/>
      <c r="BP181" s="14"/>
      <c r="BQ181" s="13"/>
      <c r="BR181" s="15"/>
      <c r="BU181" s="13"/>
      <c r="BV181" s="15"/>
      <c r="BY181" s="13"/>
      <c r="BZ181" s="15"/>
      <c r="CC181" s="13"/>
      <c r="CD181" s="15"/>
      <c r="CG181" s="13"/>
      <c r="CH181" s="15"/>
      <c r="CK181" s="15"/>
      <c r="CL181" s="15"/>
      <c r="CM181" s="15"/>
    </row>
    <row r="182" spans="1:91" ht="16" thickBot="1" x14ac:dyDescent="0.4">
      <c r="A182" s="13">
        <v>43643</v>
      </c>
      <c r="B182" s="81" t="s">
        <v>228</v>
      </c>
      <c r="C182" s="80">
        <f t="shared" si="46"/>
        <v>2019</v>
      </c>
      <c r="D182" s="80">
        <f t="shared" si="47"/>
        <v>6</v>
      </c>
      <c r="E182" s="80">
        <f t="shared" si="48"/>
        <v>27</v>
      </c>
      <c r="F182" s="80">
        <v>796.1182</v>
      </c>
      <c r="G182" s="80">
        <v>71.8</v>
      </c>
      <c r="H182" s="80">
        <v>0.38</v>
      </c>
      <c r="I182" s="80">
        <v>4773.2700000000004</v>
      </c>
      <c r="J182" s="80">
        <v>508.2</v>
      </c>
      <c r="K182" s="80">
        <v>1108.758</v>
      </c>
      <c r="L182" s="80">
        <v>12025.75</v>
      </c>
      <c r="M182" s="80">
        <v>20183.490000000002</v>
      </c>
      <c r="O182" s="66">
        <f t="shared" si="49"/>
        <v>6</v>
      </c>
      <c r="P182" s="44">
        <f t="shared" si="50"/>
        <v>26</v>
      </c>
      <c r="Q182" s="94">
        <v>45469</v>
      </c>
      <c r="R182" s="95">
        <f>SUMIFS(F:F,C:C,$R$4,D:D,O182,E:E,P182)</f>
        <v>791.8877</v>
      </c>
      <c r="S182" s="96">
        <f>SUMIFS($F:$F,$C:$C,$S$4,$D:$D,O182,$E:$E,P182)</f>
        <v>897.21849999999995</v>
      </c>
      <c r="T182" s="96">
        <f>SUMIFS($F:$F,$C:$C,$T$4,$D:$D,O182,$E:$E,P182)</f>
        <v>518.87649999999996</v>
      </c>
      <c r="U182" s="96">
        <f>SUMIFS($F:$F,$C:$C,$U$4,$D:$D,O182,$E:$E,P182)</f>
        <v>633.35630000000003</v>
      </c>
      <c r="V182" s="96">
        <f>SUMIFS($F:$F,$C:$C,$V$4,$D:$D,O182,$E:$E,P182)</f>
        <v>860.58180000000004</v>
      </c>
      <c r="W182" s="96">
        <f>SUMIFS($F:$F,$C:$C,$W$4,$D:$D,O182,$E:$E,P182)</f>
        <v>864.54359999999997</v>
      </c>
      <c r="X182" s="97">
        <f>SUMIFS($F:$F,$C:$C,$X$4,$D:$D,O182,$E:$E,P182)</f>
        <v>0</v>
      </c>
      <c r="Y182" s="44"/>
      <c r="Z182" s="66">
        <f t="shared" si="51"/>
        <v>6</v>
      </c>
      <c r="AA182" s="44">
        <f t="shared" si="52"/>
        <v>26</v>
      </c>
      <c r="AB182" s="94">
        <v>45469</v>
      </c>
      <c r="AC182" s="95">
        <f t="shared" si="67"/>
        <v>71.989790909090914</v>
      </c>
      <c r="AD182" s="96">
        <f t="shared" si="67"/>
        <v>81.565318181818171</v>
      </c>
      <c r="AE182" s="96">
        <f t="shared" si="67"/>
        <v>47.170590909090905</v>
      </c>
      <c r="AF182" s="96">
        <f t="shared" si="66"/>
        <v>57.577845454545461</v>
      </c>
      <c r="AG182" s="96">
        <f t="shared" si="66"/>
        <v>78.234709090909092</v>
      </c>
      <c r="AH182" s="96">
        <f t="shared" si="66"/>
        <v>78.59487272727273</v>
      </c>
      <c r="AI182" s="97">
        <f t="shared" si="66"/>
        <v>0</v>
      </c>
      <c r="AJ182" s="44"/>
      <c r="AK182" s="66">
        <f t="shared" si="53"/>
        <v>6</v>
      </c>
      <c r="AL182" s="44">
        <f t="shared" si="54"/>
        <v>26</v>
      </c>
      <c r="AM182" s="94">
        <v>45469</v>
      </c>
      <c r="AN182" s="95">
        <f>SUMIFS(G:G,C:C,$AN$4,D:D,AK182,E:E,AL182)</f>
        <v>71.42</v>
      </c>
      <c r="AO182" s="96">
        <f>SUMIFS(G:G,C:C,$AO$4,D:D,AK182,E:E,AL182)</f>
        <v>79.55</v>
      </c>
      <c r="AP182" s="96">
        <f>SUMIFS(G:G,C:C,$AP$4,D:D,AK182,E:E,AL182)</f>
        <v>46.25</v>
      </c>
      <c r="AQ182" s="96">
        <f>SUMIFS(G:G,C:C,$AQ$4,D:D,AK182,E:E,AL182)</f>
        <v>57.01</v>
      </c>
      <c r="AR182" s="96">
        <f>SUMIFS(G:G,C:C,$AR$4,D:D,AK182,E:E,AL182)</f>
        <v>76.41</v>
      </c>
      <c r="AS182" s="96">
        <f>SUMIFS(G:G,C:C,$AS$4,D:D,AK182,E:E,AL182)</f>
        <v>76.2</v>
      </c>
      <c r="AT182" s="97">
        <f>SUMIFS(G:G,C:C,$AT$4,D:D,AK182,E:E,AL182)</f>
        <v>0</v>
      </c>
      <c r="AU182" s="44"/>
      <c r="AV182" s="101">
        <v>45469</v>
      </c>
      <c r="AW182" s="96">
        <f t="shared" si="55"/>
        <v>754.9153399999999</v>
      </c>
      <c r="AX182" s="96">
        <f t="shared" si="56"/>
        <v>68.62866727272727</v>
      </c>
      <c r="AY182" s="97">
        <f t="shared" si="57"/>
        <v>67.084000000000003</v>
      </c>
      <c r="AZ182" s="96">
        <f t="shared" si="58"/>
        <v>81.565318181818171</v>
      </c>
      <c r="BA182" s="96">
        <f t="shared" si="59"/>
        <v>47.170590909090905</v>
      </c>
      <c r="BB182" s="97">
        <f t="shared" si="60"/>
        <v>34.394727272727266</v>
      </c>
      <c r="BC182" s="102">
        <f t="shared" si="61"/>
        <v>68.62866727272727</v>
      </c>
      <c r="BD182" s="44"/>
      <c r="BE182" s="44"/>
      <c r="BF182" s="96">
        <f t="shared" si="63"/>
        <v>79.55</v>
      </c>
      <c r="BG182" s="96">
        <f t="shared" si="64"/>
        <v>46.25</v>
      </c>
      <c r="BH182" s="96">
        <f t="shared" si="65"/>
        <v>33.299999999999997</v>
      </c>
      <c r="BI182" s="44"/>
      <c r="BJ182" s="96">
        <f t="shared" si="62"/>
        <v>67.084000000000003</v>
      </c>
      <c r="BK182" s="44"/>
      <c r="BP182" s="14"/>
      <c r="BQ182" s="13"/>
      <c r="BR182" s="15"/>
      <c r="BU182" s="13"/>
      <c r="BV182" s="15"/>
      <c r="BY182" s="13"/>
      <c r="BZ182" s="15"/>
      <c r="CC182" s="13"/>
      <c r="CD182" s="15"/>
      <c r="CG182" s="13"/>
      <c r="CH182" s="15"/>
      <c r="CK182" s="15"/>
      <c r="CL182" s="15"/>
      <c r="CM182" s="15"/>
    </row>
    <row r="183" spans="1:91" ht="16" thickBot="1" x14ac:dyDescent="0.4">
      <c r="A183" s="13">
        <v>43644</v>
      </c>
      <c r="B183" s="81" t="s">
        <v>229</v>
      </c>
      <c r="C183" s="80">
        <f t="shared" si="46"/>
        <v>2019</v>
      </c>
      <c r="D183" s="80">
        <f t="shared" si="47"/>
        <v>6</v>
      </c>
      <c r="E183" s="80">
        <f t="shared" si="48"/>
        <v>28</v>
      </c>
      <c r="F183" s="80">
        <v>800.4307</v>
      </c>
      <c r="G183" s="80">
        <v>72.19</v>
      </c>
      <c r="H183" s="80">
        <v>0.39</v>
      </c>
      <c r="I183" s="80">
        <v>4743.51</v>
      </c>
      <c r="J183" s="80">
        <v>414.5</v>
      </c>
      <c r="K183" s="80">
        <v>1108.8572999999999</v>
      </c>
      <c r="L183" s="80">
        <v>12025.38</v>
      </c>
      <c r="M183" s="80">
        <v>20184.47</v>
      </c>
      <c r="O183" s="66">
        <f t="shared" si="49"/>
        <v>6</v>
      </c>
      <c r="P183" s="44">
        <f t="shared" si="50"/>
        <v>27</v>
      </c>
      <c r="Q183" s="94">
        <v>45470</v>
      </c>
      <c r="R183" s="95">
        <f>SUMIFS(F:F,C:C,$R$4,D:D,O183,E:E,P183)</f>
        <v>796.1182</v>
      </c>
      <c r="S183" s="96">
        <f>SUMIFS($F:$F,$C:$C,$S$4,$D:$D,O183,$E:$E,P183)</f>
        <v>901.04690000000005</v>
      </c>
      <c r="T183" s="96">
        <f>SUMIFS($F:$F,$C:$C,$T$4,$D:$D,O183,$E:$E,P183)</f>
        <v>523.30550000000005</v>
      </c>
      <c r="U183" s="96">
        <f>SUMIFS($F:$F,$C:$C,$U$4,$D:$D,O183,$E:$E,P183)</f>
        <v>636.63109999999995</v>
      </c>
      <c r="V183" s="96">
        <f>SUMIFS($F:$F,$C:$C,$V$4,$D:$D,O183,$E:$E,P183)</f>
        <v>863.03499999999997</v>
      </c>
      <c r="W183" s="96">
        <f>SUMIFS($F:$F,$C:$C,$W$4,$D:$D,O183,$E:$E,P183)</f>
        <v>867.84069999999997</v>
      </c>
      <c r="X183" s="97">
        <f>SUMIFS($F:$F,$C:$C,$X$4,$D:$D,O183,$E:$E,P183)</f>
        <v>0</v>
      </c>
      <c r="Y183" s="44"/>
      <c r="Z183" s="66">
        <f t="shared" si="51"/>
        <v>6</v>
      </c>
      <c r="AA183" s="44">
        <f t="shared" si="52"/>
        <v>27</v>
      </c>
      <c r="AB183" s="94">
        <v>45470</v>
      </c>
      <c r="AC183" s="95">
        <f t="shared" si="67"/>
        <v>72.374381818181817</v>
      </c>
      <c r="AD183" s="96">
        <f t="shared" si="67"/>
        <v>81.913354545454553</v>
      </c>
      <c r="AE183" s="96">
        <f t="shared" si="67"/>
        <v>47.57322727272728</v>
      </c>
      <c r="AF183" s="96">
        <f t="shared" si="66"/>
        <v>57.875554545454541</v>
      </c>
      <c r="AG183" s="96">
        <f t="shared" si="66"/>
        <v>78.457727272727269</v>
      </c>
      <c r="AH183" s="96">
        <f t="shared" si="66"/>
        <v>78.894609090909086</v>
      </c>
      <c r="AI183" s="97">
        <f t="shared" si="66"/>
        <v>0</v>
      </c>
      <c r="AJ183" s="44"/>
      <c r="AK183" s="66">
        <f t="shared" si="53"/>
        <v>6</v>
      </c>
      <c r="AL183" s="44">
        <f t="shared" si="54"/>
        <v>27</v>
      </c>
      <c r="AM183" s="94">
        <v>45470</v>
      </c>
      <c r="AN183" s="95">
        <f>SUMIFS(G:G,C:C,$AN$4,D:D,AK183,E:E,AL183)</f>
        <v>71.8</v>
      </c>
      <c r="AO183" s="96">
        <f>SUMIFS(G:G,C:C,$AO$4,D:D,AK183,E:E,AL183)</f>
        <v>79.89</v>
      </c>
      <c r="AP183" s="96">
        <f>SUMIFS(G:G,C:C,$AP$4,D:D,AK183,E:E,AL183)</f>
        <v>46.64</v>
      </c>
      <c r="AQ183" s="96">
        <f>SUMIFS(G:G,C:C,$AQ$4,D:D,AK183,E:E,AL183)</f>
        <v>57.3</v>
      </c>
      <c r="AR183" s="96">
        <f>SUMIFS(G:G,C:C,$AR$4,D:D,AK183,E:E,AL183)</f>
        <v>76.63</v>
      </c>
      <c r="AS183" s="96">
        <f>SUMIFS(G:G,C:C,$AS$4,D:D,AK183,E:E,AL183)</f>
        <v>76.45</v>
      </c>
      <c r="AT183" s="97">
        <f>SUMIFS(G:G,C:C,$AT$4,D:D,AK183,E:E,AL183)</f>
        <v>0</v>
      </c>
      <c r="AU183" s="44"/>
      <c r="AV183" s="101">
        <v>45470</v>
      </c>
      <c r="AW183" s="96">
        <f t="shared" si="55"/>
        <v>758.37184000000002</v>
      </c>
      <c r="AX183" s="96">
        <f t="shared" si="56"/>
        <v>68.94289454545455</v>
      </c>
      <c r="AY183" s="97">
        <f t="shared" si="57"/>
        <v>67.381999999999991</v>
      </c>
      <c r="AZ183" s="96">
        <f t="shared" si="58"/>
        <v>81.913354545454553</v>
      </c>
      <c r="BA183" s="96">
        <f t="shared" si="59"/>
        <v>47.57322727272728</v>
      </c>
      <c r="BB183" s="97">
        <f t="shared" si="60"/>
        <v>34.340127272727273</v>
      </c>
      <c r="BC183" s="102">
        <f t="shared" si="61"/>
        <v>68.94289454545455</v>
      </c>
      <c r="BD183" s="44"/>
      <c r="BE183" s="44"/>
      <c r="BF183" s="96">
        <f t="shared" si="63"/>
        <v>79.89</v>
      </c>
      <c r="BG183" s="96">
        <f t="shared" si="64"/>
        <v>46.64</v>
      </c>
      <c r="BH183" s="96">
        <f t="shared" si="65"/>
        <v>33.25</v>
      </c>
      <c r="BI183" s="44"/>
      <c r="BJ183" s="96">
        <f t="shared" si="62"/>
        <v>67.381999999999991</v>
      </c>
      <c r="BK183" s="44"/>
      <c r="BP183" s="14"/>
      <c r="BQ183" s="13"/>
      <c r="BR183" s="15"/>
      <c r="BU183" s="13"/>
      <c r="BV183" s="15"/>
      <c r="BY183" s="13"/>
      <c r="BZ183" s="15"/>
      <c r="CC183" s="13"/>
      <c r="CD183" s="15"/>
      <c r="CG183" s="13"/>
      <c r="CH183" s="15"/>
      <c r="CK183" s="15"/>
      <c r="CL183" s="15"/>
      <c r="CM183" s="15"/>
    </row>
    <row r="184" spans="1:91" ht="16" thickBot="1" x14ac:dyDescent="0.4">
      <c r="A184" s="13">
        <v>43645</v>
      </c>
      <c r="B184" s="81" t="s">
        <v>230</v>
      </c>
      <c r="C184" s="80">
        <f t="shared" si="46"/>
        <v>2019</v>
      </c>
      <c r="D184" s="80">
        <f t="shared" si="47"/>
        <v>6</v>
      </c>
      <c r="E184" s="80">
        <f t="shared" si="48"/>
        <v>29</v>
      </c>
      <c r="F184" s="80">
        <v>805.44090000000006</v>
      </c>
      <c r="G184" s="80">
        <v>72.64</v>
      </c>
      <c r="H184" s="80">
        <v>0.45</v>
      </c>
      <c r="I184" s="80">
        <v>5385.65</v>
      </c>
      <c r="J184" s="80">
        <v>332.3</v>
      </c>
      <c r="K184" s="80">
        <v>1108.8572999999999</v>
      </c>
      <c r="L184" s="80">
        <v>12025.05</v>
      </c>
      <c r="M184" s="80">
        <v>20185.34</v>
      </c>
      <c r="O184" s="66">
        <f t="shared" si="49"/>
        <v>6</v>
      </c>
      <c r="P184" s="44">
        <f t="shared" si="50"/>
        <v>28</v>
      </c>
      <c r="Q184" s="94">
        <v>45471</v>
      </c>
      <c r="R184" s="95">
        <f>SUMIFS(F:F,C:C,$R$4,D:D,O184,E:E,P184)</f>
        <v>800.4307</v>
      </c>
      <c r="S184" s="96">
        <f>SUMIFS($F:$F,$C:$C,$S$4,$D:$D,O184,$E:$E,P184)</f>
        <v>905.12149999999997</v>
      </c>
      <c r="T184" s="96">
        <f>SUMIFS($F:$F,$C:$C,$T$4,$D:$D,O184,$E:$E,P184)</f>
        <v>526.6345</v>
      </c>
      <c r="U184" s="96">
        <f>SUMIFS($F:$F,$C:$C,$U$4,$D:$D,O184,$E:$E,P184)</f>
        <v>640.15830000000005</v>
      </c>
      <c r="V184" s="96">
        <f>SUMIFS($F:$F,$C:$C,$V$4,$D:$D,O184,$E:$E,P184)</f>
        <v>865.2654</v>
      </c>
      <c r="W184" s="96">
        <f>SUMIFS($F:$F,$C:$C,$W$4,$D:$D,O184,$E:$E,P184)</f>
        <v>871.1925</v>
      </c>
      <c r="X184" s="97">
        <f>SUMIFS($F:$F,$C:$C,$X$4,$D:$D,O184,$E:$E,P184)</f>
        <v>0</v>
      </c>
      <c r="Y184" s="44"/>
      <c r="Z184" s="66">
        <f t="shared" si="51"/>
        <v>6</v>
      </c>
      <c r="AA184" s="44">
        <f t="shared" si="52"/>
        <v>28</v>
      </c>
      <c r="AB184" s="94">
        <v>45471</v>
      </c>
      <c r="AC184" s="95">
        <f t="shared" si="67"/>
        <v>72.76642727272727</v>
      </c>
      <c r="AD184" s="96">
        <f t="shared" si="67"/>
        <v>82.283772727272719</v>
      </c>
      <c r="AE184" s="96">
        <f t="shared" si="67"/>
        <v>47.87586363636364</v>
      </c>
      <c r="AF184" s="96">
        <f t="shared" si="66"/>
        <v>58.196209090909093</v>
      </c>
      <c r="AG184" s="96">
        <f t="shared" si="66"/>
        <v>78.66049090909091</v>
      </c>
      <c r="AH184" s="96">
        <f t="shared" si="66"/>
        <v>79.199318181818185</v>
      </c>
      <c r="AI184" s="97">
        <f t="shared" si="66"/>
        <v>0</v>
      </c>
      <c r="AJ184" s="44"/>
      <c r="AK184" s="66">
        <f t="shared" si="53"/>
        <v>6</v>
      </c>
      <c r="AL184" s="44">
        <f t="shared" si="54"/>
        <v>28</v>
      </c>
      <c r="AM184" s="94">
        <v>45471</v>
      </c>
      <c r="AN184" s="95">
        <f>SUMIFS(G:G,C:C,$AN$4,D:D,AK184,E:E,AL184)</f>
        <v>72.19</v>
      </c>
      <c r="AO184" s="96">
        <f>SUMIFS(G:G,C:C,$AO$4,D:D,AK184,E:E,AL184)</f>
        <v>80.25</v>
      </c>
      <c r="AP184" s="96">
        <f>SUMIFS(G:G,C:C,$AP$4,D:D,AK184,E:E,AL184)</f>
        <v>46.94</v>
      </c>
      <c r="AQ184" s="96">
        <f>SUMIFS(G:G,C:C,$AQ$4,D:D,AK184,E:E,AL184)</f>
        <v>57.61</v>
      </c>
      <c r="AR184" s="96">
        <f>SUMIFS(G:G,C:C,$AR$4,D:D,AK184,E:E,AL184)</f>
        <v>76.83</v>
      </c>
      <c r="AS184" s="96">
        <f>SUMIFS(G:G,C:C,$AS$4,D:D,AK184,E:E,AL184)</f>
        <v>76.75</v>
      </c>
      <c r="AT184" s="97">
        <f>SUMIFS(G:G,C:C,$AT$4,D:D,AK184,E:E,AL184)</f>
        <v>0</v>
      </c>
      <c r="AU184" s="44"/>
      <c r="AV184" s="101">
        <v>45471</v>
      </c>
      <c r="AW184" s="96">
        <f t="shared" si="55"/>
        <v>761.67444</v>
      </c>
      <c r="AX184" s="96">
        <f t="shared" si="56"/>
        <v>69.243130909090908</v>
      </c>
      <c r="AY184" s="97">
        <f t="shared" si="57"/>
        <v>67.676000000000002</v>
      </c>
      <c r="AZ184" s="96">
        <f t="shared" si="58"/>
        <v>82.283772727272719</v>
      </c>
      <c r="BA184" s="96">
        <f t="shared" si="59"/>
        <v>47.87586363636364</v>
      </c>
      <c r="BB184" s="97">
        <f t="shared" si="60"/>
        <v>34.407909090909079</v>
      </c>
      <c r="BC184" s="102">
        <f t="shared" si="61"/>
        <v>69.243130909090908</v>
      </c>
      <c r="BD184" s="44"/>
      <c r="BE184" s="44"/>
      <c r="BF184" s="96">
        <f t="shared" si="63"/>
        <v>80.25</v>
      </c>
      <c r="BG184" s="96">
        <f t="shared" si="64"/>
        <v>46.94</v>
      </c>
      <c r="BH184" s="96">
        <f t="shared" si="65"/>
        <v>33.31</v>
      </c>
      <c r="BI184" s="44"/>
      <c r="BJ184" s="96">
        <f t="shared" si="62"/>
        <v>67.676000000000002</v>
      </c>
      <c r="BK184" s="44"/>
      <c r="BP184" s="14"/>
      <c r="BQ184" s="13"/>
      <c r="BR184" s="15"/>
      <c r="BU184" s="13"/>
      <c r="BV184" s="15"/>
      <c r="BY184" s="13"/>
      <c r="BZ184" s="15"/>
      <c r="CC184" s="13"/>
      <c r="CD184" s="15"/>
      <c r="CG184" s="13"/>
      <c r="CH184" s="15"/>
      <c r="CK184" s="15"/>
      <c r="CL184" s="15"/>
      <c r="CM184" s="15"/>
    </row>
    <row r="185" spans="1:91" ht="16" thickBot="1" x14ac:dyDescent="0.4">
      <c r="A185" s="13">
        <v>43646</v>
      </c>
      <c r="B185" s="81" t="s">
        <v>231</v>
      </c>
      <c r="C185" s="80">
        <f t="shared" si="46"/>
        <v>2019</v>
      </c>
      <c r="D185" s="80">
        <f t="shared" si="47"/>
        <v>6</v>
      </c>
      <c r="E185" s="80">
        <f t="shared" si="48"/>
        <v>30</v>
      </c>
      <c r="F185" s="80">
        <v>810.37609999999995</v>
      </c>
      <c r="G185" s="80">
        <v>73.08</v>
      </c>
      <c r="H185" s="80">
        <v>0.45</v>
      </c>
      <c r="I185" s="80">
        <v>5708.84</v>
      </c>
      <c r="J185" s="80">
        <v>531.5</v>
      </c>
      <c r="K185" s="80">
        <v>1108.8572999999999</v>
      </c>
      <c r="L185" s="80">
        <v>12024.7</v>
      </c>
      <c r="M185" s="80">
        <v>20186.27</v>
      </c>
      <c r="O185" s="66">
        <f t="shared" si="49"/>
        <v>6</v>
      </c>
      <c r="P185" s="44">
        <f t="shared" si="50"/>
        <v>29</v>
      </c>
      <c r="Q185" s="94">
        <v>45472</v>
      </c>
      <c r="R185" s="95">
        <f>SUMIFS(F:F,C:C,$R$4,D:D,O185,E:E,P185)</f>
        <v>805.44090000000006</v>
      </c>
      <c r="S185" s="96">
        <f>SUMIFS($F:$F,$C:$C,$S$4,$D:$D,O185,$E:$E,P185)</f>
        <v>908.00130000000001</v>
      </c>
      <c r="T185" s="96">
        <f>SUMIFS($F:$F,$C:$C,$T$4,$D:$D,O185,$E:$E,P185)</f>
        <v>529.81859999999995</v>
      </c>
      <c r="U185" s="96">
        <f>SUMIFS($F:$F,$C:$C,$U$4,$D:$D,O185,$E:$E,P185)</f>
        <v>643.42650000000003</v>
      </c>
      <c r="V185" s="96">
        <f>SUMIFS($F:$F,$C:$C,$V$4,$D:$D,O185,$E:$E,P185)</f>
        <v>867.53930000000003</v>
      </c>
      <c r="W185" s="96">
        <f>SUMIFS($F:$F,$C:$C,$W$4,$D:$D,O185,$E:$E,P185)</f>
        <v>874.97199999999998</v>
      </c>
      <c r="X185" s="97">
        <f>SUMIFS($F:$F,$C:$C,$X$4,$D:$D,O185,$E:$E,P185)</f>
        <v>0</v>
      </c>
      <c r="Y185" s="44"/>
      <c r="Z185" s="66">
        <f t="shared" si="51"/>
        <v>6</v>
      </c>
      <c r="AA185" s="44">
        <f t="shared" si="52"/>
        <v>29</v>
      </c>
      <c r="AB185" s="94">
        <v>45472</v>
      </c>
      <c r="AC185" s="95">
        <f t="shared" si="67"/>
        <v>73.221900000000005</v>
      </c>
      <c r="AD185" s="96">
        <f t="shared" si="67"/>
        <v>82.545572727272727</v>
      </c>
      <c r="AE185" s="96">
        <f t="shared" si="67"/>
        <v>48.165327272727268</v>
      </c>
      <c r="AF185" s="96">
        <f t="shared" si="66"/>
        <v>58.493318181818182</v>
      </c>
      <c r="AG185" s="96">
        <f t="shared" si="66"/>
        <v>78.8672090909091</v>
      </c>
      <c r="AH185" s="96">
        <f t="shared" si="66"/>
        <v>79.542909090909092</v>
      </c>
      <c r="AI185" s="97">
        <f t="shared" si="66"/>
        <v>0</v>
      </c>
      <c r="AJ185" s="44"/>
      <c r="AK185" s="66">
        <f t="shared" si="53"/>
        <v>6</v>
      </c>
      <c r="AL185" s="44">
        <f t="shared" si="54"/>
        <v>29</v>
      </c>
      <c r="AM185" s="94">
        <v>45472</v>
      </c>
      <c r="AN185" s="95">
        <f>SUMIFS(G:G,C:C,$AN$4,D:D,AK185,E:E,AL185)</f>
        <v>72.64</v>
      </c>
      <c r="AO185" s="96">
        <f>SUMIFS(G:G,C:C,$AO$4,D:D,AK185,E:E,AL185)</f>
        <v>80.5</v>
      </c>
      <c r="AP185" s="96">
        <f>SUMIFS(G:G,C:C,$AP$4,D:D,AK185,E:E,AL185)</f>
        <v>47.22</v>
      </c>
      <c r="AQ185" s="96">
        <f>SUMIFS(G:G,C:C,$AQ$4,D:D,AK185,E:E,AL185)</f>
        <v>57.91</v>
      </c>
      <c r="AR185" s="96">
        <f>SUMIFS(G:G,C:C,$AR$4,D:D,AK185,E:E,AL185)</f>
        <v>77.03</v>
      </c>
      <c r="AS185" s="96">
        <f>SUMIFS(G:G,C:C,$AS$4,D:D,AK185,E:E,AL185)</f>
        <v>77.08</v>
      </c>
      <c r="AT185" s="97">
        <f>SUMIFS(G:G,C:C,$AT$4,D:D,AK185,E:E,AL185)</f>
        <v>0</v>
      </c>
      <c r="AU185" s="44"/>
      <c r="AV185" s="101">
        <v>45472</v>
      </c>
      <c r="AW185" s="96">
        <f t="shared" si="55"/>
        <v>764.75153999999998</v>
      </c>
      <c r="AX185" s="96">
        <f t="shared" si="56"/>
        <v>69.522867272727268</v>
      </c>
      <c r="AY185" s="97">
        <f t="shared" si="57"/>
        <v>67.947999999999993</v>
      </c>
      <c r="AZ185" s="96">
        <f t="shared" si="58"/>
        <v>82.545572727272727</v>
      </c>
      <c r="BA185" s="96">
        <f t="shared" si="59"/>
        <v>48.165327272727268</v>
      </c>
      <c r="BB185" s="97">
        <f t="shared" si="60"/>
        <v>34.380245454545459</v>
      </c>
      <c r="BC185" s="102">
        <f t="shared" si="61"/>
        <v>69.522867272727268</v>
      </c>
      <c r="BD185" s="44"/>
      <c r="BE185" s="44"/>
      <c r="BF185" s="96">
        <f t="shared" si="63"/>
        <v>80.5</v>
      </c>
      <c r="BG185" s="96">
        <f t="shared" si="64"/>
        <v>47.22</v>
      </c>
      <c r="BH185" s="96">
        <f t="shared" si="65"/>
        <v>33.28</v>
      </c>
      <c r="BI185" s="44"/>
      <c r="BJ185" s="96">
        <f t="shared" si="62"/>
        <v>67.947999999999993</v>
      </c>
      <c r="BK185" s="44"/>
      <c r="BP185" s="14"/>
      <c r="BQ185" s="13"/>
      <c r="BR185" s="15"/>
      <c r="BU185" s="13"/>
      <c r="BV185" s="15"/>
      <c r="BY185" s="13"/>
      <c r="BZ185" s="15"/>
      <c r="CC185" s="13"/>
      <c r="CD185" s="15"/>
      <c r="CG185" s="13"/>
      <c r="CH185" s="15"/>
      <c r="CK185" s="15"/>
      <c r="CL185" s="15"/>
      <c r="CM185" s="15"/>
    </row>
    <row r="186" spans="1:91" ht="16" thickBot="1" x14ac:dyDescent="0.4">
      <c r="A186" s="13">
        <v>43647</v>
      </c>
      <c r="B186" s="81" t="s">
        <v>232</v>
      </c>
      <c r="C186" s="80">
        <f t="shared" si="46"/>
        <v>2019</v>
      </c>
      <c r="D186" s="80">
        <f t="shared" si="47"/>
        <v>7</v>
      </c>
      <c r="E186" s="80">
        <f t="shared" si="48"/>
        <v>1</v>
      </c>
      <c r="F186" s="80">
        <v>814.52599999999995</v>
      </c>
      <c r="G186" s="80">
        <v>73.349999999999994</v>
      </c>
      <c r="H186" s="80">
        <v>0.37</v>
      </c>
      <c r="I186" s="80">
        <v>4406.78</v>
      </c>
      <c r="J186" s="80">
        <v>221.1</v>
      </c>
      <c r="K186" s="80">
        <v>1110.499</v>
      </c>
      <c r="L186" s="80">
        <v>12032.46</v>
      </c>
      <c r="M186" s="80">
        <v>20207.560000000001</v>
      </c>
      <c r="O186" s="66">
        <f t="shared" si="49"/>
        <v>6</v>
      </c>
      <c r="P186" s="44">
        <f t="shared" si="50"/>
        <v>30</v>
      </c>
      <c r="Q186" s="94">
        <v>45473</v>
      </c>
      <c r="R186" s="95">
        <f>SUMIFS(F:F,C:C,$R$4,D:D,O186,E:E,P186)</f>
        <v>810.37609999999995</v>
      </c>
      <c r="S186" s="96">
        <f>SUMIFS($F:$F,$C:$C,$S$4,$D:$D,O186,$E:$E,P186)</f>
        <v>909.11500000000001</v>
      </c>
      <c r="T186" s="96">
        <f>SUMIFS($F:$F,$C:$C,$T$4,$D:$D,O186,$E:$E,P186)</f>
        <v>532.87189999999998</v>
      </c>
      <c r="U186" s="96">
        <f>SUMIFS($F:$F,$C:$C,$U$4,$D:$D,O186,$E:$E,P186)</f>
        <v>646.50599999999997</v>
      </c>
      <c r="V186" s="96">
        <f>SUMIFS($F:$F,$C:$C,$V$4,$D:$D,O186,$E:$E,P186)</f>
        <v>870.48209999999995</v>
      </c>
      <c r="W186" s="96">
        <f>SUMIFS($F:$F,$C:$C,$W$4,$D:$D,O186,$E:$E,P186)</f>
        <v>878.79899999999998</v>
      </c>
      <c r="X186" s="97">
        <f>SUMIFS($F:$F,$C:$C,$X$4,$D:$D,O186,$E:$E,P186)</f>
        <v>0</v>
      </c>
      <c r="Y186" s="44"/>
      <c r="Z186" s="66">
        <f t="shared" si="51"/>
        <v>6</v>
      </c>
      <c r="AA186" s="44">
        <f t="shared" si="52"/>
        <v>30</v>
      </c>
      <c r="AB186" s="94">
        <v>45473</v>
      </c>
      <c r="AC186" s="95">
        <f t="shared" si="67"/>
        <v>73.670554545454536</v>
      </c>
      <c r="AD186" s="96">
        <f t="shared" si="67"/>
        <v>82.646818181818176</v>
      </c>
      <c r="AE186" s="96">
        <f t="shared" si="67"/>
        <v>48.442900000000002</v>
      </c>
      <c r="AF186" s="96">
        <f t="shared" si="66"/>
        <v>58.773272727272726</v>
      </c>
      <c r="AG186" s="96">
        <f t="shared" si="66"/>
        <v>79.134736363636364</v>
      </c>
      <c r="AH186" s="96">
        <f t="shared" si="66"/>
        <v>79.890818181818176</v>
      </c>
      <c r="AI186" s="97">
        <f t="shared" si="66"/>
        <v>0</v>
      </c>
      <c r="AJ186" s="44"/>
      <c r="AK186" s="66">
        <f t="shared" si="53"/>
        <v>6</v>
      </c>
      <c r="AL186" s="44">
        <f t="shared" si="54"/>
        <v>30</v>
      </c>
      <c r="AM186" s="94">
        <v>45473</v>
      </c>
      <c r="AN186" s="95">
        <f>SUMIFS(G:G,C:C,$AN$4,D:D,AK186,E:E,AL186)</f>
        <v>73.08</v>
      </c>
      <c r="AO186" s="96">
        <f>SUMIFS(G:G,C:C,$AO$4,D:D,AK186,E:E,AL186)</f>
        <v>80.599999999999994</v>
      </c>
      <c r="AP186" s="96">
        <f>SUMIFS(G:G,C:C,$AP$4,D:D,AK186,E:E,AL186)</f>
        <v>47.5</v>
      </c>
      <c r="AQ186" s="96">
        <f>SUMIFS(G:G,C:C,$AQ$4,D:D,AK186,E:E,AL186)</f>
        <v>58.19</v>
      </c>
      <c r="AR186" s="96">
        <f>SUMIFS(G:G,C:C,$AR$4,D:D,AK186,E:E,AL186)</f>
        <v>77.28</v>
      </c>
      <c r="AS186" s="96">
        <f>SUMIFS(G:G,C:C,$AS$4,D:D,AK186,E:E,AL186)</f>
        <v>77.42</v>
      </c>
      <c r="AT186" s="97">
        <f>SUMIFS(G:G,C:C,$AT$4,D:D,AK186,E:E,AL186)</f>
        <v>0</v>
      </c>
      <c r="AU186" s="44"/>
      <c r="AV186" s="101">
        <v>45473</v>
      </c>
      <c r="AW186" s="96">
        <f t="shared" si="55"/>
        <v>767.55479999999989</v>
      </c>
      <c r="AX186" s="96">
        <f t="shared" si="56"/>
        <v>69.777709090909084</v>
      </c>
      <c r="AY186" s="97">
        <f t="shared" si="57"/>
        <v>68.198000000000008</v>
      </c>
      <c r="AZ186" s="96">
        <f t="shared" si="58"/>
        <v>82.646818181818176</v>
      </c>
      <c r="BA186" s="96">
        <f t="shared" si="59"/>
        <v>48.442900000000002</v>
      </c>
      <c r="BB186" s="97">
        <f t="shared" si="60"/>
        <v>34.203918181818175</v>
      </c>
      <c r="BC186" s="102">
        <f t="shared" si="61"/>
        <v>69.777709090909099</v>
      </c>
      <c r="BD186" s="44"/>
      <c r="BE186" s="44"/>
      <c r="BF186" s="96">
        <f t="shared" si="63"/>
        <v>80.599999999999994</v>
      </c>
      <c r="BG186" s="96">
        <f t="shared" si="64"/>
        <v>47.5</v>
      </c>
      <c r="BH186" s="96">
        <f t="shared" si="65"/>
        <v>33.099999999999994</v>
      </c>
      <c r="BI186" s="44"/>
      <c r="BJ186" s="96">
        <f t="shared" si="62"/>
        <v>68.198000000000008</v>
      </c>
      <c r="BK186" s="44"/>
      <c r="BP186" s="14"/>
      <c r="BQ186" s="13"/>
      <c r="BR186" s="15"/>
      <c r="BU186" s="13"/>
      <c r="BV186" s="15"/>
      <c r="BY186" s="13"/>
      <c r="BZ186" s="15"/>
      <c r="CC186" s="13"/>
      <c r="CD186" s="15"/>
      <c r="CG186" s="13"/>
      <c r="CH186" s="15"/>
      <c r="CK186" s="15"/>
      <c r="CL186" s="15"/>
      <c r="CM186" s="15"/>
    </row>
    <row r="187" spans="1:91" ht="16" thickBot="1" x14ac:dyDescent="0.4">
      <c r="A187" s="13">
        <v>43648</v>
      </c>
      <c r="B187" s="81" t="s">
        <v>233</v>
      </c>
      <c r="C187" s="80">
        <f t="shared" si="46"/>
        <v>2019</v>
      </c>
      <c r="D187" s="80">
        <f t="shared" si="47"/>
        <v>7</v>
      </c>
      <c r="E187" s="80">
        <f t="shared" si="48"/>
        <v>2</v>
      </c>
      <c r="F187" s="80">
        <v>817.77279999999996</v>
      </c>
      <c r="G187" s="80">
        <v>73.64</v>
      </c>
      <c r="H187" s="80">
        <v>0.28999999999999998</v>
      </c>
      <c r="I187" s="80">
        <v>3870.65</v>
      </c>
      <c r="J187" s="80">
        <v>469.8</v>
      </c>
      <c r="K187" s="80">
        <v>1110.499</v>
      </c>
      <c r="L187" s="80">
        <v>12032.36</v>
      </c>
      <c r="M187" s="80">
        <v>20207.810000000001</v>
      </c>
      <c r="O187" s="66">
        <f t="shared" si="49"/>
        <v>7</v>
      </c>
      <c r="P187" s="44">
        <f t="shared" si="50"/>
        <v>1</v>
      </c>
      <c r="Q187" s="94">
        <v>45474</v>
      </c>
      <c r="R187" s="95">
        <f>SUMIFS(F:F,C:C,$R$4,D:D,O187,E:E,P187)</f>
        <v>814.52599999999995</v>
      </c>
      <c r="S187" s="96">
        <f>SUMIFS($F:$F,$C:$C,$S$4,$D:$D,O187,$E:$E,P187)</f>
        <v>912.5915</v>
      </c>
      <c r="T187" s="96">
        <f>SUMIFS($F:$F,$C:$C,$T$4,$D:$D,O187,$E:$E,P187)</f>
        <v>536.16849999999999</v>
      </c>
      <c r="U187" s="96">
        <f>SUMIFS($F:$F,$C:$C,$U$4,$D:$D,O187,$E:$E,P187)</f>
        <v>650.7038</v>
      </c>
      <c r="V187" s="96">
        <f>SUMIFS($F:$F,$C:$C,$V$4,$D:$D,O187,$E:$E,P187)</f>
        <v>874.47069999999997</v>
      </c>
      <c r="W187" s="96">
        <f>SUMIFS($F:$F,$C:$C,$W$4,$D:$D,O187,$E:$E,P187)</f>
        <v>881.56209999999999</v>
      </c>
      <c r="X187" s="97">
        <f>SUMIFS($F:$F,$C:$C,$X$4,$D:$D,O187,$E:$E,P187)</f>
        <v>0</v>
      </c>
      <c r="Y187" s="44"/>
      <c r="Z187" s="66">
        <f t="shared" si="51"/>
        <v>7</v>
      </c>
      <c r="AA187" s="44">
        <f t="shared" si="52"/>
        <v>1</v>
      </c>
      <c r="AB187" s="94">
        <v>45474</v>
      </c>
      <c r="AC187" s="95">
        <f t="shared" si="67"/>
        <v>74.047818181818172</v>
      </c>
      <c r="AD187" s="96">
        <f t="shared" si="67"/>
        <v>82.962863636363636</v>
      </c>
      <c r="AE187" s="96">
        <f t="shared" si="67"/>
        <v>48.742590909090907</v>
      </c>
      <c r="AF187" s="96">
        <f t="shared" si="66"/>
        <v>59.154890909090909</v>
      </c>
      <c r="AG187" s="96">
        <f t="shared" si="66"/>
        <v>79.497336363636364</v>
      </c>
      <c r="AH187" s="96">
        <f t="shared" si="66"/>
        <v>80.142009090909085</v>
      </c>
      <c r="AI187" s="97">
        <f t="shared" si="66"/>
        <v>0</v>
      </c>
      <c r="AJ187" s="44"/>
      <c r="AK187" s="66">
        <f t="shared" si="53"/>
        <v>7</v>
      </c>
      <c r="AL187" s="44">
        <f t="shared" si="54"/>
        <v>1</v>
      </c>
      <c r="AM187" s="94">
        <v>45474</v>
      </c>
      <c r="AN187" s="95">
        <f>SUMIFS(G:G,C:C,$AN$4,D:D,AK187,E:E,AL187)</f>
        <v>73.349999999999994</v>
      </c>
      <c r="AO187" s="96">
        <f>SUMIFS(G:G,C:C,$AO$4,D:D,AK187,E:E,AL187)</f>
        <v>80.78</v>
      </c>
      <c r="AP187" s="96">
        <f>SUMIFS(G:G,C:C,$AP$4,D:D,AK187,E:E,AL187)</f>
        <v>47.78</v>
      </c>
      <c r="AQ187" s="96">
        <f>SUMIFS(G:G,C:C,$AQ$4,D:D,AK187,E:E,AL187)</f>
        <v>58.55</v>
      </c>
      <c r="AR187" s="96">
        <f>SUMIFS(G:G,C:C,$AR$4,D:D,AK187,E:E,AL187)</f>
        <v>77.5</v>
      </c>
      <c r="AS187" s="96">
        <f>SUMIFS(G:G,C:C,$AS$4,D:D,AK187,E:E,AL187)</f>
        <v>77.66</v>
      </c>
      <c r="AT187" s="97">
        <f>SUMIFS(G:G,C:C,$AT$4,D:D,AK187,E:E,AL187)</f>
        <v>0</v>
      </c>
      <c r="AU187" s="44"/>
      <c r="AV187" s="101">
        <v>45474</v>
      </c>
      <c r="AW187" s="96">
        <f t="shared" si="55"/>
        <v>771.09932000000003</v>
      </c>
      <c r="AX187" s="96">
        <f t="shared" si="56"/>
        <v>70.099938181818189</v>
      </c>
      <c r="AY187" s="97">
        <f t="shared" si="57"/>
        <v>68.453999999999994</v>
      </c>
      <c r="AZ187" s="96">
        <f t="shared" si="58"/>
        <v>82.962863636363636</v>
      </c>
      <c r="BA187" s="96">
        <f t="shared" si="59"/>
        <v>48.742590909090907</v>
      </c>
      <c r="BB187" s="97">
        <f t="shared" si="60"/>
        <v>34.220272727272729</v>
      </c>
      <c r="BC187" s="102">
        <f t="shared" si="61"/>
        <v>70.099938181818175</v>
      </c>
      <c r="BD187" s="44"/>
      <c r="BE187" s="44"/>
      <c r="BF187" s="96">
        <f t="shared" si="63"/>
        <v>80.78</v>
      </c>
      <c r="BG187" s="96">
        <f t="shared" si="64"/>
        <v>47.78</v>
      </c>
      <c r="BH187" s="96">
        <f t="shared" si="65"/>
        <v>33</v>
      </c>
      <c r="BI187" s="44"/>
      <c r="BJ187" s="96">
        <f t="shared" si="62"/>
        <v>68.453999999999994</v>
      </c>
      <c r="BK187" s="44"/>
      <c r="BP187" s="14"/>
      <c r="BQ187" s="13"/>
      <c r="BR187" s="15"/>
      <c r="BU187" s="13"/>
      <c r="BV187" s="15"/>
      <c r="BY187" s="13"/>
      <c r="BZ187" s="15"/>
      <c r="CC187" s="13"/>
      <c r="CD187" s="15"/>
      <c r="CG187" s="13"/>
      <c r="CH187" s="15"/>
      <c r="CK187" s="15"/>
      <c r="CL187" s="15"/>
      <c r="CM187" s="15"/>
    </row>
    <row r="188" spans="1:91" ht="16" thickBot="1" x14ac:dyDescent="0.4">
      <c r="A188" s="13">
        <v>43649</v>
      </c>
      <c r="B188" s="81" t="s">
        <v>234</v>
      </c>
      <c r="C188" s="80">
        <f t="shared" si="46"/>
        <v>2019</v>
      </c>
      <c r="D188" s="80">
        <f t="shared" si="47"/>
        <v>7</v>
      </c>
      <c r="E188" s="80">
        <f t="shared" si="48"/>
        <v>3</v>
      </c>
      <c r="F188" s="80">
        <v>821.19820000000004</v>
      </c>
      <c r="G188" s="80">
        <v>73.95</v>
      </c>
      <c r="H188" s="80">
        <v>0.31</v>
      </c>
      <c r="I188" s="80">
        <v>3748.4</v>
      </c>
      <c r="J188" s="80">
        <v>587.9</v>
      </c>
      <c r="K188" s="80">
        <v>1110.4965999999999</v>
      </c>
      <c r="L188" s="80">
        <v>12032.23</v>
      </c>
      <c r="M188" s="80">
        <v>20207.939999999999</v>
      </c>
      <c r="O188" s="66">
        <f t="shared" si="49"/>
        <v>7</v>
      </c>
      <c r="P188" s="44">
        <f t="shared" si="50"/>
        <v>2</v>
      </c>
      <c r="Q188" s="94">
        <v>45475</v>
      </c>
      <c r="R188" s="95">
        <f>SUMIFS(F:F,C:C,$R$4,D:D,O188,E:E,P188)</f>
        <v>817.77279999999996</v>
      </c>
      <c r="S188" s="96">
        <f>SUMIFS($F:$F,$C:$C,$S$4,$D:$D,O188,$E:$E,P188)</f>
        <v>914.76130000000001</v>
      </c>
      <c r="T188" s="96">
        <f>SUMIFS($F:$F,$C:$C,$T$4,$D:$D,O188,$E:$E,P188)</f>
        <v>539.06439999999998</v>
      </c>
      <c r="U188" s="96">
        <f>SUMIFS($F:$F,$C:$C,$U$4,$D:$D,O188,$E:$E,P188)</f>
        <v>655.47379999999998</v>
      </c>
      <c r="V188" s="96">
        <f>SUMIFS($F:$F,$C:$C,$V$4,$D:$D,O188,$E:$E,P188)</f>
        <v>878.4271</v>
      </c>
      <c r="W188" s="96">
        <f>SUMIFS($F:$F,$C:$C,$W$4,$D:$D,O188,$E:$E,P188)</f>
        <v>884.41539999999998</v>
      </c>
      <c r="X188" s="97">
        <f>SUMIFS($F:$F,$C:$C,$X$4,$D:$D,O188,$E:$E,P188)</f>
        <v>0</v>
      </c>
      <c r="Y188" s="44"/>
      <c r="Z188" s="66">
        <f t="shared" si="51"/>
        <v>7</v>
      </c>
      <c r="AA188" s="44">
        <f t="shared" si="52"/>
        <v>2</v>
      </c>
      <c r="AB188" s="94">
        <v>45475</v>
      </c>
      <c r="AC188" s="95">
        <f t="shared" si="67"/>
        <v>74.342981818181812</v>
      </c>
      <c r="AD188" s="96">
        <f t="shared" si="67"/>
        <v>83.160118181818177</v>
      </c>
      <c r="AE188" s="96">
        <f t="shared" si="67"/>
        <v>49.005854545454547</v>
      </c>
      <c r="AF188" s="96">
        <f t="shared" si="66"/>
        <v>59.588527272727269</v>
      </c>
      <c r="AG188" s="96">
        <f t="shared" si="66"/>
        <v>79.857009090909088</v>
      </c>
      <c r="AH188" s="96">
        <f t="shared" si="66"/>
        <v>80.401399999999995</v>
      </c>
      <c r="AI188" s="97">
        <f t="shared" si="66"/>
        <v>0</v>
      </c>
      <c r="AJ188" s="44"/>
      <c r="AK188" s="66">
        <f t="shared" si="53"/>
        <v>7</v>
      </c>
      <c r="AL188" s="44">
        <f t="shared" si="54"/>
        <v>2</v>
      </c>
      <c r="AM188" s="94">
        <v>45475</v>
      </c>
      <c r="AN188" s="95">
        <f>SUMIFS(G:G,C:C,$AN$4,D:D,AK188,E:E,AL188)</f>
        <v>73.64</v>
      </c>
      <c r="AO188" s="96">
        <f>SUMIFS(G:G,C:C,$AO$4,D:D,AK188,E:E,AL188)</f>
        <v>80.97</v>
      </c>
      <c r="AP188" s="96">
        <f>SUMIFS(G:G,C:C,$AP$4,D:D,AK188,E:E,AL188)</f>
        <v>48.04</v>
      </c>
      <c r="AQ188" s="96">
        <f>SUMIFS(G:G,C:C,$AQ$4,D:D,AK188,E:E,AL188)</f>
        <v>58.98</v>
      </c>
      <c r="AR188" s="96">
        <f>SUMIFS(G:G,C:C,$AR$4,D:D,AK188,E:E,AL188)</f>
        <v>77.849999999999994</v>
      </c>
      <c r="AS188" s="96">
        <f>SUMIFS(G:G,C:C,$AS$4,D:D,AK188,E:E,AL188)</f>
        <v>77.91</v>
      </c>
      <c r="AT188" s="97">
        <f>SUMIFS(G:G,C:C,$AT$4,D:D,AK188,E:E,AL188)</f>
        <v>0</v>
      </c>
      <c r="AU188" s="44"/>
      <c r="AV188" s="101">
        <v>45475</v>
      </c>
      <c r="AW188" s="96">
        <f t="shared" si="55"/>
        <v>774.42840000000001</v>
      </c>
      <c r="AX188" s="96">
        <f t="shared" si="56"/>
        <v>70.402581818181815</v>
      </c>
      <c r="AY188" s="97">
        <f t="shared" si="57"/>
        <v>68.75</v>
      </c>
      <c r="AZ188" s="96">
        <f t="shared" si="58"/>
        <v>83.160118181818177</v>
      </c>
      <c r="BA188" s="96">
        <f t="shared" si="59"/>
        <v>49.005854545454547</v>
      </c>
      <c r="BB188" s="97">
        <f t="shared" si="60"/>
        <v>34.15426363636363</v>
      </c>
      <c r="BC188" s="102">
        <f t="shared" si="61"/>
        <v>70.402581818181801</v>
      </c>
      <c r="BD188" s="44"/>
      <c r="BE188" s="44"/>
      <c r="BF188" s="96">
        <f t="shared" si="63"/>
        <v>80.97</v>
      </c>
      <c r="BG188" s="96">
        <f t="shared" si="64"/>
        <v>48.04</v>
      </c>
      <c r="BH188" s="96">
        <f t="shared" si="65"/>
        <v>32.93</v>
      </c>
      <c r="BI188" s="44"/>
      <c r="BJ188" s="96">
        <f t="shared" si="62"/>
        <v>68.75</v>
      </c>
      <c r="BK188" s="44"/>
      <c r="BP188" s="14"/>
      <c r="BQ188" s="13"/>
      <c r="BR188" s="15"/>
      <c r="BU188" s="13"/>
      <c r="BV188" s="15"/>
      <c r="BY188" s="13"/>
      <c r="BZ188" s="15"/>
      <c r="CC188" s="13"/>
      <c r="CD188" s="15"/>
      <c r="CG188" s="13"/>
      <c r="CH188" s="15"/>
      <c r="CK188" s="15"/>
      <c r="CL188" s="15"/>
      <c r="CM188" s="15"/>
    </row>
    <row r="189" spans="1:91" ht="16" thickBot="1" x14ac:dyDescent="0.4">
      <c r="A189" s="13">
        <v>43650</v>
      </c>
      <c r="B189" s="81" t="s">
        <v>235</v>
      </c>
      <c r="C189" s="80">
        <f t="shared" si="46"/>
        <v>2019</v>
      </c>
      <c r="D189" s="80">
        <f t="shared" si="47"/>
        <v>7</v>
      </c>
      <c r="E189" s="80">
        <f t="shared" si="48"/>
        <v>4</v>
      </c>
      <c r="F189" s="80">
        <v>824.61590000000001</v>
      </c>
      <c r="G189" s="80">
        <v>74.260000000000005</v>
      </c>
      <c r="H189" s="80">
        <v>0.31</v>
      </c>
      <c r="I189" s="80">
        <v>3751.31</v>
      </c>
      <c r="J189" s="80">
        <v>300.5</v>
      </c>
      <c r="K189" s="80">
        <v>1110.4965999999999</v>
      </c>
      <c r="L189" s="80">
        <v>12032.15</v>
      </c>
      <c r="M189" s="80">
        <v>20208.150000000001</v>
      </c>
      <c r="O189" s="66">
        <f t="shared" si="49"/>
        <v>7</v>
      </c>
      <c r="P189" s="44">
        <f t="shared" si="50"/>
        <v>3</v>
      </c>
      <c r="Q189" s="94">
        <v>45476</v>
      </c>
      <c r="R189" s="95">
        <f>SUMIFS(F:F,C:C,$R$4,D:D,O189,E:E,P189)</f>
        <v>821.19820000000004</v>
      </c>
      <c r="S189" s="96">
        <f>SUMIFS($F:$F,$C:$C,$S$4,$D:$D,O189,$E:$E,P189)</f>
        <v>918.09760000000006</v>
      </c>
      <c r="T189" s="96">
        <f>SUMIFS($F:$F,$C:$C,$T$4,$D:$D,O189,$E:$E,P189)</f>
        <v>543.75649999999996</v>
      </c>
      <c r="U189" s="96">
        <f>SUMIFS($F:$F,$C:$C,$U$4,$D:$D,O189,$E:$E,P189)</f>
        <v>660.53340000000003</v>
      </c>
      <c r="V189" s="96">
        <f>SUMIFS($F:$F,$C:$C,$V$4,$D:$D,O189,$E:$E,P189)</f>
        <v>881.30179999999996</v>
      </c>
      <c r="W189" s="96">
        <f>SUMIFS($F:$F,$C:$C,$W$4,$D:$D,O189,$E:$E,P189)</f>
        <v>887.23850000000004</v>
      </c>
      <c r="X189" s="97">
        <f>SUMIFS($F:$F,$C:$C,$X$4,$D:$D,O189,$E:$E,P189)</f>
        <v>0</v>
      </c>
      <c r="Y189" s="44"/>
      <c r="Z189" s="66">
        <f t="shared" si="51"/>
        <v>7</v>
      </c>
      <c r="AA189" s="44">
        <f t="shared" si="52"/>
        <v>3</v>
      </c>
      <c r="AB189" s="94">
        <v>45476</v>
      </c>
      <c r="AC189" s="95">
        <f t="shared" si="67"/>
        <v>74.654381818181818</v>
      </c>
      <c r="AD189" s="96">
        <f t="shared" si="67"/>
        <v>83.463418181818184</v>
      </c>
      <c r="AE189" s="96">
        <f t="shared" si="67"/>
        <v>49.43240909090909</v>
      </c>
      <c r="AF189" s="96">
        <f t="shared" si="66"/>
        <v>60.048490909090908</v>
      </c>
      <c r="AG189" s="96">
        <f t="shared" si="66"/>
        <v>80.118345454545448</v>
      </c>
      <c r="AH189" s="96">
        <f t="shared" si="66"/>
        <v>80.658045454545459</v>
      </c>
      <c r="AI189" s="97">
        <f t="shared" si="66"/>
        <v>0</v>
      </c>
      <c r="AJ189" s="44"/>
      <c r="AK189" s="66">
        <f t="shared" si="53"/>
        <v>7</v>
      </c>
      <c r="AL189" s="44">
        <f t="shared" si="54"/>
        <v>3</v>
      </c>
      <c r="AM189" s="94">
        <v>45476</v>
      </c>
      <c r="AN189" s="95">
        <f>SUMIFS(G:G,C:C,$AN$4,D:D,AK189,E:E,AL189)</f>
        <v>73.95</v>
      </c>
      <c r="AO189" s="96">
        <f>SUMIFS(G:G,C:C,$AO$4,D:D,AK189,E:E,AL189)</f>
        <v>81.27</v>
      </c>
      <c r="AP189" s="96">
        <f>SUMIFS(G:G,C:C,$AP$4,D:D,AK189,E:E,AL189)</f>
        <v>48.46</v>
      </c>
      <c r="AQ189" s="96">
        <f>SUMIFS(G:G,C:C,$AQ$4,D:D,AK189,E:E,AL189)</f>
        <v>59.44</v>
      </c>
      <c r="AR189" s="96">
        <f>SUMIFS(G:G,C:C,$AR$4,D:D,AK189,E:E,AL189)</f>
        <v>78.11</v>
      </c>
      <c r="AS189" s="96">
        <f>SUMIFS(G:G,C:C,$AS$4,D:D,AK189,E:E,AL189)</f>
        <v>78.16</v>
      </c>
      <c r="AT189" s="97">
        <f>SUMIFS(G:G,C:C,$AT$4,D:D,AK189,E:E,AL189)</f>
        <v>0</v>
      </c>
      <c r="AU189" s="44"/>
      <c r="AV189" s="101">
        <v>45476</v>
      </c>
      <c r="AW189" s="96">
        <f t="shared" si="55"/>
        <v>778.18556000000001</v>
      </c>
      <c r="AX189" s="96">
        <f t="shared" si="56"/>
        <v>70.744141818181816</v>
      </c>
      <c r="AY189" s="97">
        <f t="shared" si="57"/>
        <v>69.087999999999994</v>
      </c>
      <c r="AZ189" s="96">
        <f t="shared" si="58"/>
        <v>83.463418181818184</v>
      </c>
      <c r="BA189" s="96">
        <f t="shared" si="59"/>
        <v>49.43240909090909</v>
      </c>
      <c r="BB189" s="97">
        <f t="shared" si="60"/>
        <v>34.031009090909095</v>
      </c>
      <c r="BC189" s="102">
        <f t="shared" si="61"/>
        <v>70.744141818181816</v>
      </c>
      <c r="BD189" s="44"/>
      <c r="BE189" s="44"/>
      <c r="BF189" s="96">
        <f t="shared" si="63"/>
        <v>81.27</v>
      </c>
      <c r="BG189" s="96">
        <f t="shared" si="64"/>
        <v>48.46</v>
      </c>
      <c r="BH189" s="96">
        <f t="shared" si="65"/>
        <v>32.809999999999995</v>
      </c>
      <c r="BI189" s="44"/>
      <c r="BJ189" s="96">
        <f t="shared" si="62"/>
        <v>69.087999999999994</v>
      </c>
      <c r="BK189" s="44"/>
      <c r="BP189" s="14"/>
      <c r="BQ189" s="13"/>
      <c r="BR189" s="15"/>
      <c r="BU189" s="13"/>
      <c r="BV189" s="15"/>
      <c r="BY189" s="13"/>
      <c r="BZ189" s="15"/>
      <c r="CC189" s="13"/>
      <c r="CD189" s="15"/>
      <c r="CG189" s="13"/>
      <c r="CH189" s="15"/>
      <c r="CK189" s="15"/>
      <c r="CL189" s="15"/>
      <c r="CM189" s="15"/>
    </row>
    <row r="190" spans="1:91" ht="16" thickBot="1" x14ac:dyDescent="0.4">
      <c r="A190" s="13">
        <v>43651</v>
      </c>
      <c r="B190" s="81" t="s">
        <v>236</v>
      </c>
      <c r="C190" s="80">
        <f t="shared" si="46"/>
        <v>2019</v>
      </c>
      <c r="D190" s="80">
        <f t="shared" si="47"/>
        <v>7</v>
      </c>
      <c r="E190" s="80">
        <f t="shared" si="48"/>
        <v>5</v>
      </c>
      <c r="F190" s="80">
        <v>828.23239999999998</v>
      </c>
      <c r="G190" s="80">
        <v>74.58</v>
      </c>
      <c r="H190" s="80">
        <v>0.33</v>
      </c>
      <c r="I190" s="80">
        <v>4307.8900000000003</v>
      </c>
      <c r="J190" s="80">
        <v>297.60000000000002</v>
      </c>
      <c r="K190" s="80">
        <v>1110.4965999999999</v>
      </c>
      <c r="L190" s="80">
        <v>12032.08</v>
      </c>
      <c r="M190" s="80">
        <v>20208.34</v>
      </c>
      <c r="O190" s="66">
        <f t="shared" si="49"/>
        <v>7</v>
      </c>
      <c r="P190" s="44">
        <f t="shared" si="50"/>
        <v>4</v>
      </c>
      <c r="Q190" s="94">
        <v>45477</v>
      </c>
      <c r="R190" s="95">
        <f>SUMIFS(F:F,C:C,$R$4,D:D,O190,E:E,P190)</f>
        <v>824.61590000000001</v>
      </c>
      <c r="S190" s="96">
        <f>SUMIFS($F:$F,$C:$C,$S$4,$D:$D,O190,$E:$E,P190)</f>
        <v>922.36040000000003</v>
      </c>
      <c r="T190" s="96">
        <f>SUMIFS($F:$F,$C:$C,$T$4,$D:$D,O190,$E:$E,P190)</f>
        <v>548.69579999999996</v>
      </c>
      <c r="U190" s="96">
        <f>SUMIFS($F:$F,$C:$C,$U$4,$D:$D,O190,$E:$E,P190)</f>
        <v>664.61530000000005</v>
      </c>
      <c r="V190" s="96">
        <f>SUMIFS($F:$F,$C:$C,$V$4,$D:$D,O190,$E:$E,P190)</f>
        <v>883.83929999999998</v>
      </c>
      <c r="W190" s="96">
        <f>SUMIFS($F:$F,$C:$C,$W$4,$D:$D,O190,$E:$E,P190)</f>
        <v>890.32489999999996</v>
      </c>
      <c r="X190" s="97">
        <f>SUMIFS($F:$F,$C:$C,$X$4,$D:$D,O190,$E:$E,P190)</f>
        <v>0</v>
      </c>
      <c r="Y190" s="44"/>
      <c r="Z190" s="66">
        <f t="shared" si="51"/>
        <v>7</v>
      </c>
      <c r="AA190" s="44">
        <f t="shared" si="52"/>
        <v>4</v>
      </c>
      <c r="AB190" s="94">
        <v>45477</v>
      </c>
      <c r="AC190" s="95">
        <f t="shared" si="67"/>
        <v>74.965081818181815</v>
      </c>
      <c r="AD190" s="96">
        <f t="shared" si="67"/>
        <v>83.850945454545453</v>
      </c>
      <c r="AE190" s="96">
        <f t="shared" si="67"/>
        <v>49.881436363636361</v>
      </c>
      <c r="AF190" s="96">
        <f t="shared" si="66"/>
        <v>60.41957272727273</v>
      </c>
      <c r="AG190" s="96">
        <f t="shared" si="66"/>
        <v>80.34902727272727</v>
      </c>
      <c r="AH190" s="96">
        <f t="shared" si="66"/>
        <v>80.938627272727274</v>
      </c>
      <c r="AI190" s="97">
        <f t="shared" si="66"/>
        <v>0</v>
      </c>
      <c r="AJ190" s="44"/>
      <c r="AK190" s="66">
        <f t="shared" si="53"/>
        <v>7</v>
      </c>
      <c r="AL190" s="44">
        <f t="shared" si="54"/>
        <v>4</v>
      </c>
      <c r="AM190" s="94">
        <v>45477</v>
      </c>
      <c r="AN190" s="95">
        <f>SUMIFS(G:G,C:C,$AN$4,D:D,AK190,E:E,AL190)</f>
        <v>74.260000000000005</v>
      </c>
      <c r="AO190" s="96">
        <f>SUMIFS(G:G,C:C,$AO$4,D:D,AK190,E:E,AL190)</f>
        <v>81.650000000000006</v>
      </c>
      <c r="AP190" s="96">
        <f>SUMIFS(G:G,C:C,$AP$4,D:D,AK190,E:E,AL190)</f>
        <v>48.9</v>
      </c>
      <c r="AQ190" s="96">
        <f>SUMIFS(G:G,C:C,$AQ$4,D:D,AK190,E:E,AL190)</f>
        <v>59.8</v>
      </c>
      <c r="AR190" s="96">
        <f>SUMIFS(G:G,C:C,$AR$4,D:D,AK190,E:E,AL190)</f>
        <v>78.319999999999993</v>
      </c>
      <c r="AS190" s="96">
        <f>SUMIFS(G:G,C:C,$AS$4,D:D,AK190,E:E,AL190)</f>
        <v>78.430000000000007</v>
      </c>
      <c r="AT190" s="97">
        <f>SUMIFS(G:G,C:C,$AT$4,D:D,AK190,E:E,AL190)</f>
        <v>0</v>
      </c>
      <c r="AU190" s="44"/>
      <c r="AV190" s="101">
        <v>45477</v>
      </c>
      <c r="AW190" s="96">
        <f t="shared" si="55"/>
        <v>781.96713999999997</v>
      </c>
      <c r="AX190" s="96">
        <f t="shared" si="56"/>
        <v>71.087921818181812</v>
      </c>
      <c r="AY190" s="97">
        <f t="shared" si="57"/>
        <v>69.42</v>
      </c>
      <c r="AZ190" s="96">
        <f t="shared" si="58"/>
        <v>83.850945454545453</v>
      </c>
      <c r="BA190" s="96">
        <f t="shared" si="59"/>
        <v>49.881436363636361</v>
      </c>
      <c r="BB190" s="97">
        <f t="shared" si="60"/>
        <v>33.969509090909092</v>
      </c>
      <c r="BC190" s="102">
        <f t="shared" si="61"/>
        <v>71.087921818181812</v>
      </c>
      <c r="BD190" s="44"/>
      <c r="BE190" s="44"/>
      <c r="BF190" s="96">
        <f t="shared" si="63"/>
        <v>81.650000000000006</v>
      </c>
      <c r="BG190" s="96">
        <f t="shared" si="64"/>
        <v>48.9</v>
      </c>
      <c r="BH190" s="96">
        <f t="shared" si="65"/>
        <v>32.750000000000007</v>
      </c>
      <c r="BI190" s="44"/>
      <c r="BJ190" s="96">
        <f t="shared" si="62"/>
        <v>69.42</v>
      </c>
      <c r="BK190" s="44"/>
      <c r="BP190" s="14"/>
      <c r="BQ190" s="13"/>
      <c r="BR190" s="15"/>
      <c r="BU190" s="13"/>
      <c r="BV190" s="15"/>
      <c r="BY190" s="13"/>
      <c r="BZ190" s="15"/>
      <c r="CC190" s="13"/>
      <c r="CD190" s="15"/>
      <c r="CG190" s="13"/>
      <c r="CH190" s="15"/>
      <c r="CK190" s="15"/>
      <c r="CL190" s="15"/>
      <c r="CM190" s="15"/>
    </row>
    <row r="191" spans="1:91" ht="16" thickBot="1" x14ac:dyDescent="0.4">
      <c r="A191" s="13">
        <v>43652</v>
      </c>
      <c r="B191" s="81" t="s">
        <v>237</v>
      </c>
      <c r="C191" s="80">
        <f t="shared" si="46"/>
        <v>2019</v>
      </c>
      <c r="D191" s="80">
        <f t="shared" si="47"/>
        <v>7</v>
      </c>
      <c r="E191" s="80">
        <f t="shared" si="48"/>
        <v>6</v>
      </c>
      <c r="F191" s="80">
        <v>833.15689999999995</v>
      </c>
      <c r="G191" s="80">
        <v>75.03</v>
      </c>
      <c r="H191" s="80">
        <v>0.44</v>
      </c>
      <c r="I191" s="80">
        <v>4856.7700000000004</v>
      </c>
      <c r="J191" s="80">
        <v>269.3</v>
      </c>
      <c r="K191" s="80">
        <v>1110.4965999999999</v>
      </c>
      <c r="L191" s="80">
        <v>12031.95</v>
      </c>
      <c r="M191" s="80">
        <v>20208.68</v>
      </c>
      <c r="O191" s="66">
        <f t="shared" si="49"/>
        <v>7</v>
      </c>
      <c r="P191" s="44">
        <f t="shared" si="50"/>
        <v>5</v>
      </c>
      <c r="Q191" s="94">
        <v>45478</v>
      </c>
      <c r="R191" s="95">
        <f>SUMIFS(F:F,C:C,$R$4,D:D,O191,E:E,P191)</f>
        <v>828.23239999999998</v>
      </c>
      <c r="S191" s="96">
        <f>SUMIFS($F:$F,$C:$C,$S$4,$D:$D,O191,$E:$E,P191)</f>
        <v>926.73440000000005</v>
      </c>
      <c r="T191" s="96">
        <f>SUMIFS($F:$F,$C:$C,$T$4,$D:$D,O191,$E:$E,P191)</f>
        <v>552.84699999999998</v>
      </c>
      <c r="U191" s="96">
        <f>SUMIFS($F:$F,$C:$C,$U$4,$D:$D,O191,$E:$E,P191)</f>
        <v>668.58450000000005</v>
      </c>
      <c r="V191" s="96">
        <f>SUMIFS($F:$F,$C:$C,$V$4,$D:$D,O191,$E:$E,P191)</f>
        <v>887.00350000000003</v>
      </c>
      <c r="W191" s="96">
        <f>SUMIFS($F:$F,$C:$C,$W$4,$D:$D,O191,$E:$E,P191)</f>
        <v>893.52819999999997</v>
      </c>
      <c r="X191" s="97">
        <f>SUMIFS($F:$F,$C:$C,$X$4,$D:$D,O191,$E:$E,P191)</f>
        <v>0</v>
      </c>
      <c r="Y191" s="44"/>
      <c r="Z191" s="66">
        <f t="shared" si="51"/>
        <v>7</v>
      </c>
      <c r="AA191" s="44">
        <f t="shared" si="52"/>
        <v>5</v>
      </c>
      <c r="AB191" s="94">
        <v>45478</v>
      </c>
      <c r="AC191" s="95">
        <f t="shared" si="67"/>
        <v>75.29385454545455</v>
      </c>
      <c r="AD191" s="96">
        <f t="shared" si="67"/>
        <v>84.248581818181819</v>
      </c>
      <c r="AE191" s="96">
        <f t="shared" si="67"/>
        <v>50.258818181818178</v>
      </c>
      <c r="AF191" s="96">
        <f t="shared" si="66"/>
        <v>60.780409090909096</v>
      </c>
      <c r="AG191" s="96">
        <f t="shared" si="66"/>
        <v>80.636681818181827</v>
      </c>
      <c r="AH191" s="96">
        <f t="shared" si="66"/>
        <v>81.229836363636366</v>
      </c>
      <c r="AI191" s="97">
        <f t="shared" si="66"/>
        <v>0</v>
      </c>
      <c r="AJ191" s="44"/>
      <c r="AK191" s="66">
        <f t="shared" si="53"/>
        <v>7</v>
      </c>
      <c r="AL191" s="44">
        <f t="shared" si="54"/>
        <v>5</v>
      </c>
      <c r="AM191" s="94">
        <v>45478</v>
      </c>
      <c r="AN191" s="95">
        <f>SUMIFS(G:G,C:C,$AN$4,D:D,AK191,E:E,AL191)</f>
        <v>74.58</v>
      </c>
      <c r="AO191" s="96">
        <f>SUMIFS(G:G,C:C,$AO$4,D:D,AK191,E:E,AL191)</f>
        <v>82.03</v>
      </c>
      <c r="AP191" s="96">
        <f>SUMIFS(G:G,C:C,$AP$4,D:D,AK191,E:E,AL191)</f>
        <v>49.27</v>
      </c>
      <c r="AQ191" s="96">
        <f>SUMIFS(G:G,C:C,$AQ$4,D:D,AK191,E:E,AL191)</f>
        <v>60.16</v>
      </c>
      <c r="AR191" s="96">
        <f>SUMIFS(G:G,C:C,$AR$4,D:D,AK191,E:E,AL191)</f>
        <v>78.599999999999994</v>
      </c>
      <c r="AS191" s="96">
        <f>SUMIFS(G:G,C:C,$AS$4,D:D,AK191,E:E,AL191)</f>
        <v>78.709999999999994</v>
      </c>
      <c r="AT191" s="97">
        <f>SUMIFS(G:G,C:C,$AT$4,D:D,AK191,E:E,AL191)</f>
        <v>0</v>
      </c>
      <c r="AU191" s="44"/>
      <c r="AV191" s="101">
        <v>45478</v>
      </c>
      <c r="AW191" s="96">
        <f t="shared" si="55"/>
        <v>785.73951999999986</v>
      </c>
      <c r="AX191" s="96">
        <f t="shared" si="56"/>
        <v>71.43086545454544</v>
      </c>
      <c r="AY191" s="97">
        <f t="shared" si="57"/>
        <v>69.753999999999991</v>
      </c>
      <c r="AZ191" s="96">
        <f t="shared" si="58"/>
        <v>84.248581818181819</v>
      </c>
      <c r="BA191" s="96">
        <f t="shared" si="59"/>
        <v>50.258818181818178</v>
      </c>
      <c r="BB191" s="97">
        <f t="shared" si="60"/>
        <v>33.989763636363641</v>
      </c>
      <c r="BC191" s="102">
        <f t="shared" si="61"/>
        <v>71.430865454545454</v>
      </c>
      <c r="BD191" s="44"/>
      <c r="BE191" s="44"/>
      <c r="BF191" s="96">
        <f t="shared" si="63"/>
        <v>82.03</v>
      </c>
      <c r="BG191" s="96">
        <f t="shared" si="64"/>
        <v>49.27</v>
      </c>
      <c r="BH191" s="96">
        <f t="shared" si="65"/>
        <v>32.76</v>
      </c>
      <c r="BI191" s="44"/>
      <c r="BJ191" s="96">
        <f t="shared" si="62"/>
        <v>69.753999999999991</v>
      </c>
      <c r="BK191" s="44"/>
      <c r="BP191" s="14"/>
      <c r="BQ191" s="13"/>
      <c r="BR191" s="15"/>
      <c r="BU191" s="13"/>
      <c r="BV191" s="15"/>
      <c r="BY191" s="13"/>
      <c r="BZ191" s="15"/>
      <c r="CC191" s="13"/>
      <c r="CD191" s="15"/>
      <c r="CG191" s="13"/>
      <c r="CH191" s="15"/>
      <c r="CK191" s="15"/>
      <c r="CL191" s="15"/>
      <c r="CM191" s="15"/>
    </row>
    <row r="192" spans="1:91" ht="16" thickBot="1" x14ac:dyDescent="0.4">
      <c r="A192" s="13">
        <v>43653</v>
      </c>
      <c r="B192" s="81" t="s">
        <v>238</v>
      </c>
      <c r="C192" s="80">
        <f t="shared" si="46"/>
        <v>2019</v>
      </c>
      <c r="D192" s="80">
        <f t="shared" si="47"/>
        <v>7</v>
      </c>
      <c r="E192" s="80">
        <f t="shared" si="48"/>
        <v>7</v>
      </c>
      <c r="F192" s="80">
        <v>838.03970000000004</v>
      </c>
      <c r="G192" s="80">
        <v>75.47</v>
      </c>
      <c r="H192" s="80">
        <v>0.44</v>
      </c>
      <c r="I192" s="80">
        <v>5080.03</v>
      </c>
      <c r="J192" s="80">
        <v>191.8</v>
      </c>
      <c r="K192" s="80">
        <v>1110.4965999999999</v>
      </c>
      <c r="L192" s="80">
        <v>12031.81</v>
      </c>
      <c r="M192" s="80">
        <v>20209.060000000001</v>
      </c>
      <c r="O192" s="66">
        <f t="shared" si="49"/>
        <v>7</v>
      </c>
      <c r="P192" s="44">
        <f t="shared" si="50"/>
        <v>6</v>
      </c>
      <c r="Q192" s="94">
        <v>45479</v>
      </c>
      <c r="R192" s="95">
        <f>SUMIFS(F:F,C:C,$R$4,D:D,O192,E:E,P192)</f>
        <v>833.15689999999995</v>
      </c>
      <c r="S192" s="96">
        <f>SUMIFS($F:$F,$C:$C,$S$4,$D:$D,O192,$E:$E,P192)</f>
        <v>929.09500000000003</v>
      </c>
      <c r="T192" s="96">
        <f>SUMIFS($F:$F,$C:$C,$T$4,$D:$D,O192,$E:$E,P192)</f>
        <v>555.86310000000003</v>
      </c>
      <c r="U192" s="96">
        <f>SUMIFS($F:$F,$C:$C,$U$4,$D:$D,O192,$E:$E,P192)</f>
        <v>672.58420000000001</v>
      </c>
      <c r="V192" s="96">
        <f>SUMIFS($F:$F,$C:$C,$V$4,$D:$D,O192,$E:$E,P192)</f>
        <v>889.80679999999995</v>
      </c>
      <c r="W192" s="96">
        <f>SUMIFS($F:$F,$C:$C,$W$4,$D:$D,O192,$E:$E,P192)</f>
        <v>897.06399999999996</v>
      </c>
      <c r="X192" s="97">
        <f>SUMIFS($F:$F,$C:$C,$X$4,$D:$D,O192,$E:$E,P192)</f>
        <v>0</v>
      </c>
      <c r="Y192" s="44"/>
      <c r="Z192" s="66">
        <f t="shared" si="51"/>
        <v>7</v>
      </c>
      <c r="AA192" s="44">
        <f t="shared" si="52"/>
        <v>6</v>
      </c>
      <c r="AB192" s="94">
        <v>45479</v>
      </c>
      <c r="AC192" s="95">
        <f t="shared" si="67"/>
        <v>75.741536363636357</v>
      </c>
      <c r="AD192" s="96">
        <f t="shared" si="67"/>
        <v>84.463181818181823</v>
      </c>
      <c r="AE192" s="96">
        <f t="shared" si="67"/>
        <v>50.533009090909097</v>
      </c>
      <c r="AF192" s="96">
        <f t="shared" si="66"/>
        <v>61.144018181818183</v>
      </c>
      <c r="AG192" s="96">
        <f t="shared" si="66"/>
        <v>80.891527272727274</v>
      </c>
      <c r="AH192" s="96">
        <f t="shared" si="66"/>
        <v>81.551272727272718</v>
      </c>
      <c r="AI192" s="97">
        <f t="shared" si="66"/>
        <v>0</v>
      </c>
      <c r="AJ192" s="44"/>
      <c r="AK192" s="66">
        <f t="shared" si="53"/>
        <v>7</v>
      </c>
      <c r="AL192" s="44">
        <f t="shared" si="54"/>
        <v>6</v>
      </c>
      <c r="AM192" s="94">
        <v>45479</v>
      </c>
      <c r="AN192" s="95">
        <f>SUMIFS(G:G,C:C,$AN$4,D:D,AK192,E:E,AL192)</f>
        <v>75.03</v>
      </c>
      <c r="AO192" s="96">
        <f>SUMIFS(G:G,C:C,$AO$4,D:D,AK192,E:E,AL192)</f>
        <v>82.25</v>
      </c>
      <c r="AP192" s="96">
        <f>SUMIFS(G:G,C:C,$AP$4,D:D,AK192,E:E,AL192)</f>
        <v>49.54</v>
      </c>
      <c r="AQ192" s="96">
        <f>SUMIFS(G:G,C:C,$AQ$4,D:D,AK192,E:E,AL192)</f>
        <v>60.52</v>
      </c>
      <c r="AR192" s="96">
        <f>SUMIFS(G:G,C:C,$AR$4,D:D,AK192,E:E,AL192)</f>
        <v>78.849999999999994</v>
      </c>
      <c r="AS192" s="96">
        <f>SUMIFS(G:G,C:C,$AS$4,D:D,AK192,E:E,AL192)</f>
        <v>78.989999999999995</v>
      </c>
      <c r="AT192" s="97">
        <f>SUMIFS(G:G,C:C,$AT$4,D:D,AK192,E:E,AL192)</f>
        <v>0</v>
      </c>
      <c r="AU192" s="44"/>
      <c r="AV192" s="101">
        <v>45479</v>
      </c>
      <c r="AW192" s="96">
        <f t="shared" si="55"/>
        <v>788.88261999999997</v>
      </c>
      <c r="AX192" s="96">
        <f t="shared" si="56"/>
        <v>71.716601818181815</v>
      </c>
      <c r="AY192" s="97">
        <f t="shared" si="57"/>
        <v>70.03</v>
      </c>
      <c r="AZ192" s="96">
        <f t="shared" si="58"/>
        <v>84.463181818181823</v>
      </c>
      <c r="BA192" s="96">
        <f t="shared" si="59"/>
        <v>50.533009090909097</v>
      </c>
      <c r="BB192" s="97">
        <f t="shared" si="60"/>
        <v>33.930172727272726</v>
      </c>
      <c r="BC192" s="102">
        <f t="shared" si="61"/>
        <v>71.716601818181815</v>
      </c>
      <c r="BD192" s="44"/>
      <c r="BE192" s="44"/>
      <c r="BF192" s="96">
        <f t="shared" si="63"/>
        <v>82.25</v>
      </c>
      <c r="BG192" s="96">
        <f t="shared" si="64"/>
        <v>49.54</v>
      </c>
      <c r="BH192" s="96">
        <f t="shared" si="65"/>
        <v>32.71</v>
      </c>
      <c r="BI192" s="44"/>
      <c r="BJ192" s="96">
        <f t="shared" si="62"/>
        <v>70.03</v>
      </c>
      <c r="BK192" s="44"/>
      <c r="BP192" s="14"/>
      <c r="BQ192" s="13"/>
      <c r="BR192" s="15"/>
      <c r="BU192" s="13"/>
      <c r="BV192" s="15"/>
      <c r="BY192" s="13"/>
      <c r="BZ192" s="15"/>
      <c r="CC192" s="13"/>
      <c r="CD192" s="15"/>
      <c r="CG192" s="13"/>
      <c r="CH192" s="15"/>
      <c r="CK192" s="15"/>
      <c r="CL192" s="15"/>
      <c r="CM192" s="15"/>
    </row>
    <row r="193" spans="1:91" ht="16" thickBot="1" x14ac:dyDescent="0.4">
      <c r="A193" s="13">
        <v>43654</v>
      </c>
      <c r="B193" s="81" t="s">
        <v>239</v>
      </c>
      <c r="C193" s="80">
        <f t="shared" si="46"/>
        <v>2019</v>
      </c>
      <c r="D193" s="80">
        <f t="shared" si="47"/>
        <v>7</v>
      </c>
      <c r="E193" s="80">
        <f t="shared" si="48"/>
        <v>8</v>
      </c>
      <c r="F193" s="80">
        <v>841.3347</v>
      </c>
      <c r="G193" s="80">
        <v>75.760000000000005</v>
      </c>
      <c r="H193" s="80">
        <v>0.3</v>
      </c>
      <c r="I193" s="80">
        <v>3662.99</v>
      </c>
      <c r="J193" s="80">
        <v>451.6</v>
      </c>
      <c r="K193" s="80">
        <v>1110.4888000000001</v>
      </c>
      <c r="L193" s="80">
        <v>12031.47</v>
      </c>
      <c r="M193" s="80">
        <v>20209.45</v>
      </c>
      <c r="O193" s="66">
        <f t="shared" si="49"/>
        <v>7</v>
      </c>
      <c r="P193" s="44">
        <f t="shared" si="50"/>
        <v>7</v>
      </c>
      <c r="Q193" s="94">
        <v>45480</v>
      </c>
      <c r="R193" s="95">
        <f>SUMIFS(F:F,C:C,$R$4,D:D,O193,E:E,P193)</f>
        <v>838.03970000000004</v>
      </c>
      <c r="S193" s="96">
        <f>SUMIFS($F:$F,$C:$C,$S$4,$D:$D,O193,$E:$E,P193)</f>
        <v>930.51990000000001</v>
      </c>
      <c r="T193" s="96">
        <f>SUMIFS($F:$F,$C:$C,$T$4,$D:$D,O193,$E:$E,P193)</f>
        <v>558.39890000000003</v>
      </c>
      <c r="U193" s="96">
        <f>SUMIFS($F:$F,$C:$C,$U$4,$D:$D,O193,$E:$E,P193)</f>
        <v>676.46759999999995</v>
      </c>
      <c r="V193" s="96">
        <f>SUMIFS($F:$F,$C:$C,$V$4,$D:$D,O193,$E:$E,P193)</f>
        <v>893.14739999999995</v>
      </c>
      <c r="W193" s="96">
        <f>SUMIFS($F:$F,$C:$C,$W$4,$D:$D,O193,$E:$E,P193)</f>
        <v>900.5575</v>
      </c>
      <c r="X193" s="97">
        <f>SUMIFS($F:$F,$C:$C,$X$4,$D:$D,O193,$E:$E,P193)</f>
        <v>0</v>
      </c>
      <c r="Y193" s="44"/>
      <c r="Z193" s="66">
        <f t="shared" si="51"/>
        <v>7</v>
      </c>
      <c r="AA193" s="44">
        <f t="shared" si="52"/>
        <v>7</v>
      </c>
      <c r="AB193" s="94">
        <v>45480</v>
      </c>
      <c r="AC193" s="95">
        <f t="shared" si="67"/>
        <v>76.185427272727281</v>
      </c>
      <c r="AD193" s="96">
        <f t="shared" si="67"/>
        <v>84.592718181818185</v>
      </c>
      <c r="AE193" s="96">
        <f t="shared" si="67"/>
        <v>50.763536363636369</v>
      </c>
      <c r="AF193" s="96">
        <f t="shared" si="66"/>
        <v>61.497054545454539</v>
      </c>
      <c r="AG193" s="96">
        <f t="shared" si="66"/>
        <v>81.195218181818177</v>
      </c>
      <c r="AH193" s="96">
        <f t="shared" si="66"/>
        <v>81.868863636363642</v>
      </c>
      <c r="AI193" s="97">
        <f t="shared" si="66"/>
        <v>0</v>
      </c>
      <c r="AJ193" s="44"/>
      <c r="AK193" s="66">
        <f t="shared" si="53"/>
        <v>7</v>
      </c>
      <c r="AL193" s="44">
        <f t="shared" si="54"/>
        <v>7</v>
      </c>
      <c r="AM193" s="94">
        <v>45480</v>
      </c>
      <c r="AN193" s="95">
        <f>SUMIFS(G:G,C:C,$AN$4,D:D,AK193,E:E,AL193)</f>
        <v>75.47</v>
      </c>
      <c r="AO193" s="96">
        <f>SUMIFS(G:G,C:C,$AO$4,D:D,AK193,E:E,AL193)</f>
        <v>82.37</v>
      </c>
      <c r="AP193" s="96">
        <f>SUMIFS(G:G,C:C,$AP$4,D:D,AK193,E:E,AL193)</f>
        <v>49.77</v>
      </c>
      <c r="AQ193" s="96">
        <f>SUMIFS(G:G,C:C,$AQ$4,D:D,AK193,E:E,AL193)</f>
        <v>60.87</v>
      </c>
      <c r="AR193" s="96">
        <f>SUMIFS(G:G,C:C,$AR$4,D:D,AK193,E:E,AL193)</f>
        <v>79.14</v>
      </c>
      <c r="AS193" s="96">
        <f>SUMIFS(G:G,C:C,$AS$4,D:D,AK193,E:E,AL193)</f>
        <v>79.3</v>
      </c>
      <c r="AT193" s="97">
        <f>SUMIFS(G:G,C:C,$AT$4,D:D,AK193,E:E,AL193)</f>
        <v>0</v>
      </c>
      <c r="AU193" s="44"/>
      <c r="AV193" s="101">
        <v>45480</v>
      </c>
      <c r="AW193" s="96">
        <f t="shared" si="55"/>
        <v>791.8182599999999</v>
      </c>
      <c r="AX193" s="96">
        <f t="shared" si="56"/>
        <v>71.983478181818171</v>
      </c>
      <c r="AY193" s="97">
        <f t="shared" si="57"/>
        <v>70.290000000000006</v>
      </c>
      <c r="AZ193" s="96">
        <f t="shared" si="58"/>
        <v>84.592718181818185</v>
      </c>
      <c r="BA193" s="96">
        <f t="shared" si="59"/>
        <v>50.763536363636369</v>
      </c>
      <c r="BB193" s="97">
        <f t="shared" si="60"/>
        <v>33.829181818181816</v>
      </c>
      <c r="BC193" s="102">
        <f t="shared" si="61"/>
        <v>71.983478181818185</v>
      </c>
      <c r="BD193" s="44"/>
      <c r="BE193" s="44"/>
      <c r="BF193" s="96">
        <f t="shared" si="63"/>
        <v>82.37</v>
      </c>
      <c r="BG193" s="96">
        <f t="shared" si="64"/>
        <v>49.77</v>
      </c>
      <c r="BH193" s="96">
        <f t="shared" si="65"/>
        <v>32.6</v>
      </c>
      <c r="BI193" s="44"/>
      <c r="BJ193" s="96">
        <f t="shared" si="62"/>
        <v>70.290000000000006</v>
      </c>
      <c r="BK193" s="44"/>
      <c r="BP193" s="14"/>
      <c r="BQ193" s="13"/>
      <c r="BR193" s="15"/>
      <c r="BU193" s="13"/>
      <c r="BV193" s="15"/>
      <c r="BY193" s="13"/>
      <c r="BZ193" s="15"/>
      <c r="CC193" s="13"/>
      <c r="CD193" s="15"/>
      <c r="CG193" s="13"/>
      <c r="CH193" s="15"/>
      <c r="CK193" s="15"/>
      <c r="CL193" s="15"/>
      <c r="CM193" s="15"/>
    </row>
    <row r="194" spans="1:91" ht="16" thickBot="1" x14ac:dyDescent="0.4">
      <c r="A194" s="13">
        <v>43655</v>
      </c>
      <c r="B194" s="81" t="s">
        <v>240</v>
      </c>
      <c r="C194" s="80">
        <f t="shared" si="46"/>
        <v>2019</v>
      </c>
      <c r="D194" s="80">
        <f t="shared" si="47"/>
        <v>7</v>
      </c>
      <c r="E194" s="80">
        <f t="shared" si="48"/>
        <v>9</v>
      </c>
      <c r="F194" s="80">
        <v>843.94439999999997</v>
      </c>
      <c r="G194" s="80">
        <v>75.989999999999995</v>
      </c>
      <c r="H194" s="80">
        <v>0.23</v>
      </c>
      <c r="I194" s="80">
        <v>3321.97</v>
      </c>
      <c r="J194" s="80">
        <v>658.2</v>
      </c>
      <c r="K194" s="80">
        <v>1110.5988</v>
      </c>
      <c r="L194" s="80">
        <v>12031.44</v>
      </c>
      <c r="M194" s="80">
        <v>20209.55</v>
      </c>
      <c r="O194" s="66">
        <f t="shared" si="49"/>
        <v>7</v>
      </c>
      <c r="P194" s="44">
        <f t="shared" si="50"/>
        <v>8</v>
      </c>
      <c r="Q194" s="94">
        <v>45481</v>
      </c>
      <c r="R194" s="95">
        <f>SUMIFS(F:F,C:C,$R$4,D:D,O194,E:E,P194)</f>
        <v>841.3347</v>
      </c>
      <c r="S194" s="96">
        <f>SUMIFS($F:$F,$C:$C,$S$4,$D:$D,O194,$E:$E,P194)</f>
        <v>931.64769999999999</v>
      </c>
      <c r="T194" s="96">
        <f>SUMIFS($F:$F,$C:$C,$T$4,$D:$D,O194,$E:$E,P194)</f>
        <v>560.9008</v>
      </c>
      <c r="U194" s="96">
        <f>SUMIFS($F:$F,$C:$C,$U$4,$D:$D,O194,$E:$E,P194)</f>
        <v>680.36789999999996</v>
      </c>
      <c r="V194" s="96">
        <f>SUMIFS($F:$F,$C:$C,$V$4,$D:$D,O194,$E:$E,P194)</f>
        <v>897.18039999999996</v>
      </c>
      <c r="W194" s="96">
        <f>SUMIFS($F:$F,$C:$C,$W$4,$D:$D,O194,$E:$E,P194)</f>
        <v>903.78330000000005</v>
      </c>
      <c r="X194" s="97">
        <f>SUMIFS($F:$F,$C:$C,$X$4,$D:$D,O194,$E:$E,P194)</f>
        <v>0</v>
      </c>
      <c r="Y194" s="44"/>
      <c r="Z194" s="66">
        <f t="shared" si="51"/>
        <v>7</v>
      </c>
      <c r="AA194" s="44">
        <f t="shared" si="52"/>
        <v>8</v>
      </c>
      <c r="AB194" s="94">
        <v>45481</v>
      </c>
      <c r="AC194" s="95">
        <f t="shared" si="67"/>
        <v>76.484972727272734</v>
      </c>
      <c r="AD194" s="96">
        <f t="shared" si="67"/>
        <v>84.695245454545457</v>
      </c>
      <c r="AE194" s="96">
        <f t="shared" si="67"/>
        <v>50.990981818181815</v>
      </c>
      <c r="AF194" s="96">
        <f t="shared" si="66"/>
        <v>61.851627272727271</v>
      </c>
      <c r="AG194" s="96">
        <f t="shared" si="66"/>
        <v>81.561854545454537</v>
      </c>
      <c r="AH194" s="96">
        <f t="shared" si="66"/>
        <v>82.162118181818187</v>
      </c>
      <c r="AI194" s="97">
        <f t="shared" si="66"/>
        <v>0</v>
      </c>
      <c r="AJ194" s="44"/>
      <c r="AK194" s="66">
        <f t="shared" si="53"/>
        <v>7</v>
      </c>
      <c r="AL194" s="44">
        <f t="shared" si="54"/>
        <v>8</v>
      </c>
      <c r="AM194" s="94">
        <v>45481</v>
      </c>
      <c r="AN194" s="95">
        <f>SUMIFS(G:G,C:C,$AN$4,D:D,AK194,E:E,AL194)</f>
        <v>75.760000000000005</v>
      </c>
      <c r="AO194" s="96">
        <f>SUMIFS(G:G,C:C,$AO$4,D:D,AK194,E:E,AL194)</f>
        <v>82.47</v>
      </c>
      <c r="AP194" s="96">
        <f>SUMIFS(G:G,C:C,$AP$4,D:D,AK194,E:E,AL194)</f>
        <v>49.99</v>
      </c>
      <c r="AQ194" s="96">
        <f>SUMIFS(G:G,C:C,$AQ$4,D:D,AK194,E:E,AL194)</f>
        <v>61.22</v>
      </c>
      <c r="AR194" s="96">
        <f>SUMIFS(G:G,C:C,$AR$4,D:D,AK194,E:E,AL194)</f>
        <v>79.5</v>
      </c>
      <c r="AS194" s="96">
        <f>SUMIFS(G:G,C:C,$AS$4,D:D,AK194,E:E,AL194)</f>
        <v>79.58</v>
      </c>
      <c r="AT194" s="97">
        <f>SUMIFS(G:G,C:C,$AT$4,D:D,AK194,E:E,AL194)</f>
        <v>0</v>
      </c>
      <c r="AU194" s="44"/>
      <c r="AV194" s="101">
        <v>45481</v>
      </c>
      <c r="AW194" s="96">
        <f t="shared" si="55"/>
        <v>794.77602000000002</v>
      </c>
      <c r="AX194" s="96">
        <f t="shared" si="56"/>
        <v>72.252365454545455</v>
      </c>
      <c r="AY194" s="97">
        <f t="shared" si="57"/>
        <v>70.551999999999992</v>
      </c>
      <c r="AZ194" s="96">
        <f t="shared" si="58"/>
        <v>84.695245454545457</v>
      </c>
      <c r="BA194" s="96">
        <f t="shared" si="59"/>
        <v>50.990981818181815</v>
      </c>
      <c r="BB194" s="97">
        <f t="shared" si="60"/>
        <v>33.704263636363642</v>
      </c>
      <c r="BC194" s="102">
        <f t="shared" si="61"/>
        <v>72.252365454545455</v>
      </c>
      <c r="BD194" s="44"/>
      <c r="BE194" s="44"/>
      <c r="BF194" s="96">
        <f t="shared" si="63"/>
        <v>82.47</v>
      </c>
      <c r="BG194" s="96">
        <f t="shared" si="64"/>
        <v>49.99</v>
      </c>
      <c r="BH194" s="96">
        <f t="shared" si="65"/>
        <v>32.479999999999997</v>
      </c>
      <c r="BI194" s="44"/>
      <c r="BJ194" s="96">
        <f t="shared" si="62"/>
        <v>70.551999999999992</v>
      </c>
      <c r="BK194" s="44"/>
      <c r="BP194" s="14"/>
      <c r="BQ194" s="13"/>
      <c r="BR194" s="15"/>
      <c r="BU194" s="13"/>
      <c r="BV194" s="15"/>
      <c r="BY194" s="13"/>
      <c r="BZ194" s="15"/>
      <c r="CC194" s="13"/>
      <c r="CD194" s="15"/>
      <c r="CG194" s="13"/>
      <c r="CH194" s="15"/>
      <c r="CK194" s="15"/>
      <c r="CL194" s="15"/>
      <c r="CM194" s="15"/>
    </row>
    <row r="195" spans="1:91" ht="16" thickBot="1" x14ac:dyDescent="0.4">
      <c r="A195" s="13">
        <v>43656</v>
      </c>
      <c r="B195" s="81" t="s">
        <v>241</v>
      </c>
      <c r="C195" s="80">
        <f t="shared" si="46"/>
        <v>2019</v>
      </c>
      <c r="D195" s="80">
        <f t="shared" si="47"/>
        <v>7</v>
      </c>
      <c r="E195" s="80">
        <f t="shared" si="48"/>
        <v>10</v>
      </c>
      <c r="F195" s="80">
        <v>847.18320000000006</v>
      </c>
      <c r="G195" s="80">
        <v>76.27</v>
      </c>
      <c r="H195" s="80">
        <v>0.28999999999999998</v>
      </c>
      <c r="I195" s="80">
        <v>3733.52</v>
      </c>
      <c r="J195" s="80">
        <v>468.2</v>
      </c>
      <c r="K195" s="80">
        <v>1110.8239000000001</v>
      </c>
      <c r="L195" s="80">
        <v>12031.58</v>
      </c>
      <c r="M195" s="80">
        <v>20209.16</v>
      </c>
      <c r="O195" s="66">
        <f t="shared" si="49"/>
        <v>7</v>
      </c>
      <c r="P195" s="44">
        <f t="shared" si="50"/>
        <v>9</v>
      </c>
      <c r="Q195" s="94">
        <v>45482</v>
      </c>
      <c r="R195" s="95">
        <f>SUMIFS(F:F,C:C,$R$4,D:D,O195,E:E,P195)</f>
        <v>843.94439999999997</v>
      </c>
      <c r="S195" s="96">
        <f>SUMIFS($F:$F,$C:$C,$S$4,$D:$D,O195,$E:$E,P195)</f>
        <v>932.86720000000003</v>
      </c>
      <c r="T195" s="96">
        <f>SUMIFS($F:$F,$C:$C,$T$4,$D:$D,O195,$E:$E,P195)</f>
        <v>564.14570000000003</v>
      </c>
      <c r="U195" s="96">
        <f>SUMIFS($F:$F,$C:$C,$U$4,$D:$D,O195,$E:$E,P195)</f>
        <v>685.65380000000005</v>
      </c>
      <c r="V195" s="96">
        <f>SUMIFS($F:$F,$C:$C,$V$4,$D:$D,O195,$E:$E,P195)</f>
        <v>901.13940000000002</v>
      </c>
      <c r="W195" s="96">
        <f>SUMIFS($F:$F,$C:$C,$W$4,$D:$D,O195,$E:$E,P195)</f>
        <v>906.81560000000002</v>
      </c>
      <c r="X195" s="97">
        <f>SUMIFS($F:$F,$C:$C,$X$4,$D:$D,O195,$E:$E,P195)</f>
        <v>0</v>
      </c>
      <c r="Y195" s="44"/>
      <c r="Z195" s="66">
        <f t="shared" si="51"/>
        <v>7</v>
      </c>
      <c r="AA195" s="44">
        <f t="shared" si="52"/>
        <v>9</v>
      </c>
      <c r="AB195" s="94">
        <v>45482</v>
      </c>
      <c r="AC195" s="95">
        <f t="shared" si="67"/>
        <v>76.722218181818178</v>
      </c>
      <c r="AD195" s="96">
        <f t="shared" si="67"/>
        <v>84.806109090909089</v>
      </c>
      <c r="AE195" s="96">
        <f t="shared" si="67"/>
        <v>51.285972727272728</v>
      </c>
      <c r="AF195" s="96">
        <f t="shared" si="66"/>
        <v>62.332163636363639</v>
      </c>
      <c r="AG195" s="96">
        <f t="shared" si="66"/>
        <v>81.921763636363636</v>
      </c>
      <c r="AH195" s="96">
        <f t="shared" si="66"/>
        <v>82.437781818181818</v>
      </c>
      <c r="AI195" s="97">
        <f t="shared" si="66"/>
        <v>0</v>
      </c>
      <c r="AJ195" s="44"/>
      <c r="AK195" s="66">
        <f t="shared" si="53"/>
        <v>7</v>
      </c>
      <c r="AL195" s="44">
        <f t="shared" si="54"/>
        <v>9</v>
      </c>
      <c r="AM195" s="94">
        <v>45482</v>
      </c>
      <c r="AN195" s="95">
        <f>SUMIFS(G:G,C:C,$AN$4,D:D,AK195,E:E,AL195)</f>
        <v>75.989999999999995</v>
      </c>
      <c r="AO195" s="96">
        <f>SUMIFS(G:G,C:C,$AO$4,D:D,AK195,E:E,AL195)</f>
        <v>82.58</v>
      </c>
      <c r="AP195" s="96">
        <f>SUMIFS(G:G,C:C,$AP$4,D:D,AK195,E:E,AL195)</f>
        <v>50.28</v>
      </c>
      <c r="AQ195" s="96">
        <f>SUMIFS(G:G,C:C,$AQ$4,D:D,AK195,E:E,AL195)</f>
        <v>61.7</v>
      </c>
      <c r="AR195" s="96">
        <f>SUMIFS(G:G,C:C,$AR$4,D:D,AK195,E:E,AL195)</f>
        <v>79.849999999999994</v>
      </c>
      <c r="AS195" s="96">
        <f>SUMIFS(G:G,C:C,$AS$4,D:D,AK195,E:E,AL195)</f>
        <v>79.849999999999994</v>
      </c>
      <c r="AT195" s="97">
        <f>SUMIFS(G:G,C:C,$AT$4,D:D,AK195,E:E,AL195)</f>
        <v>0</v>
      </c>
      <c r="AU195" s="44"/>
      <c r="AV195" s="101">
        <v>45482</v>
      </c>
      <c r="AW195" s="96">
        <f t="shared" si="55"/>
        <v>798.12434000000007</v>
      </c>
      <c r="AX195" s="96">
        <f t="shared" si="56"/>
        <v>72.556758181818182</v>
      </c>
      <c r="AY195" s="97">
        <f t="shared" si="57"/>
        <v>70.852000000000004</v>
      </c>
      <c r="AZ195" s="96">
        <f t="shared" si="58"/>
        <v>84.806109090909089</v>
      </c>
      <c r="BA195" s="96">
        <f t="shared" si="59"/>
        <v>51.285972727272728</v>
      </c>
      <c r="BB195" s="97">
        <f t="shared" si="60"/>
        <v>33.520136363636361</v>
      </c>
      <c r="BC195" s="102">
        <f t="shared" si="61"/>
        <v>72.556758181818182</v>
      </c>
      <c r="BD195" s="44"/>
      <c r="BE195" s="44"/>
      <c r="BF195" s="96">
        <f t="shared" si="63"/>
        <v>82.58</v>
      </c>
      <c r="BG195" s="96">
        <f t="shared" si="64"/>
        <v>50.28</v>
      </c>
      <c r="BH195" s="96">
        <f t="shared" si="65"/>
        <v>32.299999999999997</v>
      </c>
      <c r="BI195" s="44"/>
      <c r="BJ195" s="96">
        <f t="shared" si="62"/>
        <v>70.852000000000004</v>
      </c>
      <c r="BK195" s="44"/>
      <c r="BP195" s="14"/>
      <c r="BQ195" s="13"/>
      <c r="BR195" s="15"/>
      <c r="BU195" s="13"/>
      <c r="BV195" s="15"/>
      <c r="BY195" s="13"/>
      <c r="BZ195" s="15"/>
      <c r="CC195" s="13"/>
      <c r="CD195" s="15"/>
      <c r="CG195" s="13"/>
      <c r="CH195" s="15"/>
      <c r="CK195" s="15"/>
      <c r="CL195" s="15"/>
      <c r="CM195" s="15"/>
    </row>
    <row r="196" spans="1:91" ht="16" thickBot="1" x14ac:dyDescent="0.4">
      <c r="A196" s="13">
        <v>43657</v>
      </c>
      <c r="B196" s="81" t="s">
        <v>242</v>
      </c>
      <c r="C196" s="80">
        <f t="shared" si="46"/>
        <v>2019</v>
      </c>
      <c r="D196" s="80">
        <f t="shared" si="47"/>
        <v>7</v>
      </c>
      <c r="E196" s="80">
        <f t="shared" si="48"/>
        <v>11</v>
      </c>
      <c r="F196" s="80">
        <v>850.57510000000002</v>
      </c>
      <c r="G196" s="80">
        <v>76.569999999999993</v>
      </c>
      <c r="H196" s="80">
        <v>0.31</v>
      </c>
      <c r="I196" s="80">
        <v>3803.22</v>
      </c>
      <c r="J196" s="80">
        <v>454.6</v>
      </c>
      <c r="K196" s="80">
        <v>1110.8239000000001</v>
      </c>
      <c r="L196" s="80">
        <v>12031.61</v>
      </c>
      <c r="M196" s="80">
        <v>20209.09</v>
      </c>
      <c r="O196" s="66">
        <f t="shared" si="49"/>
        <v>7</v>
      </c>
      <c r="P196" s="44">
        <f t="shared" si="50"/>
        <v>10</v>
      </c>
      <c r="Q196" s="94">
        <v>45483</v>
      </c>
      <c r="R196" s="95">
        <f>SUMIFS(F:F,C:C,$R$4,D:D,O196,E:E,P196)</f>
        <v>847.18320000000006</v>
      </c>
      <c r="S196" s="96">
        <f>SUMIFS($F:$F,$C:$C,$S$4,$D:$D,O196,$E:$E,P196)</f>
        <v>934.99540000000002</v>
      </c>
      <c r="T196" s="96">
        <f>SUMIFS($F:$F,$C:$C,$T$4,$D:$D,O196,$E:$E,P196)</f>
        <v>568.70060000000001</v>
      </c>
      <c r="U196" s="96">
        <f>SUMIFS($F:$F,$C:$C,$U$4,$D:$D,O196,$E:$E,P196)</f>
        <v>690.89689999999996</v>
      </c>
      <c r="V196" s="96">
        <f>SUMIFS($F:$F,$C:$C,$V$4,$D:$D,O196,$E:$E,P196)</f>
        <v>903.60720000000003</v>
      </c>
      <c r="W196" s="96">
        <f>SUMIFS($F:$F,$C:$C,$W$4,$D:$D,O196,$E:$E,P196)</f>
        <v>909.6268</v>
      </c>
      <c r="X196" s="97">
        <f>SUMIFS($F:$F,$C:$C,$X$4,$D:$D,O196,$E:$E,P196)</f>
        <v>0</v>
      </c>
      <c r="Y196" s="44"/>
      <c r="Z196" s="66">
        <f t="shared" si="51"/>
        <v>7</v>
      </c>
      <c r="AA196" s="44">
        <f t="shared" si="52"/>
        <v>10</v>
      </c>
      <c r="AB196" s="94">
        <v>45483</v>
      </c>
      <c r="AC196" s="95">
        <f t="shared" si="67"/>
        <v>77.016654545454557</v>
      </c>
      <c r="AD196" s="96">
        <f t="shared" si="67"/>
        <v>84.999581818181824</v>
      </c>
      <c r="AE196" s="96">
        <f t="shared" si="67"/>
        <v>51.700054545454549</v>
      </c>
      <c r="AF196" s="96">
        <f t="shared" si="66"/>
        <v>62.808809090909087</v>
      </c>
      <c r="AG196" s="96">
        <f t="shared" si="66"/>
        <v>82.146109090909093</v>
      </c>
      <c r="AH196" s="96">
        <f t="shared" si="66"/>
        <v>82.693345454545451</v>
      </c>
      <c r="AI196" s="97">
        <f t="shared" si="66"/>
        <v>0</v>
      </c>
      <c r="AJ196" s="44"/>
      <c r="AK196" s="66">
        <f t="shared" si="53"/>
        <v>7</v>
      </c>
      <c r="AL196" s="44">
        <f t="shared" si="54"/>
        <v>10</v>
      </c>
      <c r="AM196" s="94">
        <v>45483</v>
      </c>
      <c r="AN196" s="95">
        <f>SUMIFS(G:G,C:C,$AN$4,D:D,AK196,E:E,AL196)</f>
        <v>76.27</v>
      </c>
      <c r="AO196" s="96">
        <f>SUMIFS(G:G,C:C,$AO$4,D:D,AK196,E:E,AL196)</f>
        <v>82.77</v>
      </c>
      <c r="AP196" s="96">
        <f>SUMIFS(G:G,C:C,$AP$4,D:D,AK196,E:E,AL196)</f>
        <v>50.68</v>
      </c>
      <c r="AQ196" s="96">
        <f>SUMIFS(G:G,C:C,$AQ$4,D:D,AK196,E:E,AL196)</f>
        <v>62.17</v>
      </c>
      <c r="AR196" s="96">
        <f>SUMIFS(G:G,C:C,$AR$4,D:D,AK196,E:E,AL196)</f>
        <v>80.13</v>
      </c>
      <c r="AS196" s="96">
        <f>SUMIFS(G:G,C:C,$AS$4,D:D,AK196,E:E,AL196)</f>
        <v>80.09</v>
      </c>
      <c r="AT196" s="97">
        <f>SUMIFS(G:G,C:C,$AT$4,D:D,AK196,E:E,AL196)</f>
        <v>0</v>
      </c>
      <c r="AU196" s="44"/>
      <c r="AV196" s="101">
        <v>45483</v>
      </c>
      <c r="AW196" s="96">
        <f t="shared" si="55"/>
        <v>801.56537999999989</v>
      </c>
      <c r="AX196" s="96">
        <f t="shared" si="56"/>
        <v>72.869579999999985</v>
      </c>
      <c r="AY196" s="97">
        <f t="shared" si="57"/>
        <v>71.168000000000006</v>
      </c>
      <c r="AZ196" s="96">
        <f t="shared" si="58"/>
        <v>84.999581818181824</v>
      </c>
      <c r="BA196" s="96">
        <f t="shared" si="59"/>
        <v>51.700054545454549</v>
      </c>
      <c r="BB196" s="97">
        <f t="shared" si="60"/>
        <v>33.299527272727275</v>
      </c>
      <c r="BC196" s="102">
        <f t="shared" si="61"/>
        <v>72.869580000000013</v>
      </c>
      <c r="BD196" s="44"/>
      <c r="BE196" s="44"/>
      <c r="BF196" s="96">
        <f t="shared" si="63"/>
        <v>82.77</v>
      </c>
      <c r="BG196" s="96">
        <f t="shared" si="64"/>
        <v>50.68</v>
      </c>
      <c r="BH196" s="96">
        <f t="shared" si="65"/>
        <v>32.089999999999996</v>
      </c>
      <c r="BI196" s="44"/>
      <c r="BJ196" s="96">
        <f t="shared" si="62"/>
        <v>71.168000000000006</v>
      </c>
      <c r="BK196" s="44"/>
      <c r="BP196" s="14"/>
      <c r="BQ196" s="13"/>
      <c r="BR196" s="15"/>
      <c r="BU196" s="13"/>
      <c r="BV196" s="15"/>
      <c r="BY196" s="13"/>
      <c r="BZ196" s="15"/>
      <c r="CC196" s="13"/>
      <c r="CD196" s="15"/>
      <c r="CG196" s="13"/>
      <c r="CH196" s="15"/>
      <c r="CK196" s="15"/>
      <c r="CL196" s="15"/>
      <c r="CM196" s="15"/>
    </row>
    <row r="197" spans="1:91" ht="16" thickBot="1" x14ac:dyDescent="0.4">
      <c r="A197" s="13">
        <v>43658</v>
      </c>
      <c r="B197" s="81" t="s">
        <v>243</v>
      </c>
      <c r="C197" s="80">
        <f t="shared" ref="C197:C260" si="68">YEAR(B197)</f>
        <v>2019</v>
      </c>
      <c r="D197" s="80">
        <f t="shared" ref="D197:D260" si="69">MONTH(B197)</f>
        <v>7</v>
      </c>
      <c r="E197" s="80">
        <f t="shared" ref="E197:E260" si="70">DAY(B197)</f>
        <v>12</v>
      </c>
      <c r="F197" s="80">
        <v>854.49040000000002</v>
      </c>
      <c r="G197" s="80">
        <v>76.92</v>
      </c>
      <c r="H197" s="80">
        <v>0.35</v>
      </c>
      <c r="I197" s="80">
        <v>4218.24</v>
      </c>
      <c r="J197" s="80">
        <v>262</v>
      </c>
      <c r="K197" s="80">
        <v>1110.8239000000001</v>
      </c>
      <c r="L197" s="80">
        <v>12031.58</v>
      </c>
      <c r="M197" s="80">
        <v>20209.169999999998</v>
      </c>
      <c r="O197" s="66">
        <f t="shared" ref="O197:O260" si="71">MONTH(Q197)</f>
        <v>7</v>
      </c>
      <c r="P197" s="44">
        <f t="shared" ref="P197:P260" si="72">DAY(Q197)</f>
        <v>11</v>
      </c>
      <c r="Q197" s="94">
        <v>45484</v>
      </c>
      <c r="R197" s="95">
        <f>SUMIFS(F:F,C:C,$R$4,D:D,O197,E:E,P197)</f>
        <v>850.57510000000002</v>
      </c>
      <c r="S197" s="96">
        <f>SUMIFS($F:$F,$C:$C,$S$4,$D:$D,O197,$E:$E,P197)</f>
        <v>938.58339999999998</v>
      </c>
      <c r="T197" s="96">
        <f>SUMIFS($F:$F,$C:$C,$T$4,$D:$D,O197,$E:$E,P197)</f>
        <v>573.35670000000005</v>
      </c>
      <c r="U197" s="96">
        <f>SUMIFS($F:$F,$C:$C,$U$4,$D:$D,O197,$E:$E,P197)</f>
        <v>693.55190000000005</v>
      </c>
      <c r="V197" s="96">
        <f>SUMIFS($F:$F,$C:$C,$V$4,$D:$D,O197,$E:$E,P197)</f>
        <v>906.15830000000005</v>
      </c>
      <c r="W197" s="96">
        <f>SUMIFS($F:$F,$C:$C,$W$4,$D:$D,O197,$E:$E,P197)</f>
        <v>912.19770000000005</v>
      </c>
      <c r="X197" s="97">
        <f>SUMIFS($F:$F,$C:$C,$X$4,$D:$D,O197,$E:$E,P197)</f>
        <v>0</v>
      </c>
      <c r="Y197" s="44"/>
      <c r="Z197" s="66">
        <f t="shared" ref="Z197:Z260" si="73">MONTH(AB197)</f>
        <v>7</v>
      </c>
      <c r="AA197" s="44">
        <f t="shared" ref="AA197:AA260" si="74">DAY(AB197)</f>
        <v>11</v>
      </c>
      <c r="AB197" s="94">
        <v>45484</v>
      </c>
      <c r="AC197" s="95">
        <f t="shared" si="67"/>
        <v>77.325009090909091</v>
      </c>
      <c r="AD197" s="96">
        <f t="shared" si="67"/>
        <v>85.325763636363632</v>
      </c>
      <c r="AE197" s="96">
        <f t="shared" si="67"/>
        <v>52.123336363636369</v>
      </c>
      <c r="AF197" s="96">
        <f t="shared" si="66"/>
        <v>63.050172727272731</v>
      </c>
      <c r="AG197" s="96">
        <f t="shared" si="66"/>
        <v>82.37802727272728</v>
      </c>
      <c r="AH197" s="96">
        <f t="shared" si="66"/>
        <v>82.927063636363641</v>
      </c>
      <c r="AI197" s="97">
        <f t="shared" si="66"/>
        <v>0</v>
      </c>
      <c r="AJ197" s="44"/>
      <c r="AK197" s="66">
        <f t="shared" ref="AK197:AK260" si="75">MONTH(AM197)</f>
        <v>7</v>
      </c>
      <c r="AL197" s="44">
        <f t="shared" ref="AL197:AL260" si="76">DAY(AM197)</f>
        <v>11</v>
      </c>
      <c r="AM197" s="94">
        <v>45484</v>
      </c>
      <c r="AN197" s="95">
        <f>SUMIFS(G:G,C:C,$AN$4,D:D,AK197,E:E,AL197)</f>
        <v>76.569999999999993</v>
      </c>
      <c r="AO197" s="96">
        <f>SUMIFS(G:G,C:C,$AO$4,D:D,AK197,E:E,AL197)</f>
        <v>83.09</v>
      </c>
      <c r="AP197" s="96">
        <f>SUMIFS(G:G,C:C,$AP$4,D:D,AK197,E:E,AL197)</f>
        <v>51.1</v>
      </c>
      <c r="AQ197" s="96">
        <f>SUMIFS(G:G,C:C,$AQ$4,D:D,AK197,E:E,AL197)</f>
        <v>62.41</v>
      </c>
      <c r="AR197" s="96">
        <f>SUMIFS(G:G,C:C,$AR$4,D:D,AK197,E:E,AL197)</f>
        <v>80.349999999999994</v>
      </c>
      <c r="AS197" s="96">
        <f>SUMIFS(G:G,C:C,$AS$4,D:D,AK197,E:E,AL197)</f>
        <v>80.319999999999993</v>
      </c>
      <c r="AT197" s="97">
        <f>SUMIFS(G:G,C:C,$AT$4,D:D,AK197,E:E,AL197)</f>
        <v>0</v>
      </c>
      <c r="AU197" s="44"/>
      <c r="AV197" s="101">
        <v>45484</v>
      </c>
      <c r="AW197" s="96">
        <f t="shared" ref="AW197:AW260" si="77">AVERAGE(S197:W197)</f>
        <v>804.76960000000008</v>
      </c>
      <c r="AX197" s="96">
        <f t="shared" ref="AX197:AX260" si="78">AW197/11</f>
        <v>73.160872727272732</v>
      </c>
      <c r="AY197" s="97">
        <f t="shared" ref="AY197:AY260" si="79">AVERAGE(AO197:AS197)</f>
        <v>71.453999999999994</v>
      </c>
      <c r="AZ197" s="96">
        <f t="shared" ref="AZ197:AZ260" si="80">MAX(AC197:AI197)</f>
        <v>85.325763636363632</v>
      </c>
      <c r="BA197" s="96">
        <f t="shared" ref="BA197:BA260" si="81">MIN(AC197:AH197)</f>
        <v>52.123336363636369</v>
      </c>
      <c r="BB197" s="97">
        <f t="shared" ref="BB197:BB260" si="82">AZ197-BA197</f>
        <v>33.202427272727263</v>
      </c>
      <c r="BC197" s="102">
        <f t="shared" ref="BC197:BC260" si="83">AVERAGE(AD197:AH197)</f>
        <v>73.160872727272732</v>
      </c>
      <c r="BD197" s="44"/>
      <c r="BE197" s="44"/>
      <c r="BF197" s="96">
        <f t="shared" si="63"/>
        <v>83.09</v>
      </c>
      <c r="BG197" s="96">
        <f t="shared" si="64"/>
        <v>51.1</v>
      </c>
      <c r="BH197" s="96">
        <f t="shared" si="65"/>
        <v>31.990000000000002</v>
      </c>
      <c r="BI197" s="44"/>
      <c r="BJ197" s="96">
        <f t="shared" ref="BJ197:BJ260" si="84">AY197</f>
        <v>71.453999999999994</v>
      </c>
      <c r="BK197" s="44"/>
      <c r="BP197" s="14"/>
      <c r="BQ197" s="13"/>
      <c r="BR197" s="15"/>
      <c r="BU197" s="13"/>
      <c r="BV197" s="15"/>
      <c r="BY197" s="13"/>
      <c r="BZ197" s="15"/>
      <c r="CC197" s="13"/>
      <c r="CD197" s="15"/>
      <c r="CG197" s="13"/>
      <c r="CH197" s="15"/>
      <c r="CK197" s="15"/>
      <c r="CL197" s="15"/>
      <c r="CM197" s="15"/>
    </row>
    <row r="198" spans="1:91" ht="16" thickBot="1" x14ac:dyDescent="0.4">
      <c r="A198" s="13">
        <v>43659</v>
      </c>
      <c r="B198" s="81" t="s">
        <v>244</v>
      </c>
      <c r="C198" s="80">
        <f t="shared" si="68"/>
        <v>2019</v>
      </c>
      <c r="D198" s="80">
        <f t="shared" si="69"/>
        <v>7</v>
      </c>
      <c r="E198" s="80">
        <f t="shared" si="70"/>
        <v>13</v>
      </c>
      <c r="F198" s="80">
        <v>859.12609999999995</v>
      </c>
      <c r="G198" s="80">
        <v>77.34</v>
      </c>
      <c r="H198" s="80">
        <v>0.42</v>
      </c>
      <c r="I198" s="80">
        <v>4863.95</v>
      </c>
      <c r="J198" s="80">
        <v>230</v>
      </c>
      <c r="K198" s="80">
        <v>1110.8239000000001</v>
      </c>
      <c r="L198" s="80">
        <v>12031.46</v>
      </c>
      <c r="M198" s="80">
        <v>20209.48</v>
      </c>
      <c r="O198" s="66">
        <f t="shared" si="71"/>
        <v>7</v>
      </c>
      <c r="P198" s="44">
        <f t="shared" si="72"/>
        <v>12</v>
      </c>
      <c r="Q198" s="94">
        <v>45485</v>
      </c>
      <c r="R198" s="95">
        <f>SUMIFS(F:F,C:C,$R$4,D:D,O198,E:E,P198)</f>
        <v>854.49040000000002</v>
      </c>
      <c r="S198" s="96">
        <f>SUMIFS($F:$F,$C:$C,$S$4,$D:$D,O198,$E:$E,P198)</f>
        <v>942.77340000000004</v>
      </c>
      <c r="T198" s="96">
        <f>SUMIFS($F:$F,$C:$C,$T$4,$D:$D,O198,$E:$E,P198)</f>
        <v>576.61749999999995</v>
      </c>
      <c r="U198" s="96">
        <f>SUMIFS($F:$F,$C:$C,$U$4,$D:$D,O198,$E:$E,P198)</f>
        <v>696.43299999999999</v>
      </c>
      <c r="V198" s="96">
        <f>SUMIFS($F:$F,$C:$C,$V$4,$D:$D,O198,$E:$E,P198)</f>
        <v>908.9085</v>
      </c>
      <c r="W198" s="96">
        <f>SUMIFS($F:$F,$C:$C,$W$4,$D:$D,O198,$E:$E,P198)</f>
        <v>914.53089999999997</v>
      </c>
      <c r="X198" s="97">
        <f>SUMIFS($F:$F,$C:$C,$X$4,$D:$D,O198,$E:$E,P198)</f>
        <v>0</v>
      </c>
      <c r="Y198" s="44"/>
      <c r="Z198" s="66">
        <f t="shared" si="73"/>
        <v>7</v>
      </c>
      <c r="AA198" s="44">
        <f t="shared" si="74"/>
        <v>12</v>
      </c>
      <c r="AB198" s="94">
        <v>45485</v>
      </c>
      <c r="AC198" s="95">
        <f t="shared" si="67"/>
        <v>77.680945454545451</v>
      </c>
      <c r="AD198" s="96">
        <f t="shared" si="67"/>
        <v>85.706672727272732</v>
      </c>
      <c r="AE198" s="96">
        <f t="shared" si="67"/>
        <v>52.419772727272722</v>
      </c>
      <c r="AF198" s="96">
        <f t="shared" si="66"/>
        <v>63.312090909090905</v>
      </c>
      <c r="AG198" s="96">
        <f t="shared" si="66"/>
        <v>82.628045454545457</v>
      </c>
      <c r="AH198" s="96">
        <f t="shared" si="66"/>
        <v>83.139172727272722</v>
      </c>
      <c r="AI198" s="97">
        <f t="shared" si="66"/>
        <v>0</v>
      </c>
      <c r="AJ198" s="44"/>
      <c r="AK198" s="66">
        <f t="shared" si="75"/>
        <v>7</v>
      </c>
      <c r="AL198" s="44">
        <f t="shared" si="76"/>
        <v>12</v>
      </c>
      <c r="AM198" s="94">
        <v>45485</v>
      </c>
      <c r="AN198" s="95">
        <f>SUMIFS(G:G,C:C,$AN$4,D:D,AK198,E:E,AL198)</f>
        <v>76.92</v>
      </c>
      <c r="AO198" s="96">
        <f>SUMIFS(G:G,C:C,$AO$4,D:D,AK198,E:E,AL198)</f>
        <v>83.46</v>
      </c>
      <c r="AP198" s="96">
        <f>SUMIFS(G:G,C:C,$AP$4,D:D,AK198,E:E,AL198)</f>
        <v>51.39</v>
      </c>
      <c r="AQ198" s="96">
        <f>SUMIFS(G:G,C:C,$AQ$4,D:D,AK198,E:E,AL198)</f>
        <v>62.67</v>
      </c>
      <c r="AR198" s="96">
        <f>SUMIFS(G:G,C:C,$AR$4,D:D,AK198,E:E,AL198)</f>
        <v>80.53</v>
      </c>
      <c r="AS198" s="96">
        <f>SUMIFS(G:G,C:C,$AS$4,D:D,AK198,E:E,AL198)</f>
        <v>80.52</v>
      </c>
      <c r="AT198" s="97">
        <f>SUMIFS(G:G,C:C,$AT$4,D:D,AK198,E:E,AL198)</f>
        <v>0</v>
      </c>
      <c r="AU198" s="44"/>
      <c r="AV198" s="101">
        <v>45485</v>
      </c>
      <c r="AW198" s="96">
        <f t="shared" si="77"/>
        <v>807.8526599999999</v>
      </c>
      <c r="AX198" s="96">
        <f t="shared" si="78"/>
        <v>73.441150909090894</v>
      </c>
      <c r="AY198" s="97">
        <f t="shared" si="79"/>
        <v>71.713999999999984</v>
      </c>
      <c r="AZ198" s="96">
        <f t="shared" si="80"/>
        <v>85.706672727272732</v>
      </c>
      <c r="BA198" s="96">
        <f t="shared" si="81"/>
        <v>52.419772727272722</v>
      </c>
      <c r="BB198" s="97">
        <f t="shared" si="82"/>
        <v>33.28690000000001</v>
      </c>
      <c r="BC198" s="102">
        <f t="shared" si="83"/>
        <v>73.441150909090908</v>
      </c>
      <c r="BD198" s="44"/>
      <c r="BE198" s="44"/>
      <c r="BF198" s="96">
        <f t="shared" ref="BF198:BF261" si="85">MAX(AO198:AS198)</f>
        <v>83.46</v>
      </c>
      <c r="BG198" s="96">
        <f t="shared" ref="BG198:BG261" si="86">MIN(AO198:AS198)</f>
        <v>51.39</v>
      </c>
      <c r="BH198" s="96">
        <f t="shared" ref="BH198:BH261" si="87">BF198-BG198</f>
        <v>32.069999999999993</v>
      </c>
      <c r="BI198" s="44"/>
      <c r="BJ198" s="96">
        <f t="shared" si="84"/>
        <v>71.713999999999984</v>
      </c>
      <c r="BK198" s="44"/>
      <c r="BP198" s="14"/>
      <c r="BQ198" s="13"/>
      <c r="BR198" s="15"/>
      <c r="BU198" s="13"/>
      <c r="BV198" s="15"/>
      <c r="BY198" s="13"/>
      <c r="BZ198" s="15"/>
      <c r="CC198" s="13"/>
      <c r="CD198" s="15"/>
      <c r="CG198" s="13"/>
      <c r="CH198" s="15"/>
      <c r="CK198" s="15"/>
      <c r="CL198" s="15"/>
      <c r="CM198" s="15"/>
    </row>
    <row r="199" spans="1:91" ht="16" thickBot="1" x14ac:dyDescent="0.4">
      <c r="A199" s="13">
        <v>43660</v>
      </c>
      <c r="B199" s="81" t="s">
        <v>245</v>
      </c>
      <c r="C199" s="80">
        <f t="shared" si="68"/>
        <v>2019</v>
      </c>
      <c r="D199" s="80">
        <f t="shared" si="69"/>
        <v>7</v>
      </c>
      <c r="E199" s="80">
        <f t="shared" si="70"/>
        <v>14</v>
      </c>
      <c r="F199" s="80">
        <v>863.94719999999995</v>
      </c>
      <c r="G199" s="80">
        <v>77.78</v>
      </c>
      <c r="H199" s="80">
        <v>0.43</v>
      </c>
      <c r="I199" s="80">
        <v>5039.84</v>
      </c>
      <c r="J199" s="80">
        <v>191.9</v>
      </c>
      <c r="K199" s="80">
        <v>1110.8239000000001</v>
      </c>
      <c r="L199" s="80">
        <v>12031.26</v>
      </c>
      <c r="M199" s="80">
        <v>20210</v>
      </c>
      <c r="O199" s="66">
        <f t="shared" si="71"/>
        <v>7</v>
      </c>
      <c r="P199" s="44">
        <f t="shared" si="72"/>
        <v>13</v>
      </c>
      <c r="Q199" s="94">
        <v>45486</v>
      </c>
      <c r="R199" s="95">
        <f>SUMIFS(F:F,C:C,$R$4,D:D,O199,E:E,P199)</f>
        <v>859.12609999999995</v>
      </c>
      <c r="S199" s="96">
        <f>SUMIFS($F:$F,$C:$C,$S$4,$D:$D,O199,$E:$E,P199)</f>
        <v>945.71079999999995</v>
      </c>
      <c r="T199" s="96">
        <f>SUMIFS($F:$F,$C:$C,$T$4,$D:$D,O199,$E:$E,P199)</f>
        <v>578.43460000000005</v>
      </c>
      <c r="U199" s="96">
        <f>SUMIFS($F:$F,$C:$C,$U$4,$D:$D,O199,$E:$E,P199)</f>
        <v>699.56280000000004</v>
      </c>
      <c r="V199" s="96">
        <f>SUMIFS($F:$F,$C:$C,$V$4,$D:$D,O199,$E:$E,P199)</f>
        <v>911.57989999999995</v>
      </c>
      <c r="W199" s="96">
        <f>SUMIFS($F:$F,$C:$C,$W$4,$D:$D,O199,$E:$E,P199)</f>
        <v>918.04639999999995</v>
      </c>
      <c r="X199" s="97">
        <f>SUMIFS($F:$F,$C:$C,$X$4,$D:$D,O199,$E:$E,P199)</f>
        <v>0</v>
      </c>
      <c r="Y199" s="44"/>
      <c r="Z199" s="66">
        <f t="shared" si="73"/>
        <v>7</v>
      </c>
      <c r="AA199" s="44">
        <f t="shared" si="74"/>
        <v>13</v>
      </c>
      <c r="AB199" s="94">
        <v>45486</v>
      </c>
      <c r="AC199" s="95">
        <f t="shared" si="67"/>
        <v>78.102372727272723</v>
      </c>
      <c r="AD199" s="96">
        <f t="shared" si="67"/>
        <v>85.973709090909082</v>
      </c>
      <c r="AE199" s="96">
        <f t="shared" si="67"/>
        <v>52.584963636363639</v>
      </c>
      <c r="AF199" s="96">
        <f t="shared" si="66"/>
        <v>63.596618181818187</v>
      </c>
      <c r="AG199" s="96">
        <f t="shared" si="66"/>
        <v>82.870899999999992</v>
      </c>
      <c r="AH199" s="96">
        <f t="shared" si="66"/>
        <v>83.458763636363628</v>
      </c>
      <c r="AI199" s="97">
        <f t="shared" si="66"/>
        <v>0</v>
      </c>
      <c r="AJ199" s="44"/>
      <c r="AK199" s="66">
        <f t="shared" si="75"/>
        <v>7</v>
      </c>
      <c r="AL199" s="44">
        <f t="shared" si="76"/>
        <v>13</v>
      </c>
      <c r="AM199" s="94">
        <v>45486</v>
      </c>
      <c r="AN199" s="95">
        <f>SUMIFS(G:G,C:C,$AN$4,D:D,AK199,E:E,AL199)</f>
        <v>77.34</v>
      </c>
      <c r="AO199" s="96">
        <f>SUMIFS(G:G,C:C,$AO$4,D:D,AK199,E:E,AL199)</f>
        <v>83.72</v>
      </c>
      <c r="AP199" s="96">
        <f>SUMIFS(G:G,C:C,$AP$4,D:D,AK199,E:E,AL199)</f>
        <v>51.55</v>
      </c>
      <c r="AQ199" s="96">
        <f>SUMIFS(G:G,C:C,$AQ$4,D:D,AK199,E:E,AL199)</f>
        <v>62.95</v>
      </c>
      <c r="AR199" s="96">
        <f>SUMIFS(G:G,C:C,$AR$4,D:D,AK199,E:E,AL199)</f>
        <v>80.760000000000005</v>
      </c>
      <c r="AS199" s="96">
        <f>SUMIFS(G:G,C:C,$AS$4,D:D,AK199,E:E,AL199)</f>
        <v>80.83</v>
      </c>
      <c r="AT199" s="97">
        <f>SUMIFS(G:G,C:C,$AT$4,D:D,AK199,E:E,AL199)</f>
        <v>0</v>
      </c>
      <c r="AU199" s="44"/>
      <c r="AV199" s="101">
        <v>45486</v>
      </c>
      <c r="AW199" s="96">
        <f t="shared" si="77"/>
        <v>810.66689999999994</v>
      </c>
      <c r="AX199" s="96">
        <f t="shared" si="78"/>
        <v>73.6969909090909</v>
      </c>
      <c r="AY199" s="97">
        <f t="shared" si="79"/>
        <v>71.961999999999989</v>
      </c>
      <c r="AZ199" s="96">
        <f t="shared" si="80"/>
        <v>85.973709090909082</v>
      </c>
      <c r="BA199" s="96">
        <f t="shared" si="81"/>
        <v>52.584963636363639</v>
      </c>
      <c r="BB199" s="97">
        <f t="shared" si="82"/>
        <v>33.388745454545443</v>
      </c>
      <c r="BC199" s="102">
        <f t="shared" si="83"/>
        <v>73.696990909090914</v>
      </c>
      <c r="BD199" s="44"/>
      <c r="BE199" s="44"/>
      <c r="BF199" s="96">
        <f t="shared" si="85"/>
        <v>83.72</v>
      </c>
      <c r="BG199" s="96">
        <f t="shared" si="86"/>
        <v>51.55</v>
      </c>
      <c r="BH199" s="96">
        <f t="shared" si="87"/>
        <v>32.17</v>
      </c>
      <c r="BI199" s="44"/>
      <c r="BJ199" s="96">
        <f t="shared" si="84"/>
        <v>71.961999999999989</v>
      </c>
      <c r="BK199" s="44"/>
      <c r="BP199" s="14"/>
      <c r="BQ199" s="13"/>
      <c r="BR199" s="15"/>
      <c r="BU199" s="13"/>
      <c r="BV199" s="15"/>
      <c r="BY199" s="13"/>
      <c r="BZ199" s="15"/>
      <c r="CC199" s="13"/>
      <c r="CD199" s="15"/>
      <c r="CG199" s="13"/>
      <c r="CH199" s="15"/>
      <c r="CK199" s="15"/>
      <c r="CL199" s="15"/>
      <c r="CM199" s="15"/>
    </row>
    <row r="200" spans="1:91" ht="16" thickBot="1" x14ac:dyDescent="0.4">
      <c r="A200" s="13">
        <v>43661</v>
      </c>
      <c r="B200" s="81" t="s">
        <v>246</v>
      </c>
      <c r="C200" s="80">
        <f t="shared" si="68"/>
        <v>2019</v>
      </c>
      <c r="D200" s="80">
        <f t="shared" si="69"/>
        <v>7</v>
      </c>
      <c r="E200" s="80">
        <f t="shared" si="70"/>
        <v>15</v>
      </c>
      <c r="F200" s="80">
        <v>867.52679999999998</v>
      </c>
      <c r="G200" s="80">
        <v>78.09</v>
      </c>
      <c r="H200" s="80">
        <v>0.32</v>
      </c>
      <c r="I200" s="80">
        <v>3991.26</v>
      </c>
      <c r="J200" s="80">
        <v>262.39999999999998</v>
      </c>
      <c r="K200" s="80">
        <v>1110.8720000000001</v>
      </c>
      <c r="L200" s="80">
        <v>11957.08</v>
      </c>
      <c r="M200" s="80">
        <v>20210.77</v>
      </c>
      <c r="O200" s="66">
        <f t="shared" si="71"/>
        <v>7</v>
      </c>
      <c r="P200" s="44">
        <f t="shared" si="72"/>
        <v>14</v>
      </c>
      <c r="Q200" s="94">
        <v>45487</v>
      </c>
      <c r="R200" s="95">
        <f>SUMIFS(F:F,C:C,$R$4,D:D,O200,E:E,P200)</f>
        <v>863.94719999999995</v>
      </c>
      <c r="S200" s="96">
        <f>SUMIFS($F:$F,$C:$C,$S$4,$D:$D,O200,$E:$E,P200)</f>
        <v>946.60299999999995</v>
      </c>
      <c r="T200" s="96">
        <f>SUMIFS($F:$F,$C:$C,$T$4,$D:$D,O200,$E:$E,P200)</f>
        <v>580.37149999999997</v>
      </c>
      <c r="U200" s="96">
        <f>SUMIFS($F:$F,$C:$C,$U$4,$D:$D,O200,$E:$E,P200)</f>
        <v>703.05420000000004</v>
      </c>
      <c r="V200" s="96">
        <f>SUMIFS($F:$F,$C:$C,$V$4,$D:$D,O200,$E:$E,P200)</f>
        <v>914.83839999999998</v>
      </c>
      <c r="W200" s="96">
        <f>SUMIFS($F:$F,$C:$C,$W$4,$D:$D,O200,$E:$E,P200)</f>
        <v>921.37559999999996</v>
      </c>
      <c r="X200" s="97">
        <f>SUMIFS($F:$F,$C:$C,$X$4,$D:$D,O200,$E:$E,P200)</f>
        <v>0</v>
      </c>
      <c r="Y200" s="44"/>
      <c r="Z200" s="66">
        <f t="shared" si="73"/>
        <v>7</v>
      </c>
      <c r="AA200" s="44">
        <f t="shared" si="74"/>
        <v>14</v>
      </c>
      <c r="AB200" s="94">
        <v>45487</v>
      </c>
      <c r="AC200" s="95">
        <f t="shared" si="67"/>
        <v>78.540654545454544</v>
      </c>
      <c r="AD200" s="96">
        <f t="shared" si="67"/>
        <v>86.054818181818177</v>
      </c>
      <c r="AE200" s="96">
        <f t="shared" si="67"/>
        <v>52.761045454545453</v>
      </c>
      <c r="AF200" s="96">
        <f t="shared" si="66"/>
        <v>63.914018181818186</v>
      </c>
      <c r="AG200" s="96">
        <f t="shared" si="66"/>
        <v>83.167127272727271</v>
      </c>
      <c r="AH200" s="96">
        <f t="shared" si="66"/>
        <v>83.761418181818172</v>
      </c>
      <c r="AI200" s="97">
        <f t="shared" si="66"/>
        <v>0</v>
      </c>
      <c r="AJ200" s="44"/>
      <c r="AK200" s="66">
        <f t="shared" si="75"/>
        <v>7</v>
      </c>
      <c r="AL200" s="44">
        <f t="shared" si="76"/>
        <v>14</v>
      </c>
      <c r="AM200" s="94">
        <v>45487</v>
      </c>
      <c r="AN200" s="95">
        <f>SUMIFS(G:G,C:C,$AN$4,D:D,AK200,E:E,AL200)</f>
        <v>77.78</v>
      </c>
      <c r="AO200" s="96">
        <f>SUMIFS(G:G,C:C,$AO$4,D:D,AK200,E:E,AL200)</f>
        <v>83.81</v>
      </c>
      <c r="AP200" s="96">
        <f>SUMIFS(G:G,C:C,$AP$4,D:D,AK200,E:E,AL200)</f>
        <v>51.72</v>
      </c>
      <c r="AQ200" s="96">
        <f>SUMIFS(G:G,C:C,$AQ$4,D:D,AK200,E:E,AL200)</f>
        <v>63.26</v>
      </c>
      <c r="AR200" s="96">
        <f>SUMIFS(G:G,C:C,$AR$4,D:D,AK200,E:E,AL200)</f>
        <v>81.05</v>
      </c>
      <c r="AS200" s="96">
        <f>SUMIFS(G:G,C:C,$AS$4,D:D,AK200,E:E,AL200)</f>
        <v>81.12</v>
      </c>
      <c r="AT200" s="97">
        <f>SUMIFS(G:G,C:C,$AT$4,D:D,AK200,E:E,AL200)</f>
        <v>0</v>
      </c>
      <c r="AU200" s="44"/>
      <c r="AV200" s="101">
        <v>45487</v>
      </c>
      <c r="AW200" s="96">
        <f t="shared" si="77"/>
        <v>813.24853999999993</v>
      </c>
      <c r="AX200" s="96">
        <f t="shared" si="78"/>
        <v>73.931685454545445</v>
      </c>
      <c r="AY200" s="97">
        <f t="shared" si="79"/>
        <v>72.191999999999993</v>
      </c>
      <c r="AZ200" s="96">
        <f t="shared" si="80"/>
        <v>86.054818181818177</v>
      </c>
      <c r="BA200" s="96">
        <f t="shared" si="81"/>
        <v>52.761045454545453</v>
      </c>
      <c r="BB200" s="97">
        <f t="shared" si="82"/>
        <v>33.293772727272724</v>
      </c>
      <c r="BC200" s="102">
        <f t="shared" si="83"/>
        <v>73.931685454545459</v>
      </c>
      <c r="BD200" s="44"/>
      <c r="BE200" s="44"/>
      <c r="BF200" s="96">
        <f t="shared" si="85"/>
        <v>83.81</v>
      </c>
      <c r="BG200" s="96">
        <f t="shared" si="86"/>
        <v>51.72</v>
      </c>
      <c r="BH200" s="96">
        <f t="shared" si="87"/>
        <v>32.090000000000003</v>
      </c>
      <c r="BI200" s="44"/>
      <c r="BJ200" s="96">
        <f t="shared" si="84"/>
        <v>72.191999999999993</v>
      </c>
      <c r="BK200" s="44"/>
      <c r="BP200" s="14"/>
      <c r="BQ200" s="13"/>
      <c r="BR200" s="15"/>
      <c r="BU200" s="13"/>
      <c r="BV200" s="15"/>
      <c r="BY200" s="13"/>
      <c r="BZ200" s="15"/>
      <c r="CC200" s="13"/>
      <c r="CD200" s="15"/>
      <c r="CG200" s="13"/>
      <c r="CH200" s="15"/>
      <c r="CK200" s="15"/>
      <c r="CL200" s="15"/>
      <c r="CM200" s="15"/>
    </row>
    <row r="201" spans="1:91" ht="16" thickBot="1" x14ac:dyDescent="0.4">
      <c r="A201" s="13">
        <v>43662</v>
      </c>
      <c r="B201" s="81" t="s">
        <v>247</v>
      </c>
      <c r="C201" s="80">
        <f t="shared" si="68"/>
        <v>2019</v>
      </c>
      <c r="D201" s="80">
        <f t="shared" si="69"/>
        <v>7</v>
      </c>
      <c r="E201" s="80">
        <f t="shared" si="70"/>
        <v>16</v>
      </c>
      <c r="F201" s="80">
        <v>870.18119999999999</v>
      </c>
      <c r="G201" s="80">
        <v>78.33</v>
      </c>
      <c r="H201" s="80">
        <v>0.24</v>
      </c>
      <c r="I201" s="80">
        <v>3543.85</v>
      </c>
      <c r="J201" s="80">
        <v>833.3</v>
      </c>
      <c r="K201" s="80">
        <v>1110.8720000000001</v>
      </c>
      <c r="L201" s="80">
        <v>11957.01</v>
      </c>
      <c r="M201" s="80">
        <v>20210.939999999999</v>
      </c>
      <c r="O201" s="66">
        <f t="shared" si="71"/>
        <v>7</v>
      </c>
      <c r="P201" s="44">
        <f t="shared" si="72"/>
        <v>15</v>
      </c>
      <c r="Q201" s="94">
        <v>45488</v>
      </c>
      <c r="R201" s="95">
        <f>SUMIFS(F:F,C:C,$R$4,D:D,O201,E:E,P201)</f>
        <v>867.52679999999998</v>
      </c>
      <c r="S201" s="96">
        <f>SUMIFS($F:$F,$C:$C,$S$4,$D:$D,O201,$E:$E,P201)</f>
        <v>946.27189999999996</v>
      </c>
      <c r="T201" s="96">
        <f>SUMIFS($F:$F,$C:$C,$T$4,$D:$D,O201,$E:$E,P201)</f>
        <v>582.14239999999995</v>
      </c>
      <c r="U201" s="96">
        <f>SUMIFS($F:$F,$C:$C,$U$4,$D:$D,O201,$E:$E,P201)</f>
        <v>706.76679999999999</v>
      </c>
      <c r="V201" s="96">
        <f>SUMIFS($F:$F,$C:$C,$V$4,$D:$D,O201,$E:$E,P201)</f>
        <v>919.13940000000002</v>
      </c>
      <c r="W201" s="96">
        <f>SUMIFS($F:$F,$C:$C,$W$4,$D:$D,O201,$E:$E,P201)</f>
        <v>924.09559999999999</v>
      </c>
      <c r="X201" s="97">
        <f>SUMIFS($F:$F,$C:$C,$X$4,$D:$D,O201,$E:$E,P201)</f>
        <v>0</v>
      </c>
      <c r="Y201" s="44"/>
      <c r="Z201" s="66">
        <f t="shared" si="73"/>
        <v>7</v>
      </c>
      <c r="AA201" s="44">
        <f t="shared" si="74"/>
        <v>15</v>
      </c>
      <c r="AB201" s="94">
        <v>45488</v>
      </c>
      <c r="AC201" s="95">
        <f t="shared" si="67"/>
        <v>78.866072727272723</v>
      </c>
      <c r="AD201" s="96">
        <f t="shared" si="67"/>
        <v>86.024718181818173</v>
      </c>
      <c r="AE201" s="96">
        <f t="shared" si="67"/>
        <v>52.922036363636359</v>
      </c>
      <c r="AF201" s="96">
        <f t="shared" si="66"/>
        <v>64.251527272727273</v>
      </c>
      <c r="AG201" s="96">
        <f t="shared" si="66"/>
        <v>83.558127272727276</v>
      </c>
      <c r="AH201" s="96">
        <f t="shared" si="66"/>
        <v>84.008690909090902</v>
      </c>
      <c r="AI201" s="97">
        <f t="shared" si="66"/>
        <v>0</v>
      </c>
      <c r="AJ201" s="44"/>
      <c r="AK201" s="66">
        <f t="shared" si="75"/>
        <v>7</v>
      </c>
      <c r="AL201" s="44">
        <f t="shared" si="76"/>
        <v>15</v>
      </c>
      <c r="AM201" s="94">
        <v>45488</v>
      </c>
      <c r="AN201" s="95">
        <f>SUMIFS(G:G,C:C,$AN$4,D:D,AK201,E:E,AL201)</f>
        <v>78.09</v>
      </c>
      <c r="AO201" s="96">
        <f>SUMIFS(G:G,C:C,$AO$4,D:D,AK201,E:E,AL201)</f>
        <v>83.78</v>
      </c>
      <c r="AP201" s="96">
        <f>SUMIFS(G:G,C:C,$AP$4,D:D,AK201,E:E,AL201)</f>
        <v>51.93</v>
      </c>
      <c r="AQ201" s="96">
        <f>SUMIFS(G:G,C:C,$AQ$4,D:D,AK201,E:E,AL201)</f>
        <v>63.59</v>
      </c>
      <c r="AR201" s="96">
        <f>SUMIFS(G:G,C:C,$AR$4,D:D,AK201,E:E,AL201)</f>
        <v>81.430000000000007</v>
      </c>
      <c r="AS201" s="96">
        <f>SUMIFS(G:G,C:C,$AS$4,D:D,AK201,E:E,AL201)</f>
        <v>81.36</v>
      </c>
      <c r="AT201" s="97">
        <f>SUMIFS(G:G,C:C,$AT$4,D:D,AK201,E:E,AL201)</f>
        <v>0</v>
      </c>
      <c r="AU201" s="44"/>
      <c r="AV201" s="101">
        <v>45488</v>
      </c>
      <c r="AW201" s="96">
        <f t="shared" si="77"/>
        <v>815.68322000000001</v>
      </c>
      <c r="AX201" s="96">
        <f t="shared" si="78"/>
        <v>74.153019999999998</v>
      </c>
      <c r="AY201" s="97">
        <f t="shared" si="79"/>
        <v>72.418000000000006</v>
      </c>
      <c r="AZ201" s="96">
        <f t="shared" si="80"/>
        <v>86.024718181818173</v>
      </c>
      <c r="BA201" s="96">
        <f t="shared" si="81"/>
        <v>52.922036363636359</v>
      </c>
      <c r="BB201" s="97">
        <f t="shared" si="82"/>
        <v>33.102681818181814</v>
      </c>
      <c r="BC201" s="102">
        <f t="shared" si="83"/>
        <v>74.153019999999998</v>
      </c>
      <c r="BD201" s="44"/>
      <c r="BE201" s="44"/>
      <c r="BF201" s="96">
        <f t="shared" si="85"/>
        <v>83.78</v>
      </c>
      <c r="BG201" s="96">
        <f t="shared" si="86"/>
        <v>51.93</v>
      </c>
      <c r="BH201" s="96">
        <f t="shared" si="87"/>
        <v>31.85</v>
      </c>
      <c r="BI201" s="44"/>
      <c r="BJ201" s="96">
        <f t="shared" si="84"/>
        <v>72.418000000000006</v>
      </c>
      <c r="BK201" s="44"/>
      <c r="BP201" s="14"/>
      <c r="BQ201" s="13"/>
      <c r="BR201" s="15"/>
      <c r="BU201" s="13"/>
      <c r="BV201" s="15"/>
      <c r="BY201" s="13"/>
      <c r="BZ201" s="15"/>
      <c r="CC201" s="13"/>
      <c r="CD201" s="15"/>
      <c r="CG201" s="13"/>
      <c r="CH201" s="15"/>
      <c r="CK201" s="15"/>
      <c r="CL201" s="15"/>
      <c r="CM201" s="15"/>
    </row>
    <row r="202" spans="1:91" ht="16" thickBot="1" x14ac:dyDescent="0.4">
      <c r="A202" s="13">
        <v>43663</v>
      </c>
      <c r="B202" s="81" t="s">
        <v>248</v>
      </c>
      <c r="C202" s="80">
        <f t="shared" si="68"/>
        <v>2019</v>
      </c>
      <c r="D202" s="80">
        <f t="shared" si="69"/>
        <v>7</v>
      </c>
      <c r="E202" s="80">
        <f t="shared" si="70"/>
        <v>17</v>
      </c>
      <c r="F202" s="80">
        <v>872.76400000000001</v>
      </c>
      <c r="G202" s="80">
        <v>78.569999999999993</v>
      </c>
      <c r="H202" s="80">
        <v>0.23</v>
      </c>
      <c r="I202" s="80">
        <v>3464.24</v>
      </c>
      <c r="J202" s="80">
        <v>904.4</v>
      </c>
      <c r="K202" s="80">
        <v>1110.8720000000001</v>
      </c>
      <c r="L202" s="80">
        <v>11961.59</v>
      </c>
      <c r="M202" s="80">
        <v>20211.009999999998</v>
      </c>
      <c r="O202" s="66">
        <f t="shared" si="71"/>
        <v>7</v>
      </c>
      <c r="P202" s="44">
        <f t="shared" si="72"/>
        <v>16</v>
      </c>
      <c r="Q202" s="94">
        <v>45489</v>
      </c>
      <c r="R202" s="95">
        <f>SUMIFS(F:F,C:C,$R$4,D:D,O202,E:E,P202)</f>
        <v>870.18119999999999</v>
      </c>
      <c r="S202" s="96">
        <f>SUMIFS($F:$F,$C:$C,$S$4,$D:$D,O202,$E:$E,P202)</f>
        <v>947.03859999999997</v>
      </c>
      <c r="T202" s="96">
        <f>SUMIFS($F:$F,$C:$C,$T$4,$D:$D,O202,$E:$E,P202)</f>
        <v>584.81169999999997</v>
      </c>
      <c r="U202" s="96">
        <f>SUMIFS($F:$F,$C:$C,$U$4,$D:$D,O202,$E:$E,P202)</f>
        <v>711.51829999999995</v>
      </c>
      <c r="V202" s="96">
        <f>SUMIFS($F:$F,$C:$C,$V$4,$D:$D,O202,$E:$E,P202)</f>
        <v>923.43640000000005</v>
      </c>
      <c r="W202" s="96">
        <f>SUMIFS($F:$F,$C:$C,$W$4,$D:$D,O202,$E:$E,P202)</f>
        <v>926.72829999999999</v>
      </c>
      <c r="X202" s="97">
        <f>SUMIFS($F:$F,$C:$C,$X$4,$D:$D,O202,$E:$E,P202)</f>
        <v>0</v>
      </c>
      <c r="Y202" s="44"/>
      <c r="Z202" s="66">
        <f t="shared" si="73"/>
        <v>7</v>
      </c>
      <c r="AA202" s="44">
        <f t="shared" si="74"/>
        <v>16</v>
      </c>
      <c r="AB202" s="94">
        <v>45489</v>
      </c>
      <c r="AC202" s="95">
        <f t="shared" si="67"/>
        <v>79.107381818181821</v>
      </c>
      <c r="AD202" s="96">
        <f t="shared" si="67"/>
        <v>86.094418181818185</v>
      </c>
      <c r="AE202" s="96">
        <f t="shared" si="67"/>
        <v>53.164699999999996</v>
      </c>
      <c r="AF202" s="96">
        <f t="shared" si="66"/>
        <v>64.683481818181818</v>
      </c>
      <c r="AG202" s="96">
        <f t="shared" si="66"/>
        <v>83.948763636363637</v>
      </c>
      <c r="AH202" s="96">
        <f t="shared" si="66"/>
        <v>84.248027272727271</v>
      </c>
      <c r="AI202" s="97">
        <f t="shared" si="66"/>
        <v>0</v>
      </c>
      <c r="AJ202" s="44"/>
      <c r="AK202" s="66">
        <f t="shared" si="75"/>
        <v>7</v>
      </c>
      <c r="AL202" s="44">
        <f t="shared" si="76"/>
        <v>16</v>
      </c>
      <c r="AM202" s="94">
        <v>45489</v>
      </c>
      <c r="AN202" s="95">
        <f>SUMIFS(G:G,C:C,$AN$4,D:D,AK202,E:E,AL202)</f>
        <v>78.33</v>
      </c>
      <c r="AO202" s="96">
        <f>SUMIFS(G:G,C:C,$AO$4,D:D,AK202,E:E,AL202)</f>
        <v>83.85</v>
      </c>
      <c r="AP202" s="96">
        <f>SUMIFS(G:G,C:C,$AP$4,D:D,AK202,E:E,AL202)</f>
        <v>52.21</v>
      </c>
      <c r="AQ202" s="96">
        <f>SUMIFS(G:G,C:C,$AQ$4,D:D,AK202,E:E,AL202)</f>
        <v>64.02</v>
      </c>
      <c r="AR202" s="96">
        <f>SUMIFS(G:G,C:C,$AR$4,D:D,AK202,E:E,AL202)</f>
        <v>81.81</v>
      </c>
      <c r="AS202" s="96">
        <f>SUMIFS(G:G,C:C,$AS$4,D:D,AK202,E:E,AL202)</f>
        <v>81.59</v>
      </c>
      <c r="AT202" s="97">
        <f>SUMIFS(G:G,C:C,$AT$4,D:D,AK202,E:E,AL202)</f>
        <v>0</v>
      </c>
      <c r="AU202" s="44"/>
      <c r="AV202" s="101">
        <v>45489</v>
      </c>
      <c r="AW202" s="96">
        <f t="shared" si="77"/>
        <v>818.70666000000006</v>
      </c>
      <c r="AX202" s="96">
        <f t="shared" si="78"/>
        <v>74.427878181818187</v>
      </c>
      <c r="AY202" s="97">
        <f t="shared" si="79"/>
        <v>72.695999999999998</v>
      </c>
      <c r="AZ202" s="96">
        <f t="shared" si="80"/>
        <v>86.094418181818185</v>
      </c>
      <c r="BA202" s="96">
        <f t="shared" si="81"/>
        <v>53.164699999999996</v>
      </c>
      <c r="BB202" s="97">
        <f t="shared" si="82"/>
        <v>32.929718181818188</v>
      </c>
      <c r="BC202" s="102">
        <f t="shared" si="83"/>
        <v>74.427878181818173</v>
      </c>
      <c r="BD202" s="44"/>
      <c r="BE202" s="44"/>
      <c r="BF202" s="96">
        <f t="shared" si="85"/>
        <v>83.85</v>
      </c>
      <c r="BG202" s="96">
        <f t="shared" si="86"/>
        <v>52.21</v>
      </c>
      <c r="BH202" s="96">
        <f t="shared" si="87"/>
        <v>31.639999999999993</v>
      </c>
      <c r="BI202" s="44"/>
      <c r="BJ202" s="96">
        <f t="shared" si="84"/>
        <v>72.695999999999998</v>
      </c>
      <c r="BK202" s="44"/>
      <c r="BP202" s="14"/>
      <c r="BQ202" s="13"/>
      <c r="BR202" s="15"/>
      <c r="BU202" s="13"/>
      <c r="BV202" s="15"/>
      <c r="BY202" s="13"/>
      <c r="BZ202" s="15"/>
      <c r="CC202" s="13"/>
      <c r="CD202" s="15"/>
      <c r="CG202" s="13"/>
      <c r="CH202" s="15"/>
      <c r="CK202" s="15"/>
      <c r="CL202" s="15"/>
      <c r="CM202" s="15"/>
    </row>
    <row r="203" spans="1:91" ht="16" thickBot="1" x14ac:dyDescent="0.4">
      <c r="A203" s="13">
        <v>43664</v>
      </c>
      <c r="B203" s="81" t="s">
        <v>249</v>
      </c>
      <c r="C203" s="80">
        <f t="shared" si="68"/>
        <v>2019</v>
      </c>
      <c r="D203" s="80">
        <f t="shared" si="69"/>
        <v>7</v>
      </c>
      <c r="E203" s="80">
        <f t="shared" si="70"/>
        <v>18</v>
      </c>
      <c r="F203" s="80">
        <v>875.62760000000003</v>
      </c>
      <c r="G203" s="80">
        <v>78.819999999999993</v>
      </c>
      <c r="H203" s="80">
        <v>0.26</v>
      </c>
      <c r="I203" s="80">
        <v>3564.4</v>
      </c>
      <c r="J203" s="80">
        <v>715</v>
      </c>
      <c r="K203" s="80">
        <v>1110.9473</v>
      </c>
      <c r="L203" s="80">
        <v>11972.21</v>
      </c>
      <c r="M203" s="80">
        <v>20193.099999999999</v>
      </c>
      <c r="O203" s="66">
        <f t="shared" si="71"/>
        <v>7</v>
      </c>
      <c r="P203" s="44">
        <f t="shared" si="72"/>
        <v>17</v>
      </c>
      <c r="Q203" s="94">
        <v>45490</v>
      </c>
      <c r="R203" s="95">
        <f>SUMIFS(F:F,C:C,$R$4,D:D,O203,E:E,P203)</f>
        <v>872.76400000000001</v>
      </c>
      <c r="S203" s="96">
        <f>SUMIFS($F:$F,$C:$C,$S$4,$D:$D,O203,$E:$E,P203)</f>
        <v>947.90200000000004</v>
      </c>
      <c r="T203" s="96">
        <f>SUMIFS($F:$F,$C:$C,$T$4,$D:$D,O203,$E:$E,P203)</f>
        <v>588.12909999999999</v>
      </c>
      <c r="U203" s="96">
        <f>SUMIFS($F:$F,$C:$C,$U$4,$D:$D,O203,$E:$E,P203)</f>
        <v>716.02449999999999</v>
      </c>
      <c r="V203" s="96">
        <f>SUMIFS($F:$F,$C:$C,$V$4,$D:$D,O203,$E:$E,P203)</f>
        <v>926.62509999999997</v>
      </c>
      <c r="W203" s="96">
        <f>SUMIFS($F:$F,$C:$C,$W$4,$D:$D,O203,$E:$E,P203)</f>
        <v>929.21069999999997</v>
      </c>
      <c r="X203" s="97">
        <f>SUMIFS($F:$F,$C:$C,$X$4,$D:$D,O203,$E:$E,P203)</f>
        <v>0</v>
      </c>
      <c r="Y203" s="44"/>
      <c r="Z203" s="66">
        <f t="shared" si="73"/>
        <v>7</v>
      </c>
      <c r="AA203" s="44">
        <f t="shared" si="74"/>
        <v>17</v>
      </c>
      <c r="AB203" s="94">
        <v>45490</v>
      </c>
      <c r="AC203" s="95">
        <f t="shared" si="67"/>
        <v>79.342181818181814</v>
      </c>
      <c r="AD203" s="96">
        <f t="shared" si="67"/>
        <v>86.172909090909101</v>
      </c>
      <c r="AE203" s="96">
        <f t="shared" si="67"/>
        <v>53.46628181818182</v>
      </c>
      <c r="AF203" s="96">
        <f t="shared" si="66"/>
        <v>65.093136363636361</v>
      </c>
      <c r="AG203" s="96">
        <f t="shared" si="66"/>
        <v>84.238645454545448</v>
      </c>
      <c r="AH203" s="96">
        <f t="shared" si="66"/>
        <v>84.473699999999994</v>
      </c>
      <c r="AI203" s="97">
        <f t="shared" si="66"/>
        <v>0</v>
      </c>
      <c r="AJ203" s="44"/>
      <c r="AK203" s="66">
        <f t="shared" si="75"/>
        <v>7</v>
      </c>
      <c r="AL203" s="44">
        <f t="shared" si="76"/>
        <v>17</v>
      </c>
      <c r="AM203" s="94">
        <v>45490</v>
      </c>
      <c r="AN203" s="95">
        <f>SUMIFS(G:G,C:C,$AN$4,D:D,AK203,E:E,AL203)</f>
        <v>78.569999999999993</v>
      </c>
      <c r="AO203" s="96">
        <f>SUMIFS(G:G,C:C,$AO$4,D:D,AK203,E:E,AL203)</f>
        <v>83.92</v>
      </c>
      <c r="AP203" s="96">
        <f>SUMIFS(G:G,C:C,$AP$4,D:D,AK203,E:E,AL203)</f>
        <v>52.51</v>
      </c>
      <c r="AQ203" s="96">
        <f>SUMIFS(G:G,C:C,$AQ$4,D:D,AK203,E:E,AL203)</f>
        <v>64.42</v>
      </c>
      <c r="AR203" s="96">
        <f>SUMIFS(G:G,C:C,$AR$4,D:D,AK203,E:E,AL203)</f>
        <v>82.09</v>
      </c>
      <c r="AS203" s="96">
        <f>SUMIFS(G:G,C:C,$AS$4,D:D,AK203,E:E,AL203)</f>
        <v>81.81</v>
      </c>
      <c r="AT203" s="97">
        <f>SUMIFS(G:G,C:C,$AT$4,D:D,AK203,E:E,AL203)</f>
        <v>0</v>
      </c>
      <c r="AU203" s="44"/>
      <c r="AV203" s="101">
        <v>45490</v>
      </c>
      <c r="AW203" s="96">
        <f t="shared" si="77"/>
        <v>821.57827999999995</v>
      </c>
      <c r="AX203" s="96">
        <f t="shared" si="78"/>
        <v>74.688934545454543</v>
      </c>
      <c r="AY203" s="97">
        <f t="shared" si="79"/>
        <v>72.950000000000017</v>
      </c>
      <c r="AZ203" s="96">
        <f t="shared" si="80"/>
        <v>86.172909090909101</v>
      </c>
      <c r="BA203" s="96">
        <f t="shared" si="81"/>
        <v>53.46628181818182</v>
      </c>
      <c r="BB203" s="97">
        <f t="shared" si="82"/>
        <v>32.706627272727282</v>
      </c>
      <c r="BC203" s="102">
        <f t="shared" si="83"/>
        <v>74.688934545454543</v>
      </c>
      <c r="BD203" s="44"/>
      <c r="BE203" s="44"/>
      <c r="BF203" s="96">
        <f t="shared" si="85"/>
        <v>83.92</v>
      </c>
      <c r="BG203" s="96">
        <f t="shared" si="86"/>
        <v>52.51</v>
      </c>
      <c r="BH203" s="96">
        <f t="shared" si="87"/>
        <v>31.410000000000004</v>
      </c>
      <c r="BI203" s="44"/>
      <c r="BJ203" s="96">
        <f t="shared" si="84"/>
        <v>72.950000000000017</v>
      </c>
      <c r="BK203" s="44"/>
      <c r="BP203" s="14"/>
      <c r="BQ203" s="13"/>
      <c r="BR203" s="15"/>
      <c r="BU203" s="13"/>
      <c r="BV203" s="15"/>
      <c r="BY203" s="13"/>
      <c r="BZ203" s="15"/>
      <c r="CC203" s="13"/>
      <c r="CD203" s="15"/>
      <c r="CG203" s="13"/>
      <c r="CH203" s="15"/>
      <c r="CK203" s="15"/>
      <c r="CL203" s="15"/>
      <c r="CM203" s="15"/>
    </row>
    <row r="204" spans="1:91" ht="16" thickBot="1" x14ac:dyDescent="0.4">
      <c r="A204" s="13">
        <v>43665</v>
      </c>
      <c r="B204" s="81" t="s">
        <v>250</v>
      </c>
      <c r="C204" s="80">
        <f t="shared" si="68"/>
        <v>2019</v>
      </c>
      <c r="D204" s="80">
        <f t="shared" si="69"/>
        <v>7</v>
      </c>
      <c r="E204" s="80">
        <f t="shared" si="70"/>
        <v>19</v>
      </c>
      <c r="F204" s="80">
        <v>878.52560000000005</v>
      </c>
      <c r="G204" s="80">
        <v>79.06</v>
      </c>
      <c r="H204" s="80">
        <v>0.26</v>
      </c>
      <c r="I204" s="80">
        <v>3578.84</v>
      </c>
      <c r="J204" s="80">
        <v>634</v>
      </c>
      <c r="K204" s="80">
        <v>1111.1473000000001</v>
      </c>
      <c r="L204" s="80">
        <v>11956.94</v>
      </c>
      <c r="M204" s="80">
        <v>20193.13</v>
      </c>
      <c r="O204" s="66">
        <f t="shared" si="71"/>
        <v>7</v>
      </c>
      <c r="P204" s="44">
        <f t="shared" si="72"/>
        <v>18</v>
      </c>
      <c r="Q204" s="94">
        <v>45491</v>
      </c>
      <c r="R204" s="95">
        <f>SUMIFS(F:F,C:C,$R$4,D:D,O204,E:E,P204)</f>
        <v>875.62760000000003</v>
      </c>
      <c r="S204" s="96">
        <f>SUMIFS($F:$F,$C:$C,$S$4,$D:$D,O204,$E:$E,P204)</f>
        <v>949.34590000000003</v>
      </c>
      <c r="T204" s="96">
        <f>SUMIFS($F:$F,$C:$C,$T$4,$D:$D,O204,$E:$E,P204)</f>
        <v>591.56240000000003</v>
      </c>
      <c r="U204" s="96">
        <f>SUMIFS($F:$F,$C:$C,$U$4,$D:$D,O204,$E:$E,P204)</f>
        <v>719.36170000000004</v>
      </c>
      <c r="V204" s="96">
        <f>SUMIFS($F:$F,$C:$C,$V$4,$D:$D,O204,$E:$E,P204)</f>
        <v>929.27739999999994</v>
      </c>
      <c r="W204" s="96">
        <f>SUMIFS($F:$F,$C:$C,$W$4,$D:$D,O204,$E:$E,P204)</f>
        <v>931.4932</v>
      </c>
      <c r="X204" s="97">
        <f>SUMIFS($F:$F,$C:$C,$X$4,$D:$D,O204,$E:$E,P204)</f>
        <v>0</v>
      </c>
      <c r="Y204" s="44"/>
      <c r="Z204" s="66">
        <f t="shared" si="73"/>
        <v>7</v>
      </c>
      <c r="AA204" s="44">
        <f t="shared" si="74"/>
        <v>18</v>
      </c>
      <c r="AB204" s="94">
        <v>45491</v>
      </c>
      <c r="AC204" s="95">
        <f t="shared" si="67"/>
        <v>79.602509090909095</v>
      </c>
      <c r="AD204" s="96">
        <f t="shared" si="67"/>
        <v>86.304172727272729</v>
      </c>
      <c r="AE204" s="96">
        <f t="shared" si="67"/>
        <v>53.778400000000005</v>
      </c>
      <c r="AF204" s="96">
        <f t="shared" si="66"/>
        <v>65.39651818181818</v>
      </c>
      <c r="AG204" s="96">
        <f t="shared" si="66"/>
        <v>84.479763636363629</v>
      </c>
      <c r="AH204" s="96">
        <f t="shared" si="66"/>
        <v>84.681200000000004</v>
      </c>
      <c r="AI204" s="97">
        <f t="shared" si="66"/>
        <v>0</v>
      </c>
      <c r="AJ204" s="44"/>
      <c r="AK204" s="66">
        <f t="shared" si="75"/>
        <v>7</v>
      </c>
      <c r="AL204" s="44">
        <f t="shared" si="76"/>
        <v>18</v>
      </c>
      <c r="AM204" s="94">
        <v>45491</v>
      </c>
      <c r="AN204" s="95">
        <f>SUMIFS(G:G,C:C,$AN$4,D:D,AK204,E:E,AL204)</f>
        <v>78.819999999999993</v>
      </c>
      <c r="AO204" s="96">
        <f>SUMIFS(G:G,C:C,$AO$4,D:D,AK204,E:E,AL204)</f>
        <v>84.05</v>
      </c>
      <c r="AP204" s="96">
        <f>SUMIFS(G:G,C:C,$AP$4,D:D,AK204,E:E,AL204)</f>
        <v>52.81</v>
      </c>
      <c r="AQ204" s="96">
        <f>SUMIFS(G:G,C:C,$AQ$4,D:D,AK204,E:E,AL204)</f>
        <v>64.72</v>
      </c>
      <c r="AR204" s="96">
        <f>SUMIFS(G:G,C:C,$AR$4,D:D,AK204,E:E,AL204)</f>
        <v>82.33</v>
      </c>
      <c r="AS204" s="96">
        <f>SUMIFS(G:G,C:C,$AS$4,D:D,AK204,E:E,AL204)</f>
        <v>82.01</v>
      </c>
      <c r="AT204" s="97">
        <f>SUMIFS(G:G,C:C,$AT$4,D:D,AK204,E:E,AL204)</f>
        <v>0</v>
      </c>
      <c r="AU204" s="44"/>
      <c r="AV204" s="101">
        <v>45491</v>
      </c>
      <c r="AW204" s="96">
        <f t="shared" si="77"/>
        <v>824.20812000000001</v>
      </c>
      <c r="AX204" s="96">
        <f t="shared" si="78"/>
        <v>74.928010909090915</v>
      </c>
      <c r="AY204" s="97">
        <f t="shared" si="79"/>
        <v>73.183999999999997</v>
      </c>
      <c r="AZ204" s="96">
        <f t="shared" si="80"/>
        <v>86.304172727272729</v>
      </c>
      <c r="BA204" s="96">
        <f t="shared" si="81"/>
        <v>53.778400000000005</v>
      </c>
      <c r="BB204" s="97">
        <f t="shared" si="82"/>
        <v>32.525772727272724</v>
      </c>
      <c r="BC204" s="102">
        <f t="shared" si="83"/>
        <v>74.928010909090901</v>
      </c>
      <c r="BD204" s="44"/>
      <c r="BE204" s="44"/>
      <c r="BF204" s="96">
        <f t="shared" si="85"/>
        <v>84.05</v>
      </c>
      <c r="BG204" s="96">
        <f t="shared" si="86"/>
        <v>52.81</v>
      </c>
      <c r="BH204" s="96">
        <f t="shared" si="87"/>
        <v>31.239999999999995</v>
      </c>
      <c r="BI204" s="44"/>
      <c r="BJ204" s="96">
        <f t="shared" si="84"/>
        <v>73.183999999999997</v>
      </c>
      <c r="BK204" s="44"/>
      <c r="BP204" s="14"/>
      <c r="BQ204" s="13"/>
      <c r="BR204" s="15"/>
      <c r="BU204" s="13"/>
      <c r="BV204" s="15"/>
      <c r="BY204" s="13"/>
      <c r="BZ204" s="15"/>
      <c r="CC204" s="13"/>
      <c r="CD204" s="15"/>
      <c r="CG204" s="13"/>
      <c r="CH204" s="15"/>
      <c r="CK204" s="15"/>
      <c r="CL204" s="15"/>
      <c r="CM204" s="15"/>
    </row>
    <row r="205" spans="1:91" ht="16" thickBot="1" x14ac:dyDescent="0.4">
      <c r="A205" s="13">
        <v>43666</v>
      </c>
      <c r="B205" s="81" t="s">
        <v>251</v>
      </c>
      <c r="C205" s="80">
        <f t="shared" si="68"/>
        <v>2019</v>
      </c>
      <c r="D205" s="80">
        <f t="shared" si="69"/>
        <v>7</v>
      </c>
      <c r="E205" s="80">
        <f t="shared" si="70"/>
        <v>20</v>
      </c>
      <c r="F205" s="80">
        <v>882.56380000000001</v>
      </c>
      <c r="G205" s="80">
        <v>79.430000000000007</v>
      </c>
      <c r="H205" s="80">
        <v>0.36</v>
      </c>
      <c r="I205" s="80">
        <v>4391.6499999999996</v>
      </c>
      <c r="J205" s="80">
        <v>305.60000000000002</v>
      </c>
      <c r="K205" s="80">
        <v>1111.1473000000001</v>
      </c>
      <c r="L205" s="80">
        <v>11957</v>
      </c>
      <c r="M205" s="80">
        <v>20192.98</v>
      </c>
      <c r="O205" s="66">
        <f t="shared" si="71"/>
        <v>7</v>
      </c>
      <c r="P205" s="44">
        <f t="shared" si="72"/>
        <v>19</v>
      </c>
      <c r="Q205" s="94">
        <v>45492</v>
      </c>
      <c r="R205" s="95">
        <f>SUMIFS(F:F,C:C,$R$4,D:D,O205,E:E,P205)</f>
        <v>878.52560000000005</v>
      </c>
      <c r="S205" s="96">
        <f>SUMIFS($F:$F,$C:$C,$S$4,$D:$D,O205,$E:$E,P205)</f>
        <v>951.28020000000004</v>
      </c>
      <c r="T205" s="96">
        <f>SUMIFS($F:$F,$C:$C,$T$4,$D:$D,O205,$E:$E,P205)</f>
        <v>594.02300000000002</v>
      </c>
      <c r="U205" s="96">
        <f>SUMIFS($F:$F,$C:$C,$U$4,$D:$D,O205,$E:$E,P205)</f>
        <v>722.11419999999998</v>
      </c>
      <c r="V205" s="96">
        <f>SUMIFS($F:$F,$C:$C,$V$4,$D:$D,O205,$E:$E,P205)</f>
        <v>931.76329999999996</v>
      </c>
      <c r="W205" s="96">
        <f>SUMIFS($F:$F,$C:$C,$W$4,$D:$D,O205,$E:$E,P205)</f>
        <v>934.26239999999996</v>
      </c>
      <c r="X205" s="97">
        <f>SUMIFS($F:$F,$C:$C,$X$4,$D:$D,O205,$E:$E,P205)</f>
        <v>0</v>
      </c>
      <c r="Y205" s="44"/>
      <c r="Z205" s="66">
        <f t="shared" si="73"/>
        <v>7</v>
      </c>
      <c r="AA205" s="44">
        <f t="shared" si="74"/>
        <v>19</v>
      </c>
      <c r="AB205" s="94">
        <v>45492</v>
      </c>
      <c r="AC205" s="95">
        <f t="shared" si="67"/>
        <v>79.865963636363645</v>
      </c>
      <c r="AD205" s="96">
        <f t="shared" si="67"/>
        <v>86.480018181818181</v>
      </c>
      <c r="AE205" s="96">
        <f t="shared" si="67"/>
        <v>54.00209090909091</v>
      </c>
      <c r="AF205" s="96">
        <f t="shared" si="66"/>
        <v>65.646745454545453</v>
      </c>
      <c r="AG205" s="96">
        <f t="shared" si="66"/>
        <v>84.705754545454539</v>
      </c>
      <c r="AH205" s="96">
        <f t="shared" si="66"/>
        <v>84.932945454545447</v>
      </c>
      <c r="AI205" s="97">
        <f t="shared" si="66"/>
        <v>0</v>
      </c>
      <c r="AJ205" s="44"/>
      <c r="AK205" s="66">
        <f t="shared" si="75"/>
        <v>7</v>
      </c>
      <c r="AL205" s="44">
        <f t="shared" si="76"/>
        <v>19</v>
      </c>
      <c r="AM205" s="94">
        <v>45492</v>
      </c>
      <c r="AN205" s="95">
        <f>SUMIFS(G:G,C:C,$AN$4,D:D,AK205,E:E,AL205)</f>
        <v>79.06</v>
      </c>
      <c r="AO205" s="96">
        <f>SUMIFS(G:G,C:C,$AO$4,D:D,AK205,E:E,AL205)</f>
        <v>84.22</v>
      </c>
      <c r="AP205" s="96">
        <f>SUMIFS(G:G,C:C,$AP$4,D:D,AK205,E:E,AL205)</f>
        <v>53.03</v>
      </c>
      <c r="AQ205" s="96">
        <f>SUMIFS(G:G,C:C,$AQ$4,D:D,AK205,E:E,AL205)</f>
        <v>64.97</v>
      </c>
      <c r="AR205" s="96">
        <f>SUMIFS(G:G,C:C,$AR$4,D:D,AK205,E:E,AL205)</f>
        <v>82.55</v>
      </c>
      <c r="AS205" s="96">
        <f>SUMIFS(G:G,C:C,$AS$4,D:D,AK205,E:E,AL205)</f>
        <v>82.26</v>
      </c>
      <c r="AT205" s="97">
        <f>SUMIFS(G:G,C:C,$AT$4,D:D,AK205,E:E,AL205)</f>
        <v>0</v>
      </c>
      <c r="AU205" s="44"/>
      <c r="AV205" s="101">
        <v>45492</v>
      </c>
      <c r="AW205" s="96">
        <f t="shared" si="77"/>
        <v>826.68862000000013</v>
      </c>
      <c r="AX205" s="96">
        <f t="shared" si="78"/>
        <v>75.153510909090926</v>
      </c>
      <c r="AY205" s="97">
        <f t="shared" si="79"/>
        <v>73.405999999999992</v>
      </c>
      <c r="AZ205" s="96">
        <f t="shared" si="80"/>
        <v>86.480018181818181</v>
      </c>
      <c r="BA205" s="96">
        <f t="shared" si="81"/>
        <v>54.00209090909091</v>
      </c>
      <c r="BB205" s="97">
        <f t="shared" si="82"/>
        <v>32.477927272727271</v>
      </c>
      <c r="BC205" s="102">
        <f t="shared" si="83"/>
        <v>75.153510909090912</v>
      </c>
      <c r="BD205" s="44"/>
      <c r="BE205" s="44"/>
      <c r="BF205" s="96">
        <f t="shared" si="85"/>
        <v>84.22</v>
      </c>
      <c r="BG205" s="96">
        <f t="shared" si="86"/>
        <v>53.03</v>
      </c>
      <c r="BH205" s="96">
        <f t="shared" si="87"/>
        <v>31.189999999999998</v>
      </c>
      <c r="BI205" s="44"/>
      <c r="BJ205" s="96">
        <f t="shared" si="84"/>
        <v>73.405999999999992</v>
      </c>
      <c r="BK205" s="44"/>
      <c r="BP205" s="14"/>
      <c r="BQ205" s="13"/>
      <c r="BR205" s="15"/>
      <c r="BU205" s="13"/>
      <c r="BV205" s="15"/>
      <c r="BY205" s="13"/>
      <c r="BZ205" s="15"/>
      <c r="CC205" s="13"/>
      <c r="CD205" s="15"/>
      <c r="CG205" s="13"/>
      <c r="CH205" s="15"/>
      <c r="CK205" s="15"/>
      <c r="CL205" s="15"/>
      <c r="CM205" s="15"/>
    </row>
    <row r="206" spans="1:91" ht="16" thickBot="1" x14ac:dyDescent="0.4">
      <c r="A206" s="13">
        <v>43667</v>
      </c>
      <c r="B206" s="81" t="s">
        <v>252</v>
      </c>
      <c r="C206" s="80">
        <f t="shared" si="68"/>
        <v>2019</v>
      </c>
      <c r="D206" s="80">
        <f t="shared" si="69"/>
        <v>7</v>
      </c>
      <c r="E206" s="80">
        <f t="shared" si="70"/>
        <v>21</v>
      </c>
      <c r="F206" s="80">
        <v>886.80909999999994</v>
      </c>
      <c r="G206" s="80">
        <v>79.81</v>
      </c>
      <c r="H206" s="80">
        <v>0.38</v>
      </c>
      <c r="I206" s="80">
        <v>4471.3500000000004</v>
      </c>
      <c r="J206" s="80">
        <v>224.1</v>
      </c>
      <c r="K206" s="80">
        <v>1111.1473000000001</v>
      </c>
      <c r="L206" s="80">
        <v>11956.94</v>
      </c>
      <c r="M206" s="80">
        <v>20193.14</v>
      </c>
      <c r="O206" s="66">
        <f t="shared" si="71"/>
        <v>7</v>
      </c>
      <c r="P206" s="44">
        <f t="shared" si="72"/>
        <v>20</v>
      </c>
      <c r="Q206" s="94">
        <v>45493</v>
      </c>
      <c r="R206" s="95">
        <f>SUMIFS(F:F,C:C,$R$4,D:D,O206,E:E,P206)</f>
        <v>882.56380000000001</v>
      </c>
      <c r="S206" s="96">
        <f>SUMIFS($F:$F,$C:$C,$S$4,$D:$D,O206,$E:$E,P206)</f>
        <v>952.22640000000001</v>
      </c>
      <c r="T206" s="96">
        <f>SUMIFS($F:$F,$C:$C,$T$4,$D:$D,O206,$E:$E,P206)</f>
        <v>596.08280000000002</v>
      </c>
      <c r="U206" s="96">
        <f>SUMIFS($F:$F,$C:$C,$U$4,$D:$D,O206,$E:$E,P206)</f>
        <v>724.89589999999998</v>
      </c>
      <c r="V206" s="96">
        <f>SUMIFS($F:$F,$C:$C,$V$4,$D:$D,O206,$E:$E,P206)</f>
        <v>934.28150000000005</v>
      </c>
      <c r="W206" s="96">
        <f>SUMIFS($F:$F,$C:$C,$W$4,$D:$D,O206,$E:$E,P206)</f>
        <v>937.79840000000002</v>
      </c>
      <c r="X206" s="97">
        <f>SUMIFS($F:$F,$C:$C,$X$4,$D:$D,O206,$E:$E,P206)</f>
        <v>0</v>
      </c>
      <c r="Y206" s="44"/>
      <c r="Z206" s="66">
        <f t="shared" si="73"/>
        <v>7</v>
      </c>
      <c r="AA206" s="44">
        <f t="shared" si="74"/>
        <v>20</v>
      </c>
      <c r="AB206" s="94">
        <v>45493</v>
      </c>
      <c r="AC206" s="95">
        <f t="shared" si="67"/>
        <v>80.233072727272727</v>
      </c>
      <c r="AD206" s="96">
        <f t="shared" si="67"/>
        <v>86.566036363636371</v>
      </c>
      <c r="AE206" s="96">
        <f t="shared" si="67"/>
        <v>54.189345454545453</v>
      </c>
      <c r="AF206" s="96">
        <f t="shared" si="66"/>
        <v>65.899627272727272</v>
      </c>
      <c r="AG206" s="96">
        <f t="shared" si="66"/>
        <v>84.934681818181829</v>
      </c>
      <c r="AH206" s="96">
        <f t="shared" si="66"/>
        <v>85.254400000000004</v>
      </c>
      <c r="AI206" s="97">
        <f t="shared" si="66"/>
        <v>0</v>
      </c>
      <c r="AJ206" s="44"/>
      <c r="AK206" s="66">
        <f t="shared" si="75"/>
        <v>7</v>
      </c>
      <c r="AL206" s="44">
        <f t="shared" si="76"/>
        <v>20</v>
      </c>
      <c r="AM206" s="94">
        <v>45493</v>
      </c>
      <c r="AN206" s="95">
        <f>SUMIFS(G:G,C:C,$AN$4,D:D,AK206,E:E,AL206)</f>
        <v>79.430000000000007</v>
      </c>
      <c r="AO206" s="96">
        <f>SUMIFS(G:G,C:C,$AO$4,D:D,AK206,E:E,AL206)</f>
        <v>84.3</v>
      </c>
      <c r="AP206" s="96">
        <f>SUMIFS(G:G,C:C,$AP$4,D:D,AK206,E:E,AL206)</f>
        <v>53.22</v>
      </c>
      <c r="AQ206" s="96">
        <f>SUMIFS(G:G,C:C,$AQ$4,D:D,AK206,E:E,AL206)</f>
        <v>65.22</v>
      </c>
      <c r="AR206" s="96">
        <f>SUMIFS(G:G,C:C,$AR$4,D:D,AK206,E:E,AL206)</f>
        <v>82.76</v>
      </c>
      <c r="AS206" s="96">
        <f>SUMIFS(G:G,C:C,$AS$4,D:D,AK206,E:E,AL206)</f>
        <v>82.57</v>
      </c>
      <c r="AT206" s="97">
        <f>SUMIFS(G:G,C:C,$AT$4,D:D,AK206,E:E,AL206)</f>
        <v>0</v>
      </c>
      <c r="AU206" s="44"/>
      <c r="AV206" s="101">
        <v>45493</v>
      </c>
      <c r="AW206" s="96">
        <f t="shared" si="77"/>
        <v>829.05700000000002</v>
      </c>
      <c r="AX206" s="96">
        <f t="shared" si="78"/>
        <v>75.368818181818185</v>
      </c>
      <c r="AY206" s="97">
        <f t="shared" si="79"/>
        <v>73.614000000000004</v>
      </c>
      <c r="AZ206" s="96">
        <f t="shared" si="80"/>
        <v>86.566036363636371</v>
      </c>
      <c r="BA206" s="96">
        <f t="shared" si="81"/>
        <v>54.189345454545453</v>
      </c>
      <c r="BB206" s="97">
        <f t="shared" si="82"/>
        <v>32.376690909090918</v>
      </c>
      <c r="BC206" s="102">
        <f t="shared" si="83"/>
        <v>75.368818181818185</v>
      </c>
      <c r="BD206" s="44"/>
      <c r="BE206" s="44"/>
      <c r="BF206" s="96">
        <f t="shared" si="85"/>
        <v>84.3</v>
      </c>
      <c r="BG206" s="96">
        <f t="shared" si="86"/>
        <v>53.22</v>
      </c>
      <c r="BH206" s="96">
        <f t="shared" si="87"/>
        <v>31.08</v>
      </c>
      <c r="BI206" s="44"/>
      <c r="BJ206" s="96">
        <f t="shared" si="84"/>
        <v>73.614000000000004</v>
      </c>
      <c r="BK206" s="44"/>
      <c r="BP206" s="14"/>
      <c r="BQ206" s="13"/>
      <c r="BR206" s="15"/>
      <c r="BU206" s="13"/>
      <c r="BV206" s="15"/>
      <c r="BY206" s="13"/>
      <c r="BZ206" s="15"/>
      <c r="CC206" s="13"/>
      <c r="CD206" s="15"/>
      <c r="CG206" s="13"/>
      <c r="CH206" s="15"/>
      <c r="CK206" s="15"/>
      <c r="CL206" s="15"/>
      <c r="CM206" s="15"/>
    </row>
    <row r="207" spans="1:91" ht="16" thickBot="1" x14ac:dyDescent="0.4">
      <c r="A207" s="13">
        <v>43668</v>
      </c>
      <c r="B207" s="81" t="s">
        <v>253</v>
      </c>
      <c r="C207" s="80">
        <f t="shared" si="68"/>
        <v>2019</v>
      </c>
      <c r="D207" s="80">
        <f t="shared" si="69"/>
        <v>7</v>
      </c>
      <c r="E207" s="80">
        <f t="shared" si="70"/>
        <v>22</v>
      </c>
      <c r="F207" s="80">
        <v>889.97630000000004</v>
      </c>
      <c r="G207" s="80">
        <v>80.09</v>
      </c>
      <c r="H207" s="80">
        <v>0.28999999999999998</v>
      </c>
      <c r="I207" s="80">
        <v>3634.47</v>
      </c>
      <c r="J207" s="80">
        <v>430.9</v>
      </c>
      <c r="K207" s="80">
        <v>1111.1801</v>
      </c>
      <c r="L207" s="80">
        <v>11957.35</v>
      </c>
      <c r="M207" s="80">
        <v>20194.169999999998</v>
      </c>
      <c r="O207" s="66">
        <f t="shared" si="71"/>
        <v>7</v>
      </c>
      <c r="P207" s="44">
        <f t="shared" si="72"/>
        <v>21</v>
      </c>
      <c r="Q207" s="94">
        <v>45494</v>
      </c>
      <c r="R207" s="95">
        <f>SUMIFS(F:F,C:C,$R$4,D:D,O207,E:E,P207)</f>
        <v>886.80909999999994</v>
      </c>
      <c r="S207" s="96">
        <f>SUMIFS($F:$F,$C:$C,$S$4,$D:$D,O207,$E:$E,P207)</f>
        <v>952.55359999999996</v>
      </c>
      <c r="T207" s="96">
        <f>SUMIFS($F:$F,$C:$C,$T$4,$D:$D,O207,$E:$E,P207)</f>
        <v>598.02149999999995</v>
      </c>
      <c r="U207" s="96">
        <f>SUMIFS($F:$F,$C:$C,$U$4,$D:$D,O207,$E:$E,P207)</f>
        <v>727.9941</v>
      </c>
      <c r="V207" s="96">
        <f>SUMIFS($F:$F,$C:$C,$V$4,$D:$D,O207,$E:$E,P207)</f>
        <v>937.22090000000003</v>
      </c>
      <c r="W207" s="96">
        <f>SUMIFS($F:$F,$C:$C,$W$4,$D:$D,O207,$E:$E,P207)</f>
        <v>941.49369999999999</v>
      </c>
      <c r="X207" s="97">
        <f>SUMIFS($F:$F,$C:$C,$X$4,$D:$D,O207,$E:$E,P207)</f>
        <v>0</v>
      </c>
      <c r="Y207" s="44"/>
      <c r="Z207" s="66">
        <f t="shared" si="73"/>
        <v>7</v>
      </c>
      <c r="AA207" s="44">
        <f t="shared" si="74"/>
        <v>21</v>
      </c>
      <c r="AB207" s="94">
        <v>45494</v>
      </c>
      <c r="AC207" s="95">
        <f t="shared" si="67"/>
        <v>80.619009090909088</v>
      </c>
      <c r="AD207" s="96">
        <f t="shared" si="67"/>
        <v>86.59578181818182</v>
      </c>
      <c r="AE207" s="96">
        <f t="shared" si="67"/>
        <v>54.365590909090905</v>
      </c>
      <c r="AF207" s="96">
        <f t="shared" si="66"/>
        <v>66.181281818181816</v>
      </c>
      <c r="AG207" s="96">
        <f t="shared" si="66"/>
        <v>85.201900000000009</v>
      </c>
      <c r="AH207" s="96">
        <f t="shared" si="66"/>
        <v>85.590336363636368</v>
      </c>
      <c r="AI207" s="97">
        <f t="shared" si="66"/>
        <v>0</v>
      </c>
      <c r="AJ207" s="44"/>
      <c r="AK207" s="66">
        <f t="shared" si="75"/>
        <v>7</v>
      </c>
      <c r="AL207" s="44">
        <f t="shared" si="76"/>
        <v>21</v>
      </c>
      <c r="AM207" s="94">
        <v>45494</v>
      </c>
      <c r="AN207" s="95">
        <f>SUMIFS(G:G,C:C,$AN$4,D:D,AK207,E:E,AL207)</f>
        <v>79.81</v>
      </c>
      <c r="AO207" s="96">
        <f>SUMIFS(G:G,C:C,$AO$4,D:D,AK207,E:E,AL207)</f>
        <v>84.33</v>
      </c>
      <c r="AP207" s="96">
        <f>SUMIFS(G:G,C:C,$AP$4,D:D,AK207,E:E,AL207)</f>
        <v>53.39</v>
      </c>
      <c r="AQ207" s="96">
        <f>SUMIFS(G:G,C:C,$AQ$4,D:D,AK207,E:E,AL207)</f>
        <v>65.5</v>
      </c>
      <c r="AR207" s="96">
        <f>SUMIFS(G:G,C:C,$AR$4,D:D,AK207,E:E,AL207)</f>
        <v>83.02</v>
      </c>
      <c r="AS207" s="96">
        <f>SUMIFS(G:G,C:C,$AS$4,D:D,AK207,E:E,AL207)</f>
        <v>82.89</v>
      </c>
      <c r="AT207" s="97">
        <f>SUMIFS(G:G,C:C,$AT$4,D:D,AK207,E:E,AL207)</f>
        <v>0</v>
      </c>
      <c r="AU207" s="44"/>
      <c r="AV207" s="101">
        <v>45494</v>
      </c>
      <c r="AW207" s="96">
        <f t="shared" si="77"/>
        <v>831.45676000000003</v>
      </c>
      <c r="AX207" s="96">
        <f t="shared" si="78"/>
        <v>75.586978181818182</v>
      </c>
      <c r="AY207" s="97">
        <f t="shared" si="79"/>
        <v>73.825999999999993</v>
      </c>
      <c r="AZ207" s="96">
        <f t="shared" si="80"/>
        <v>86.59578181818182</v>
      </c>
      <c r="BA207" s="96">
        <f t="shared" si="81"/>
        <v>54.365590909090905</v>
      </c>
      <c r="BB207" s="97">
        <f t="shared" si="82"/>
        <v>32.230190909090915</v>
      </c>
      <c r="BC207" s="102">
        <f t="shared" si="83"/>
        <v>75.586978181818182</v>
      </c>
      <c r="BD207" s="44"/>
      <c r="BE207" s="44"/>
      <c r="BF207" s="96">
        <f t="shared" si="85"/>
        <v>84.33</v>
      </c>
      <c r="BG207" s="96">
        <f t="shared" si="86"/>
        <v>53.39</v>
      </c>
      <c r="BH207" s="96">
        <f t="shared" si="87"/>
        <v>30.939999999999998</v>
      </c>
      <c r="BI207" s="44"/>
      <c r="BJ207" s="96">
        <f t="shared" si="84"/>
        <v>73.825999999999993</v>
      </c>
      <c r="BK207" s="44"/>
      <c r="BP207" s="14"/>
      <c r="BQ207" s="13"/>
      <c r="BR207" s="15"/>
      <c r="BU207" s="13"/>
      <c r="BV207" s="15"/>
      <c r="BY207" s="13"/>
      <c r="BZ207" s="15"/>
      <c r="CC207" s="13"/>
      <c r="CD207" s="15"/>
      <c r="CG207" s="13"/>
      <c r="CH207" s="15"/>
      <c r="CK207" s="15"/>
      <c r="CL207" s="15"/>
      <c r="CM207" s="15"/>
    </row>
    <row r="208" spans="1:91" ht="16" thickBot="1" x14ac:dyDescent="0.4">
      <c r="A208" s="13">
        <v>43669</v>
      </c>
      <c r="B208" s="81" t="s">
        <v>254</v>
      </c>
      <c r="C208" s="80">
        <f t="shared" si="68"/>
        <v>2019</v>
      </c>
      <c r="D208" s="80">
        <f t="shared" si="69"/>
        <v>7</v>
      </c>
      <c r="E208" s="80">
        <f t="shared" si="70"/>
        <v>23</v>
      </c>
      <c r="F208" s="80">
        <v>893.26260000000002</v>
      </c>
      <c r="G208" s="80">
        <v>80.39</v>
      </c>
      <c r="H208" s="80">
        <v>0.3</v>
      </c>
      <c r="I208" s="80">
        <v>3768.98</v>
      </c>
      <c r="J208" s="80">
        <v>463.3</v>
      </c>
      <c r="K208" s="80">
        <v>1111.1801</v>
      </c>
      <c r="L208" s="80">
        <v>11957.35</v>
      </c>
      <c r="M208" s="80">
        <v>20194.150000000001</v>
      </c>
      <c r="O208" s="66">
        <f t="shared" si="71"/>
        <v>7</v>
      </c>
      <c r="P208" s="44">
        <f t="shared" si="72"/>
        <v>22</v>
      </c>
      <c r="Q208" s="94">
        <v>45495</v>
      </c>
      <c r="R208" s="95">
        <f>SUMIFS(F:F,C:C,$R$4,D:D,O208,E:E,P208)</f>
        <v>889.97630000000004</v>
      </c>
      <c r="S208" s="96">
        <f>SUMIFS($F:$F,$C:$C,$S$4,$D:$D,O208,$E:$E,P208)</f>
        <v>953.04750000000001</v>
      </c>
      <c r="T208" s="96">
        <f>SUMIFS($F:$F,$C:$C,$T$4,$D:$D,O208,$E:$E,P208)</f>
        <v>599.96849999999995</v>
      </c>
      <c r="U208" s="96">
        <f>SUMIFS($F:$F,$C:$C,$U$4,$D:$D,O208,$E:$E,P208)</f>
        <v>731.80930000000001</v>
      </c>
      <c r="V208" s="96">
        <f>SUMIFS($F:$F,$C:$C,$V$4,$D:$D,O208,$E:$E,P208)</f>
        <v>941.09630000000004</v>
      </c>
      <c r="W208" s="96">
        <f>SUMIFS($F:$F,$C:$C,$W$4,$D:$D,O208,$E:$E,P208)</f>
        <v>944.21640000000002</v>
      </c>
      <c r="X208" s="97">
        <f>SUMIFS($F:$F,$C:$C,$X$4,$D:$D,O208,$E:$E,P208)</f>
        <v>0</v>
      </c>
      <c r="Y208" s="44"/>
      <c r="Z208" s="66">
        <f t="shared" si="73"/>
        <v>7</v>
      </c>
      <c r="AA208" s="44">
        <f t="shared" si="74"/>
        <v>22</v>
      </c>
      <c r="AB208" s="94">
        <v>45495</v>
      </c>
      <c r="AC208" s="95">
        <f t="shared" si="67"/>
        <v>80.906936363636362</v>
      </c>
      <c r="AD208" s="96">
        <f t="shared" si="67"/>
        <v>86.640681818181818</v>
      </c>
      <c r="AE208" s="96">
        <f t="shared" si="67"/>
        <v>54.542590909090904</v>
      </c>
      <c r="AF208" s="96">
        <f t="shared" si="66"/>
        <v>66.528118181818186</v>
      </c>
      <c r="AG208" s="96">
        <f t="shared" si="66"/>
        <v>85.554209090909097</v>
      </c>
      <c r="AH208" s="96">
        <f t="shared" si="66"/>
        <v>85.837854545454547</v>
      </c>
      <c r="AI208" s="97">
        <f t="shared" si="66"/>
        <v>0</v>
      </c>
      <c r="AJ208" s="44"/>
      <c r="AK208" s="66">
        <f t="shared" si="75"/>
        <v>7</v>
      </c>
      <c r="AL208" s="44">
        <f t="shared" si="76"/>
        <v>22</v>
      </c>
      <c r="AM208" s="94">
        <v>45495</v>
      </c>
      <c r="AN208" s="95">
        <f>SUMIFS(G:G,C:C,$AN$4,D:D,AK208,E:E,AL208)</f>
        <v>80.09</v>
      </c>
      <c r="AO208" s="96">
        <f>SUMIFS(G:G,C:C,$AO$4,D:D,AK208,E:E,AL208)</f>
        <v>84.35</v>
      </c>
      <c r="AP208" s="96">
        <f>SUMIFS(G:G,C:C,$AP$4,D:D,AK208,E:E,AL208)</f>
        <v>53.56</v>
      </c>
      <c r="AQ208" s="96">
        <f>SUMIFS(G:G,C:C,$AQ$4,D:D,AK208,E:E,AL208)</f>
        <v>65.84</v>
      </c>
      <c r="AR208" s="96">
        <f>SUMIFS(G:G,C:C,$AR$4,D:D,AK208,E:E,AL208)</f>
        <v>83.37</v>
      </c>
      <c r="AS208" s="96">
        <f>SUMIFS(G:G,C:C,$AS$4,D:D,AK208,E:E,AL208)</f>
        <v>83.13</v>
      </c>
      <c r="AT208" s="97">
        <f>SUMIFS(G:G,C:C,$AT$4,D:D,AK208,E:E,AL208)</f>
        <v>0</v>
      </c>
      <c r="AU208" s="44"/>
      <c r="AV208" s="101">
        <v>45495</v>
      </c>
      <c r="AW208" s="96">
        <f t="shared" si="77"/>
        <v>834.02760000000001</v>
      </c>
      <c r="AX208" s="96">
        <f t="shared" si="78"/>
        <v>75.820690909090914</v>
      </c>
      <c r="AY208" s="97">
        <f t="shared" si="79"/>
        <v>74.05</v>
      </c>
      <c r="AZ208" s="96">
        <f t="shared" si="80"/>
        <v>86.640681818181818</v>
      </c>
      <c r="BA208" s="96">
        <f t="shared" si="81"/>
        <v>54.542590909090904</v>
      </c>
      <c r="BB208" s="97">
        <f t="shared" si="82"/>
        <v>32.098090909090914</v>
      </c>
      <c r="BC208" s="102">
        <f t="shared" si="83"/>
        <v>75.820690909090899</v>
      </c>
      <c r="BD208" s="44"/>
      <c r="BE208" s="44"/>
      <c r="BF208" s="96">
        <f t="shared" si="85"/>
        <v>84.35</v>
      </c>
      <c r="BG208" s="96">
        <f t="shared" si="86"/>
        <v>53.56</v>
      </c>
      <c r="BH208" s="96">
        <f t="shared" si="87"/>
        <v>30.789999999999992</v>
      </c>
      <c r="BI208" s="44"/>
      <c r="BJ208" s="96">
        <f t="shared" si="84"/>
        <v>74.05</v>
      </c>
      <c r="BK208" s="44"/>
      <c r="BP208" s="14"/>
      <c r="BQ208" s="13"/>
      <c r="BR208" s="15"/>
      <c r="BU208" s="13"/>
      <c r="BV208" s="15"/>
      <c r="BY208" s="13"/>
      <c r="BZ208" s="15"/>
      <c r="CC208" s="13"/>
      <c r="CD208" s="15"/>
      <c r="CG208" s="13"/>
      <c r="CH208" s="15"/>
      <c r="CK208" s="15"/>
      <c r="CL208" s="15"/>
      <c r="CM208" s="15"/>
    </row>
    <row r="209" spans="1:91" ht="16" thickBot="1" x14ac:dyDescent="0.4">
      <c r="A209" s="13">
        <v>43670</v>
      </c>
      <c r="B209" s="81" t="s">
        <v>255</v>
      </c>
      <c r="C209" s="80">
        <f t="shared" si="68"/>
        <v>2019</v>
      </c>
      <c r="D209" s="80">
        <f t="shared" si="69"/>
        <v>7</v>
      </c>
      <c r="E209" s="80">
        <f t="shared" si="70"/>
        <v>24</v>
      </c>
      <c r="F209" s="80">
        <v>896.20659999999998</v>
      </c>
      <c r="G209" s="80">
        <v>80.650000000000006</v>
      </c>
      <c r="H209" s="80">
        <v>0.26</v>
      </c>
      <c r="I209" s="80">
        <v>3439.29</v>
      </c>
      <c r="J209" s="80">
        <v>484.7</v>
      </c>
      <c r="K209" s="80">
        <v>1111.1801</v>
      </c>
      <c r="L209" s="80">
        <v>11957.33</v>
      </c>
      <c r="M209" s="80">
        <v>20194.21</v>
      </c>
      <c r="O209" s="66">
        <f t="shared" si="71"/>
        <v>7</v>
      </c>
      <c r="P209" s="44">
        <f t="shared" si="72"/>
        <v>23</v>
      </c>
      <c r="Q209" s="94">
        <v>45496</v>
      </c>
      <c r="R209" s="95">
        <f>SUMIFS(F:F,C:C,$R$4,D:D,O209,E:E,P209)</f>
        <v>893.26260000000002</v>
      </c>
      <c r="S209" s="96">
        <f>SUMIFS($F:$F,$C:$C,$S$4,$D:$D,O209,$E:$E,P209)</f>
        <v>953.54660000000001</v>
      </c>
      <c r="T209" s="96">
        <f>SUMIFS($F:$F,$C:$C,$T$4,$D:$D,O209,$E:$E,P209)</f>
        <v>603.70889999999997</v>
      </c>
      <c r="U209" s="96">
        <f>SUMIFS($F:$F,$C:$C,$U$4,$D:$D,O209,$E:$E,P209)</f>
        <v>736.58569999999997</v>
      </c>
      <c r="V209" s="96">
        <f>SUMIFS($F:$F,$C:$C,$V$4,$D:$D,O209,$E:$E,P209)</f>
        <v>945.2491</v>
      </c>
      <c r="W209" s="96">
        <f>SUMIFS($F:$F,$C:$C,$W$4,$D:$D,O209,$E:$E,P209)</f>
        <v>946.64369999999997</v>
      </c>
      <c r="X209" s="97">
        <f>SUMIFS($F:$F,$C:$C,$X$4,$D:$D,O209,$E:$E,P209)</f>
        <v>0</v>
      </c>
      <c r="Y209" s="44"/>
      <c r="Z209" s="66">
        <f t="shared" si="73"/>
        <v>7</v>
      </c>
      <c r="AA209" s="44">
        <f t="shared" si="74"/>
        <v>23</v>
      </c>
      <c r="AB209" s="94">
        <v>45496</v>
      </c>
      <c r="AC209" s="95">
        <f t="shared" si="67"/>
        <v>81.205690909090904</v>
      </c>
      <c r="AD209" s="96">
        <f t="shared" si="67"/>
        <v>86.686054545454553</v>
      </c>
      <c r="AE209" s="96">
        <f t="shared" si="67"/>
        <v>54.882627272727269</v>
      </c>
      <c r="AF209" s="96">
        <f t="shared" si="66"/>
        <v>66.962336363636368</v>
      </c>
      <c r="AG209" s="96">
        <f t="shared" si="66"/>
        <v>85.931736363636361</v>
      </c>
      <c r="AH209" s="96">
        <f t="shared" si="66"/>
        <v>86.058518181818172</v>
      </c>
      <c r="AI209" s="97">
        <f t="shared" si="66"/>
        <v>0</v>
      </c>
      <c r="AJ209" s="44"/>
      <c r="AK209" s="66">
        <f t="shared" si="75"/>
        <v>7</v>
      </c>
      <c r="AL209" s="44">
        <f t="shared" si="76"/>
        <v>23</v>
      </c>
      <c r="AM209" s="94">
        <v>45496</v>
      </c>
      <c r="AN209" s="95">
        <f>SUMIFS(G:G,C:C,$AN$4,D:D,AK209,E:E,AL209)</f>
        <v>80.39</v>
      </c>
      <c r="AO209" s="96">
        <f>SUMIFS(G:G,C:C,$AO$4,D:D,AK209,E:E,AL209)</f>
        <v>84.39</v>
      </c>
      <c r="AP209" s="96">
        <f>SUMIFS(G:G,C:C,$AP$4,D:D,AK209,E:E,AL209)</f>
        <v>53.9</v>
      </c>
      <c r="AQ209" s="96">
        <f>SUMIFS(G:G,C:C,$AQ$4,D:D,AK209,E:E,AL209)</f>
        <v>66.27</v>
      </c>
      <c r="AR209" s="96">
        <f>SUMIFS(G:G,C:C,$AR$4,D:D,AK209,E:E,AL209)</f>
        <v>83.74</v>
      </c>
      <c r="AS209" s="96">
        <f>SUMIFS(G:G,C:C,$AS$4,D:D,AK209,E:E,AL209)</f>
        <v>83.35</v>
      </c>
      <c r="AT209" s="97">
        <f>SUMIFS(G:G,C:C,$AT$4,D:D,AK209,E:E,AL209)</f>
        <v>0</v>
      </c>
      <c r="AU209" s="44"/>
      <c r="AV209" s="101">
        <v>45496</v>
      </c>
      <c r="AW209" s="96">
        <f t="shared" si="77"/>
        <v>837.14679999999987</v>
      </c>
      <c r="AX209" s="96">
        <f t="shared" si="78"/>
        <v>76.104254545454538</v>
      </c>
      <c r="AY209" s="97">
        <f t="shared" si="79"/>
        <v>74.33</v>
      </c>
      <c r="AZ209" s="96">
        <f t="shared" si="80"/>
        <v>86.686054545454553</v>
      </c>
      <c r="BA209" s="96">
        <f t="shared" si="81"/>
        <v>54.882627272727269</v>
      </c>
      <c r="BB209" s="97">
        <f t="shared" si="82"/>
        <v>31.803427272727284</v>
      </c>
      <c r="BC209" s="102">
        <f t="shared" si="83"/>
        <v>76.104254545454552</v>
      </c>
      <c r="BD209" s="44"/>
      <c r="BE209" s="44"/>
      <c r="BF209" s="96">
        <f t="shared" si="85"/>
        <v>84.39</v>
      </c>
      <c r="BG209" s="96">
        <f t="shared" si="86"/>
        <v>53.9</v>
      </c>
      <c r="BH209" s="96">
        <f t="shared" si="87"/>
        <v>30.490000000000002</v>
      </c>
      <c r="BI209" s="44"/>
      <c r="BJ209" s="96">
        <f t="shared" si="84"/>
        <v>74.33</v>
      </c>
      <c r="BK209" s="44"/>
      <c r="BP209" s="14"/>
      <c r="BQ209" s="13"/>
      <c r="BR209" s="15"/>
      <c r="BU209" s="13"/>
      <c r="BV209" s="15"/>
      <c r="BY209" s="13"/>
      <c r="BZ209" s="15"/>
      <c r="CC209" s="13"/>
      <c r="CD209" s="15"/>
      <c r="CG209" s="13"/>
      <c r="CH209" s="15"/>
      <c r="CK209" s="15"/>
      <c r="CL209" s="15"/>
      <c r="CM209" s="15"/>
    </row>
    <row r="210" spans="1:91" ht="16" thickBot="1" x14ac:dyDescent="0.4">
      <c r="A210" s="13">
        <v>43671</v>
      </c>
      <c r="B210" s="81" t="s">
        <v>256</v>
      </c>
      <c r="C210" s="80">
        <f t="shared" si="68"/>
        <v>2019</v>
      </c>
      <c r="D210" s="80">
        <f t="shared" si="69"/>
        <v>7</v>
      </c>
      <c r="E210" s="80">
        <f t="shared" si="70"/>
        <v>25</v>
      </c>
      <c r="F210" s="80">
        <v>899.27729999999997</v>
      </c>
      <c r="G210" s="80">
        <v>80.930000000000007</v>
      </c>
      <c r="H210" s="80">
        <v>0.28000000000000003</v>
      </c>
      <c r="I210" s="80">
        <v>3543.09</v>
      </c>
      <c r="J210" s="80">
        <v>444.9</v>
      </c>
      <c r="K210" s="80">
        <v>1111.1801</v>
      </c>
      <c r="L210" s="80">
        <v>11943.51</v>
      </c>
      <c r="M210" s="80">
        <v>20173.29</v>
      </c>
      <c r="O210" s="66">
        <f t="shared" si="71"/>
        <v>7</v>
      </c>
      <c r="P210" s="44">
        <f t="shared" si="72"/>
        <v>24</v>
      </c>
      <c r="Q210" s="94">
        <v>45497</v>
      </c>
      <c r="R210" s="95">
        <f>SUMIFS(F:F,C:C,$R$4,D:D,O210,E:E,P210)</f>
        <v>896.20659999999998</v>
      </c>
      <c r="S210" s="96">
        <f>SUMIFS($F:$F,$C:$C,$S$4,$D:$D,O210,$E:$E,P210)</f>
        <v>954.35900000000004</v>
      </c>
      <c r="T210" s="96">
        <f>SUMIFS($F:$F,$C:$C,$T$4,$D:$D,O210,$E:$E,P210)</f>
        <v>608.38660000000004</v>
      </c>
      <c r="U210" s="96">
        <f>SUMIFS($F:$F,$C:$C,$U$4,$D:$D,O210,$E:$E,P210)</f>
        <v>741.70960000000002</v>
      </c>
      <c r="V210" s="96">
        <f>SUMIFS($F:$F,$C:$C,$V$4,$D:$D,O210,$E:$E,P210)</f>
        <v>948.19780000000003</v>
      </c>
      <c r="W210" s="96">
        <f>SUMIFS($F:$F,$C:$C,$W$4,$D:$D,O210,$E:$E,P210)</f>
        <v>949.10159999999996</v>
      </c>
      <c r="X210" s="97">
        <f>SUMIFS($F:$F,$C:$C,$X$4,$D:$D,O210,$E:$E,P210)</f>
        <v>0</v>
      </c>
      <c r="Y210" s="44"/>
      <c r="Z210" s="66">
        <f t="shared" si="73"/>
        <v>7</v>
      </c>
      <c r="AA210" s="44">
        <f t="shared" si="74"/>
        <v>24</v>
      </c>
      <c r="AB210" s="94">
        <v>45497</v>
      </c>
      <c r="AC210" s="95">
        <f t="shared" si="67"/>
        <v>81.473327272727275</v>
      </c>
      <c r="AD210" s="96">
        <f t="shared" si="67"/>
        <v>86.75990909090909</v>
      </c>
      <c r="AE210" s="96">
        <f t="shared" si="67"/>
        <v>55.307872727272731</v>
      </c>
      <c r="AF210" s="96">
        <f t="shared" si="66"/>
        <v>67.428145454545458</v>
      </c>
      <c r="AG210" s="96">
        <f t="shared" si="66"/>
        <v>86.199799999999996</v>
      </c>
      <c r="AH210" s="96">
        <f t="shared" si="66"/>
        <v>86.281963636363628</v>
      </c>
      <c r="AI210" s="97">
        <f t="shared" si="66"/>
        <v>0</v>
      </c>
      <c r="AJ210" s="44"/>
      <c r="AK210" s="66">
        <f t="shared" si="75"/>
        <v>7</v>
      </c>
      <c r="AL210" s="44">
        <f t="shared" si="76"/>
        <v>24</v>
      </c>
      <c r="AM210" s="94">
        <v>45497</v>
      </c>
      <c r="AN210" s="95">
        <f>SUMIFS(G:G,C:C,$AN$4,D:D,AK210,E:E,AL210)</f>
        <v>80.650000000000006</v>
      </c>
      <c r="AO210" s="96">
        <f>SUMIFS(G:G,C:C,$AO$4,D:D,AK210,E:E,AL210)</f>
        <v>84.47</v>
      </c>
      <c r="AP210" s="96">
        <f>SUMIFS(G:G,C:C,$AP$4,D:D,AK210,E:E,AL210)</f>
        <v>54.32</v>
      </c>
      <c r="AQ210" s="96">
        <f>SUMIFS(G:G,C:C,$AQ$4,D:D,AK210,E:E,AL210)</f>
        <v>66.73</v>
      </c>
      <c r="AR210" s="96">
        <f>SUMIFS(G:G,C:C,$AR$4,D:D,AK210,E:E,AL210)</f>
        <v>84</v>
      </c>
      <c r="AS210" s="96">
        <f>SUMIFS(G:G,C:C,$AS$4,D:D,AK210,E:E,AL210)</f>
        <v>83.5</v>
      </c>
      <c r="AT210" s="97">
        <f>SUMIFS(G:G,C:C,$AT$4,D:D,AK210,E:E,AL210)</f>
        <v>0</v>
      </c>
      <c r="AU210" s="44"/>
      <c r="AV210" s="101">
        <v>45497</v>
      </c>
      <c r="AW210" s="96">
        <f t="shared" si="77"/>
        <v>840.35092000000009</v>
      </c>
      <c r="AX210" s="96">
        <f t="shared" si="78"/>
        <v>76.395538181818196</v>
      </c>
      <c r="AY210" s="97">
        <f t="shared" si="79"/>
        <v>74.603999999999999</v>
      </c>
      <c r="AZ210" s="96">
        <f t="shared" si="80"/>
        <v>86.75990909090909</v>
      </c>
      <c r="BA210" s="96">
        <f t="shared" si="81"/>
        <v>55.307872727272731</v>
      </c>
      <c r="BB210" s="97">
        <f t="shared" si="82"/>
        <v>31.45203636363636</v>
      </c>
      <c r="BC210" s="102">
        <f t="shared" si="83"/>
        <v>76.395538181818182</v>
      </c>
      <c r="BD210" s="44"/>
      <c r="BE210" s="44"/>
      <c r="BF210" s="96">
        <f t="shared" si="85"/>
        <v>84.47</v>
      </c>
      <c r="BG210" s="96">
        <f t="shared" si="86"/>
        <v>54.32</v>
      </c>
      <c r="BH210" s="96">
        <f t="shared" si="87"/>
        <v>30.15</v>
      </c>
      <c r="BI210" s="44"/>
      <c r="BJ210" s="96">
        <f t="shared" si="84"/>
        <v>74.603999999999999</v>
      </c>
      <c r="BK210" s="44"/>
      <c r="BP210" s="14"/>
      <c r="BQ210" s="13"/>
      <c r="BR210" s="15"/>
      <c r="BU210" s="13"/>
      <c r="BV210" s="15"/>
      <c r="BY210" s="13"/>
      <c r="BZ210" s="15"/>
      <c r="CC210" s="13"/>
      <c r="CD210" s="15"/>
      <c r="CG210" s="13"/>
      <c r="CH210" s="15"/>
      <c r="CK210" s="15"/>
      <c r="CL210" s="15"/>
      <c r="CM210" s="15"/>
    </row>
    <row r="211" spans="1:91" ht="16" thickBot="1" x14ac:dyDescent="0.4">
      <c r="A211" s="13">
        <v>43672</v>
      </c>
      <c r="B211" s="81" t="s">
        <v>257</v>
      </c>
      <c r="C211" s="80">
        <f t="shared" si="68"/>
        <v>2019</v>
      </c>
      <c r="D211" s="80">
        <f t="shared" si="69"/>
        <v>7</v>
      </c>
      <c r="E211" s="80">
        <f t="shared" si="70"/>
        <v>26</v>
      </c>
      <c r="F211" s="80">
        <v>902.09490000000005</v>
      </c>
      <c r="G211" s="80">
        <v>81.319999999999993</v>
      </c>
      <c r="H211" s="80">
        <v>0.25</v>
      </c>
      <c r="I211" s="80">
        <v>3436.3</v>
      </c>
      <c r="J211" s="80">
        <v>594.6</v>
      </c>
      <c r="K211" s="80">
        <v>1109.2800999999999</v>
      </c>
      <c r="L211" s="80">
        <v>11941.56</v>
      </c>
      <c r="M211" s="80">
        <v>20170.240000000002</v>
      </c>
      <c r="O211" s="66">
        <f t="shared" si="71"/>
        <v>7</v>
      </c>
      <c r="P211" s="44">
        <f t="shared" si="72"/>
        <v>25</v>
      </c>
      <c r="Q211" s="94">
        <v>45498</v>
      </c>
      <c r="R211" s="95">
        <f>SUMIFS(F:F,C:C,$R$4,D:D,O211,E:E,P211)</f>
        <v>899.27729999999997</v>
      </c>
      <c r="S211" s="96">
        <f>SUMIFS($F:$F,$C:$C,$S$4,$D:$D,O211,$E:$E,P211)</f>
        <v>954.94809999999995</v>
      </c>
      <c r="T211" s="96">
        <f>SUMIFS($F:$F,$C:$C,$T$4,$D:$D,O211,$E:$E,P211)</f>
        <v>613.00419999999997</v>
      </c>
      <c r="U211" s="96">
        <f>SUMIFS($F:$F,$C:$C,$U$4,$D:$D,O211,$E:$E,P211)</f>
        <v>746.03279999999995</v>
      </c>
      <c r="V211" s="96">
        <f>SUMIFS($F:$F,$C:$C,$V$4,$D:$D,O211,$E:$E,P211)</f>
        <v>951.0385</v>
      </c>
      <c r="W211" s="96">
        <f>SUMIFS($F:$F,$C:$C,$W$4,$D:$D,O211,$E:$E,P211)</f>
        <v>951.50409999999999</v>
      </c>
      <c r="X211" s="97">
        <f>SUMIFS($F:$F,$C:$C,$X$4,$D:$D,O211,$E:$E,P211)</f>
        <v>0</v>
      </c>
      <c r="Y211" s="44"/>
      <c r="Z211" s="66">
        <f t="shared" si="73"/>
        <v>7</v>
      </c>
      <c r="AA211" s="44">
        <f t="shared" si="74"/>
        <v>25</v>
      </c>
      <c r="AB211" s="94">
        <v>45498</v>
      </c>
      <c r="AC211" s="95">
        <f t="shared" si="67"/>
        <v>81.75248181818182</v>
      </c>
      <c r="AD211" s="96">
        <f t="shared" si="67"/>
        <v>86.813463636363636</v>
      </c>
      <c r="AE211" s="96">
        <f t="shared" si="67"/>
        <v>55.727654545454541</v>
      </c>
      <c r="AF211" s="96">
        <f t="shared" si="66"/>
        <v>67.821163636363636</v>
      </c>
      <c r="AG211" s="96">
        <f t="shared" si="66"/>
        <v>86.458045454545456</v>
      </c>
      <c r="AH211" s="96">
        <f t="shared" si="66"/>
        <v>86.500372727272733</v>
      </c>
      <c r="AI211" s="97">
        <f t="shared" si="66"/>
        <v>0</v>
      </c>
      <c r="AJ211" s="44"/>
      <c r="AK211" s="66">
        <f t="shared" si="75"/>
        <v>7</v>
      </c>
      <c r="AL211" s="44">
        <f t="shared" si="76"/>
        <v>25</v>
      </c>
      <c r="AM211" s="94">
        <v>45498</v>
      </c>
      <c r="AN211" s="95">
        <f>SUMIFS(G:G,C:C,$AN$4,D:D,AK211,E:E,AL211)</f>
        <v>80.930000000000007</v>
      </c>
      <c r="AO211" s="96">
        <f>SUMIFS(G:G,C:C,$AO$4,D:D,AK211,E:E,AL211)</f>
        <v>84.52</v>
      </c>
      <c r="AP211" s="96">
        <f>SUMIFS(G:G,C:C,$AP$4,D:D,AK211,E:E,AL211)</f>
        <v>54.73</v>
      </c>
      <c r="AQ211" s="96">
        <f>SUMIFS(G:G,C:C,$AQ$4,D:D,AK211,E:E,AL211)</f>
        <v>67.12</v>
      </c>
      <c r="AR211" s="96">
        <f>SUMIFS(G:G,C:C,$AR$4,D:D,AK211,E:E,AL211)</f>
        <v>84.25</v>
      </c>
      <c r="AS211" s="96">
        <f>SUMIFS(G:G,C:C,$AS$4,D:D,AK211,E:E,AL211)</f>
        <v>83.67</v>
      </c>
      <c r="AT211" s="97">
        <f>SUMIFS(G:G,C:C,$AT$4,D:D,AK211,E:E,AL211)</f>
        <v>0</v>
      </c>
      <c r="AU211" s="44"/>
      <c r="AV211" s="101">
        <v>45498</v>
      </c>
      <c r="AW211" s="96">
        <f t="shared" si="77"/>
        <v>843.30553999999995</v>
      </c>
      <c r="AX211" s="96">
        <f t="shared" si="78"/>
        <v>76.664139999999989</v>
      </c>
      <c r="AY211" s="97">
        <f t="shared" si="79"/>
        <v>74.858000000000004</v>
      </c>
      <c r="AZ211" s="96">
        <f t="shared" si="80"/>
        <v>86.813463636363636</v>
      </c>
      <c r="BA211" s="96">
        <f t="shared" si="81"/>
        <v>55.727654545454541</v>
      </c>
      <c r="BB211" s="97">
        <f t="shared" si="82"/>
        <v>31.085809090909095</v>
      </c>
      <c r="BC211" s="102">
        <f t="shared" si="83"/>
        <v>76.664140000000003</v>
      </c>
      <c r="BD211" s="44"/>
      <c r="BE211" s="44"/>
      <c r="BF211" s="96">
        <f t="shared" si="85"/>
        <v>84.52</v>
      </c>
      <c r="BG211" s="96">
        <f t="shared" si="86"/>
        <v>54.73</v>
      </c>
      <c r="BH211" s="96">
        <f t="shared" si="87"/>
        <v>29.79</v>
      </c>
      <c r="BI211" s="44"/>
      <c r="BJ211" s="96">
        <f t="shared" si="84"/>
        <v>74.858000000000004</v>
      </c>
      <c r="BK211" s="44"/>
      <c r="BP211" s="14"/>
      <c r="BQ211" s="13"/>
      <c r="BR211" s="15"/>
      <c r="BU211" s="13"/>
      <c r="BV211" s="15"/>
      <c r="BY211" s="13"/>
      <c r="BZ211" s="15"/>
      <c r="CC211" s="13"/>
      <c r="CD211" s="15"/>
      <c r="CG211" s="13"/>
      <c r="CH211" s="15"/>
      <c r="CK211" s="15"/>
      <c r="CL211" s="15"/>
      <c r="CM211" s="15"/>
    </row>
    <row r="212" spans="1:91" ht="16" thickBot="1" x14ac:dyDescent="0.4">
      <c r="A212" s="13">
        <v>43673</v>
      </c>
      <c r="B212" s="81" t="s">
        <v>258</v>
      </c>
      <c r="C212" s="80">
        <f t="shared" si="68"/>
        <v>2019</v>
      </c>
      <c r="D212" s="80">
        <f t="shared" si="69"/>
        <v>7</v>
      </c>
      <c r="E212" s="80">
        <f t="shared" si="70"/>
        <v>27</v>
      </c>
      <c r="F212" s="80">
        <v>906.02409999999998</v>
      </c>
      <c r="G212" s="80">
        <v>81.67</v>
      </c>
      <c r="H212" s="80">
        <v>0.35</v>
      </c>
      <c r="I212" s="80">
        <v>4205.1000000000004</v>
      </c>
      <c r="J212" s="80">
        <v>239.6</v>
      </c>
      <c r="K212" s="80">
        <v>1109.3202000000001</v>
      </c>
      <c r="L212" s="80">
        <v>11941.59</v>
      </c>
      <c r="M212" s="80">
        <v>20170.169999999998</v>
      </c>
      <c r="O212" s="66">
        <f t="shared" si="71"/>
        <v>7</v>
      </c>
      <c r="P212" s="44">
        <f t="shared" si="72"/>
        <v>26</v>
      </c>
      <c r="Q212" s="94">
        <v>45499</v>
      </c>
      <c r="R212" s="95">
        <f>SUMIFS(F:F,C:C,$R$4,D:D,O212,E:E,P212)</f>
        <v>902.09490000000005</v>
      </c>
      <c r="S212" s="96">
        <f>SUMIFS($F:$F,$C:$C,$S$4,$D:$D,O212,$E:$E,P212)</f>
        <v>958.38760000000002</v>
      </c>
      <c r="T212" s="96">
        <f>SUMIFS($F:$F,$C:$C,$T$4,$D:$D,O212,$E:$E,P212)</f>
        <v>616.66099999999994</v>
      </c>
      <c r="U212" s="96">
        <f>SUMIFS($F:$F,$C:$C,$U$4,$D:$D,O212,$E:$E,P212)</f>
        <v>750.05780000000004</v>
      </c>
      <c r="V212" s="96">
        <f>SUMIFS($F:$F,$C:$C,$V$4,$D:$D,O212,$E:$E,P212)</f>
        <v>954.03920000000005</v>
      </c>
      <c r="W212" s="96">
        <f>SUMIFS($F:$F,$C:$C,$W$4,$D:$D,O212,$E:$E,P212)</f>
        <v>954.01480000000004</v>
      </c>
      <c r="X212" s="97">
        <f>SUMIFS($F:$F,$C:$C,$X$4,$D:$D,O212,$E:$E,P212)</f>
        <v>0</v>
      </c>
      <c r="Y212" s="44"/>
      <c r="Z212" s="66">
        <f t="shared" si="73"/>
        <v>7</v>
      </c>
      <c r="AA212" s="44">
        <f t="shared" si="74"/>
        <v>26</v>
      </c>
      <c r="AB212" s="94">
        <v>45499</v>
      </c>
      <c r="AC212" s="95">
        <f t="shared" si="67"/>
        <v>82.008627272727281</v>
      </c>
      <c r="AD212" s="96">
        <f t="shared" si="67"/>
        <v>87.126145454545451</v>
      </c>
      <c r="AE212" s="96">
        <f t="shared" si="67"/>
        <v>56.060090909090903</v>
      </c>
      <c r="AF212" s="96">
        <f t="shared" si="66"/>
        <v>68.187072727272735</v>
      </c>
      <c r="AG212" s="96">
        <f t="shared" si="66"/>
        <v>86.730836363636371</v>
      </c>
      <c r="AH212" s="96">
        <f t="shared" si="66"/>
        <v>86.728618181818192</v>
      </c>
      <c r="AI212" s="97">
        <f t="shared" si="66"/>
        <v>0</v>
      </c>
      <c r="AJ212" s="44"/>
      <c r="AK212" s="66">
        <f t="shared" si="75"/>
        <v>7</v>
      </c>
      <c r="AL212" s="44">
        <f t="shared" si="76"/>
        <v>26</v>
      </c>
      <c r="AM212" s="94">
        <v>45499</v>
      </c>
      <c r="AN212" s="95">
        <f>SUMIFS(G:G,C:C,$AN$4,D:D,AK212,E:E,AL212)</f>
        <v>81.319999999999993</v>
      </c>
      <c r="AO212" s="96">
        <f>SUMIFS(G:G,C:C,$AO$4,D:D,AK212,E:E,AL212)</f>
        <v>84.82</v>
      </c>
      <c r="AP212" s="96">
        <f>SUMIFS(G:G,C:C,$AP$4,D:D,AK212,E:E,AL212)</f>
        <v>55.05</v>
      </c>
      <c r="AQ212" s="96">
        <f>SUMIFS(G:G,C:C,$AQ$4,D:D,AK212,E:E,AL212)</f>
        <v>67.48</v>
      </c>
      <c r="AR212" s="96">
        <f>SUMIFS(G:G,C:C,$AR$4,D:D,AK212,E:E,AL212)</f>
        <v>84.51</v>
      </c>
      <c r="AS212" s="96">
        <f>SUMIFS(G:G,C:C,$AS$4,D:D,AK212,E:E,AL212)</f>
        <v>83.89</v>
      </c>
      <c r="AT212" s="97">
        <f>SUMIFS(G:G,C:C,$AT$4,D:D,AK212,E:E,AL212)</f>
        <v>0</v>
      </c>
      <c r="AU212" s="44"/>
      <c r="AV212" s="101">
        <v>45499</v>
      </c>
      <c r="AW212" s="96">
        <f t="shared" si="77"/>
        <v>846.63208000000009</v>
      </c>
      <c r="AX212" s="96">
        <f t="shared" si="78"/>
        <v>76.966552727272742</v>
      </c>
      <c r="AY212" s="97">
        <f t="shared" si="79"/>
        <v>75.150000000000006</v>
      </c>
      <c r="AZ212" s="96">
        <f t="shared" si="80"/>
        <v>87.126145454545451</v>
      </c>
      <c r="BA212" s="96">
        <f t="shared" si="81"/>
        <v>56.060090909090903</v>
      </c>
      <c r="BB212" s="97">
        <f t="shared" si="82"/>
        <v>31.066054545454548</v>
      </c>
      <c r="BC212" s="102">
        <f t="shared" si="83"/>
        <v>76.966552727272727</v>
      </c>
      <c r="BD212" s="44"/>
      <c r="BE212" s="44"/>
      <c r="BF212" s="96">
        <f t="shared" si="85"/>
        <v>84.82</v>
      </c>
      <c r="BG212" s="96">
        <f t="shared" si="86"/>
        <v>55.05</v>
      </c>
      <c r="BH212" s="96">
        <f t="shared" si="87"/>
        <v>29.769999999999996</v>
      </c>
      <c r="BI212" s="44"/>
      <c r="BJ212" s="96">
        <f t="shared" si="84"/>
        <v>75.150000000000006</v>
      </c>
      <c r="BK212" s="44"/>
      <c r="BP212" s="14"/>
      <c r="BQ212" s="13"/>
      <c r="BR212" s="15"/>
      <c r="BU212" s="13"/>
      <c r="BV212" s="15"/>
      <c r="BY212" s="13"/>
      <c r="BZ212" s="15"/>
      <c r="CC212" s="13"/>
      <c r="CD212" s="15"/>
      <c r="CG212" s="13"/>
      <c r="CH212" s="15"/>
      <c r="CK212" s="15"/>
      <c r="CL212" s="15"/>
      <c r="CM212" s="15"/>
    </row>
    <row r="213" spans="1:91" ht="16" thickBot="1" x14ac:dyDescent="0.4">
      <c r="A213" s="13">
        <v>43674</v>
      </c>
      <c r="B213" s="81" t="s">
        <v>259</v>
      </c>
      <c r="C213" s="80">
        <f t="shared" si="68"/>
        <v>2019</v>
      </c>
      <c r="D213" s="80">
        <f t="shared" si="69"/>
        <v>7</v>
      </c>
      <c r="E213" s="80">
        <f t="shared" si="70"/>
        <v>28</v>
      </c>
      <c r="F213" s="80">
        <v>910.38570000000004</v>
      </c>
      <c r="G213" s="80">
        <v>82.07</v>
      </c>
      <c r="H213" s="80">
        <v>0.39</v>
      </c>
      <c r="I213" s="80">
        <v>4565.78</v>
      </c>
      <c r="J213" s="80">
        <v>165</v>
      </c>
      <c r="K213" s="80">
        <v>1109.3202000000001</v>
      </c>
      <c r="L213" s="80">
        <v>11941.58</v>
      </c>
      <c r="M213" s="80">
        <v>20170.2</v>
      </c>
      <c r="O213" s="66">
        <f t="shared" si="71"/>
        <v>7</v>
      </c>
      <c r="P213" s="44">
        <f t="shared" si="72"/>
        <v>27</v>
      </c>
      <c r="Q213" s="94">
        <v>45500</v>
      </c>
      <c r="R213" s="95">
        <f>SUMIFS(F:F,C:C,$R$4,D:D,O213,E:E,P213)</f>
        <v>906.02409999999998</v>
      </c>
      <c r="S213" s="96">
        <f>SUMIFS($F:$F,$C:$C,$S$4,$D:$D,O213,$E:$E,P213)</f>
        <v>960.73299999999995</v>
      </c>
      <c r="T213" s="96">
        <f>SUMIFS($F:$F,$C:$C,$T$4,$D:$D,O213,$E:$E,P213)</f>
        <v>620.32889999999998</v>
      </c>
      <c r="U213" s="96">
        <f>SUMIFS($F:$F,$C:$C,$U$4,$D:$D,O213,$E:$E,P213)</f>
        <v>753.92489999999998</v>
      </c>
      <c r="V213" s="96">
        <f>SUMIFS($F:$F,$C:$C,$V$4,$D:$D,O213,$E:$E,P213)</f>
        <v>956.99530000000004</v>
      </c>
      <c r="W213" s="96">
        <f>SUMIFS($F:$F,$C:$C,$W$4,$D:$D,O213,$E:$E,P213)</f>
        <v>957.2097</v>
      </c>
      <c r="X213" s="97">
        <f>SUMIFS($F:$F,$C:$C,$X$4,$D:$D,O213,$E:$E,P213)</f>
        <v>0</v>
      </c>
      <c r="Y213" s="44"/>
      <c r="Z213" s="66">
        <f t="shared" si="73"/>
        <v>7</v>
      </c>
      <c r="AA213" s="44">
        <f t="shared" si="74"/>
        <v>27</v>
      </c>
      <c r="AB213" s="94">
        <v>45500</v>
      </c>
      <c r="AC213" s="95">
        <f t="shared" si="67"/>
        <v>82.365827272727273</v>
      </c>
      <c r="AD213" s="96">
        <f t="shared" si="67"/>
        <v>87.339363636363629</v>
      </c>
      <c r="AE213" s="96">
        <f t="shared" si="67"/>
        <v>56.393536363636365</v>
      </c>
      <c r="AF213" s="96">
        <f t="shared" si="66"/>
        <v>68.538627272727268</v>
      </c>
      <c r="AG213" s="96">
        <f t="shared" si="66"/>
        <v>86.999572727272735</v>
      </c>
      <c r="AH213" s="96">
        <f t="shared" si="66"/>
        <v>87.01906363636364</v>
      </c>
      <c r="AI213" s="97">
        <f t="shared" si="66"/>
        <v>0</v>
      </c>
      <c r="AJ213" s="44"/>
      <c r="AK213" s="66">
        <f t="shared" si="75"/>
        <v>7</v>
      </c>
      <c r="AL213" s="44">
        <f t="shared" si="76"/>
        <v>27</v>
      </c>
      <c r="AM213" s="94">
        <v>45500</v>
      </c>
      <c r="AN213" s="95">
        <f>SUMIFS(G:G,C:C,$AN$4,D:D,AK213,E:E,AL213)</f>
        <v>81.67</v>
      </c>
      <c r="AO213" s="96">
        <f>SUMIFS(G:G,C:C,$AO$4,D:D,AK213,E:E,AL213)</f>
        <v>85.03</v>
      </c>
      <c r="AP213" s="96">
        <f>SUMIFS(G:G,C:C,$AP$4,D:D,AK213,E:E,AL213)</f>
        <v>55.38</v>
      </c>
      <c r="AQ213" s="96">
        <f>SUMIFS(G:G,C:C,$AQ$4,D:D,AK213,E:E,AL213)</f>
        <v>67.83</v>
      </c>
      <c r="AR213" s="96">
        <f>SUMIFS(G:G,C:C,$AR$4,D:D,AK213,E:E,AL213)</f>
        <v>84.78</v>
      </c>
      <c r="AS213" s="96">
        <f>SUMIFS(G:G,C:C,$AS$4,D:D,AK213,E:E,AL213)</f>
        <v>84.17</v>
      </c>
      <c r="AT213" s="97">
        <f>SUMIFS(G:G,C:C,$AT$4,D:D,AK213,E:E,AL213)</f>
        <v>0</v>
      </c>
      <c r="AU213" s="44"/>
      <c r="AV213" s="101">
        <v>45500</v>
      </c>
      <c r="AW213" s="96">
        <f t="shared" si="77"/>
        <v>849.83835999999997</v>
      </c>
      <c r="AX213" s="96">
        <f t="shared" si="78"/>
        <v>77.25803272727272</v>
      </c>
      <c r="AY213" s="97">
        <f t="shared" si="79"/>
        <v>75.438000000000002</v>
      </c>
      <c r="AZ213" s="96">
        <f t="shared" si="80"/>
        <v>87.339363636363629</v>
      </c>
      <c r="BA213" s="96">
        <f t="shared" si="81"/>
        <v>56.393536363636365</v>
      </c>
      <c r="BB213" s="97">
        <f t="shared" si="82"/>
        <v>30.945827272727264</v>
      </c>
      <c r="BC213" s="102">
        <f t="shared" si="83"/>
        <v>77.25803272727272</v>
      </c>
      <c r="BD213" s="44"/>
      <c r="BE213" s="44"/>
      <c r="BF213" s="96">
        <f t="shared" si="85"/>
        <v>85.03</v>
      </c>
      <c r="BG213" s="96">
        <f t="shared" si="86"/>
        <v>55.38</v>
      </c>
      <c r="BH213" s="96">
        <f t="shared" si="87"/>
        <v>29.65</v>
      </c>
      <c r="BI213" s="44"/>
      <c r="BJ213" s="96">
        <f t="shared" si="84"/>
        <v>75.438000000000002</v>
      </c>
      <c r="BK213" s="44"/>
      <c r="BP213" s="14"/>
      <c r="BQ213" s="13"/>
      <c r="BR213" s="15"/>
      <c r="BU213" s="13"/>
      <c r="BV213" s="15"/>
      <c r="BY213" s="13"/>
      <c r="BZ213" s="15"/>
      <c r="CC213" s="13"/>
      <c r="CD213" s="15"/>
      <c r="CG213" s="13"/>
      <c r="CH213" s="15"/>
      <c r="CK213" s="15"/>
      <c r="CL213" s="15"/>
      <c r="CM213" s="15"/>
    </row>
    <row r="214" spans="1:91" ht="16" thickBot="1" x14ac:dyDescent="0.4">
      <c r="A214" s="13">
        <v>43675</v>
      </c>
      <c r="B214" s="81" t="s">
        <v>260</v>
      </c>
      <c r="C214" s="80">
        <f t="shared" si="68"/>
        <v>2019</v>
      </c>
      <c r="D214" s="80">
        <f t="shared" si="69"/>
        <v>7</v>
      </c>
      <c r="E214" s="80">
        <f t="shared" si="70"/>
        <v>29</v>
      </c>
      <c r="F214" s="80">
        <v>913.74829999999997</v>
      </c>
      <c r="G214" s="80">
        <v>82.02</v>
      </c>
      <c r="H214" s="80">
        <v>0.3</v>
      </c>
      <c r="I214" s="80">
        <v>3722.6</v>
      </c>
      <c r="J214" s="80">
        <v>310.39999999999998</v>
      </c>
      <c r="K214" s="80">
        <v>1114.1119000000001</v>
      </c>
      <c r="L214" s="80">
        <v>11939.77</v>
      </c>
      <c r="M214" s="80">
        <v>20168.03</v>
      </c>
      <c r="O214" s="66">
        <f t="shared" si="71"/>
        <v>7</v>
      </c>
      <c r="P214" s="44">
        <f t="shared" si="72"/>
        <v>28</v>
      </c>
      <c r="Q214" s="94">
        <v>45501</v>
      </c>
      <c r="R214" s="95">
        <f>SUMIFS(F:F,C:C,$R$4,D:D,O214,E:E,P214)</f>
        <v>910.38570000000004</v>
      </c>
      <c r="S214" s="96">
        <f>SUMIFS($F:$F,$C:$C,$S$4,$D:$D,O214,$E:$E,P214)</f>
        <v>963.7989</v>
      </c>
      <c r="T214" s="96">
        <f>SUMIFS($F:$F,$C:$C,$T$4,$D:$D,O214,$E:$E,P214)</f>
        <v>624.21759999999995</v>
      </c>
      <c r="U214" s="96">
        <f>SUMIFS($F:$F,$C:$C,$U$4,$D:$D,O214,$E:$E,P214)</f>
        <v>757.76549999999997</v>
      </c>
      <c r="V214" s="96">
        <f>SUMIFS($F:$F,$C:$C,$V$4,$D:$D,O214,$E:$E,P214)</f>
        <v>959.87720000000002</v>
      </c>
      <c r="W214" s="96">
        <f>SUMIFS($F:$F,$C:$C,$W$4,$D:$D,O214,$E:$E,P214)</f>
        <v>960.61260000000004</v>
      </c>
      <c r="X214" s="97">
        <f>SUMIFS($F:$F,$C:$C,$X$4,$D:$D,O214,$E:$E,P214)</f>
        <v>0</v>
      </c>
      <c r="Y214" s="44"/>
      <c r="Z214" s="66">
        <f t="shared" si="73"/>
        <v>7</v>
      </c>
      <c r="AA214" s="44">
        <f t="shared" si="74"/>
        <v>28</v>
      </c>
      <c r="AB214" s="94">
        <v>45501</v>
      </c>
      <c r="AC214" s="95">
        <f t="shared" si="67"/>
        <v>82.762336363636365</v>
      </c>
      <c r="AD214" s="96">
        <f t="shared" si="67"/>
        <v>87.618081818181821</v>
      </c>
      <c r="AE214" s="96">
        <f t="shared" si="67"/>
        <v>56.747054545454539</v>
      </c>
      <c r="AF214" s="96">
        <f t="shared" si="66"/>
        <v>68.887772727272718</v>
      </c>
      <c r="AG214" s="96">
        <f t="shared" si="66"/>
        <v>87.261563636363633</v>
      </c>
      <c r="AH214" s="96">
        <f t="shared" si="66"/>
        <v>87.328418181818179</v>
      </c>
      <c r="AI214" s="97">
        <f t="shared" si="66"/>
        <v>0</v>
      </c>
      <c r="AJ214" s="44"/>
      <c r="AK214" s="66">
        <f t="shared" si="75"/>
        <v>7</v>
      </c>
      <c r="AL214" s="44">
        <f t="shared" si="76"/>
        <v>28</v>
      </c>
      <c r="AM214" s="94">
        <v>45501</v>
      </c>
      <c r="AN214" s="95">
        <f>SUMIFS(G:G,C:C,$AN$4,D:D,AK214,E:E,AL214)</f>
        <v>82.07</v>
      </c>
      <c r="AO214" s="96">
        <f>SUMIFS(G:G,C:C,$AO$4,D:D,AK214,E:E,AL214)</f>
        <v>85.22</v>
      </c>
      <c r="AP214" s="96">
        <f>SUMIFS(G:G,C:C,$AP$4,D:D,AK214,E:E,AL214)</f>
        <v>55.73</v>
      </c>
      <c r="AQ214" s="96">
        <f>SUMIFS(G:G,C:C,$AQ$4,D:D,AK214,E:E,AL214)</f>
        <v>68.180000000000007</v>
      </c>
      <c r="AR214" s="96">
        <f>SUMIFS(G:G,C:C,$AR$4,D:D,AK214,E:E,AL214)</f>
        <v>85.03</v>
      </c>
      <c r="AS214" s="96">
        <f>SUMIFS(G:G,C:C,$AS$4,D:D,AK214,E:E,AL214)</f>
        <v>84.47</v>
      </c>
      <c r="AT214" s="97">
        <f>SUMIFS(G:G,C:C,$AT$4,D:D,AK214,E:E,AL214)</f>
        <v>0</v>
      </c>
      <c r="AU214" s="44"/>
      <c r="AV214" s="101">
        <v>45501</v>
      </c>
      <c r="AW214" s="96">
        <f t="shared" si="77"/>
        <v>853.25436000000013</v>
      </c>
      <c r="AX214" s="96">
        <f t="shared" si="78"/>
        <v>77.568578181818197</v>
      </c>
      <c r="AY214" s="97">
        <f t="shared" si="79"/>
        <v>75.725999999999999</v>
      </c>
      <c r="AZ214" s="96">
        <f t="shared" si="80"/>
        <v>87.618081818181821</v>
      </c>
      <c r="BA214" s="96">
        <f t="shared" si="81"/>
        <v>56.747054545454539</v>
      </c>
      <c r="BB214" s="97">
        <f t="shared" si="82"/>
        <v>30.871027272727282</v>
      </c>
      <c r="BC214" s="102">
        <f t="shared" si="83"/>
        <v>77.568578181818182</v>
      </c>
      <c r="BD214" s="44"/>
      <c r="BE214" s="44"/>
      <c r="BF214" s="96">
        <f t="shared" si="85"/>
        <v>85.22</v>
      </c>
      <c r="BG214" s="96">
        <f t="shared" si="86"/>
        <v>55.73</v>
      </c>
      <c r="BH214" s="96">
        <f t="shared" si="87"/>
        <v>29.490000000000002</v>
      </c>
      <c r="BI214" s="44"/>
      <c r="BJ214" s="96">
        <f t="shared" si="84"/>
        <v>75.725999999999999</v>
      </c>
      <c r="BK214" s="44"/>
      <c r="BP214" s="14"/>
      <c r="BQ214" s="13"/>
      <c r="BR214" s="15"/>
      <c r="BU214" s="13"/>
      <c r="BV214" s="15"/>
      <c r="BY214" s="13"/>
      <c r="BZ214" s="15"/>
      <c r="CC214" s="13"/>
      <c r="CD214" s="15"/>
      <c r="CG214" s="13"/>
      <c r="CH214" s="15"/>
      <c r="CK214" s="15"/>
      <c r="CL214" s="15"/>
      <c r="CM214" s="15"/>
    </row>
    <row r="215" spans="1:91" ht="16" thickBot="1" x14ac:dyDescent="0.4">
      <c r="A215" s="13">
        <v>43676</v>
      </c>
      <c r="B215" s="81" t="s">
        <v>261</v>
      </c>
      <c r="C215" s="80">
        <f t="shared" si="68"/>
        <v>2019</v>
      </c>
      <c r="D215" s="80">
        <f t="shared" si="69"/>
        <v>7</v>
      </c>
      <c r="E215" s="80">
        <f t="shared" si="70"/>
        <v>30</v>
      </c>
      <c r="F215" s="80">
        <v>917.35180000000003</v>
      </c>
      <c r="G215" s="80">
        <v>82.32</v>
      </c>
      <c r="H215" s="80">
        <v>0.32</v>
      </c>
      <c r="I215" s="80">
        <v>4166.75</v>
      </c>
      <c r="J215" s="80">
        <v>382.4</v>
      </c>
      <c r="K215" s="80">
        <v>1114.3359</v>
      </c>
      <c r="L215" s="80">
        <v>11939.72</v>
      </c>
      <c r="M215" s="80">
        <v>20168.150000000001</v>
      </c>
      <c r="O215" s="66">
        <f t="shared" si="71"/>
        <v>7</v>
      </c>
      <c r="P215" s="44">
        <f t="shared" si="72"/>
        <v>29</v>
      </c>
      <c r="Q215" s="94">
        <v>45502</v>
      </c>
      <c r="R215" s="95">
        <f>SUMIFS(F:F,C:C,$R$4,D:D,O215,E:E,P215)</f>
        <v>913.74829999999997</v>
      </c>
      <c r="S215" s="96">
        <f>SUMIFS($F:$F,$C:$C,$S$4,$D:$D,O215,$E:$E,P215)</f>
        <v>965.84979999999996</v>
      </c>
      <c r="T215" s="96">
        <f>SUMIFS($F:$F,$C:$C,$T$4,$D:$D,O215,$E:$E,P215)</f>
        <v>628.14440000000002</v>
      </c>
      <c r="U215" s="96">
        <f>SUMIFS($F:$F,$C:$C,$U$4,$D:$D,O215,$E:$E,P215)</f>
        <v>761.49130000000002</v>
      </c>
      <c r="V215" s="96">
        <f>SUMIFS($F:$F,$C:$C,$V$4,$D:$D,O215,$E:$E,P215)</f>
        <v>964.07839999999999</v>
      </c>
      <c r="W215" s="96">
        <f>SUMIFS($F:$F,$C:$C,$W$4,$D:$D,O215,$E:$E,P215)</f>
        <v>963.13919999999996</v>
      </c>
      <c r="X215" s="97">
        <f>SUMIFS($F:$F,$C:$C,$X$4,$D:$D,O215,$E:$E,P215)</f>
        <v>0</v>
      </c>
      <c r="Y215" s="44"/>
      <c r="Z215" s="66">
        <f t="shared" si="73"/>
        <v>7</v>
      </c>
      <c r="AA215" s="44">
        <f t="shared" si="74"/>
        <v>29</v>
      </c>
      <c r="AB215" s="94">
        <v>45502</v>
      </c>
      <c r="AC215" s="95">
        <f t="shared" si="67"/>
        <v>83.068027272727264</v>
      </c>
      <c r="AD215" s="96">
        <f t="shared" si="67"/>
        <v>87.80452727272727</v>
      </c>
      <c r="AE215" s="96">
        <f t="shared" si="67"/>
        <v>57.104036363636368</v>
      </c>
      <c r="AF215" s="96">
        <f t="shared" si="66"/>
        <v>69.226481818181824</v>
      </c>
      <c r="AG215" s="96">
        <f t="shared" si="66"/>
        <v>87.643490909090914</v>
      </c>
      <c r="AH215" s="96">
        <f t="shared" si="66"/>
        <v>87.558109090909085</v>
      </c>
      <c r="AI215" s="97">
        <f t="shared" si="66"/>
        <v>0</v>
      </c>
      <c r="AJ215" s="44"/>
      <c r="AK215" s="66">
        <f t="shared" si="75"/>
        <v>7</v>
      </c>
      <c r="AL215" s="44">
        <f t="shared" si="76"/>
        <v>29</v>
      </c>
      <c r="AM215" s="94">
        <v>45502</v>
      </c>
      <c r="AN215" s="95">
        <f>SUMIFS(G:G,C:C,$AN$4,D:D,AK215,E:E,AL215)</f>
        <v>82.02</v>
      </c>
      <c r="AO215" s="96">
        <f>SUMIFS(G:G,C:C,$AO$4,D:D,AK215,E:E,AL215)</f>
        <v>85.4</v>
      </c>
      <c r="AP215" s="96">
        <f>SUMIFS(G:G,C:C,$AP$4,D:D,AK215,E:E,AL215)</f>
        <v>56.08</v>
      </c>
      <c r="AQ215" s="96">
        <f>SUMIFS(G:G,C:C,$AQ$4,D:D,AK215,E:E,AL215)</f>
        <v>68.510000000000005</v>
      </c>
      <c r="AR215" s="96">
        <f>SUMIFS(G:G,C:C,$AR$4,D:D,AK215,E:E,AL215)</f>
        <v>85.4</v>
      </c>
      <c r="AS215" s="96">
        <f>SUMIFS(G:G,C:C,$AS$4,D:D,AK215,E:E,AL215)</f>
        <v>84.69</v>
      </c>
      <c r="AT215" s="97">
        <f>SUMIFS(G:G,C:C,$AT$4,D:D,AK215,E:E,AL215)</f>
        <v>0</v>
      </c>
      <c r="AU215" s="44"/>
      <c r="AV215" s="101">
        <v>45502</v>
      </c>
      <c r="AW215" s="96">
        <f t="shared" si="77"/>
        <v>856.54061999999999</v>
      </c>
      <c r="AX215" s="96">
        <f t="shared" si="78"/>
        <v>77.867329090909095</v>
      </c>
      <c r="AY215" s="97">
        <f t="shared" si="79"/>
        <v>76.015999999999991</v>
      </c>
      <c r="AZ215" s="96">
        <f t="shared" si="80"/>
        <v>87.80452727272727</v>
      </c>
      <c r="BA215" s="96">
        <f t="shared" si="81"/>
        <v>57.104036363636368</v>
      </c>
      <c r="BB215" s="97">
        <f t="shared" si="82"/>
        <v>30.700490909090902</v>
      </c>
      <c r="BC215" s="102">
        <f t="shared" si="83"/>
        <v>77.867329090909081</v>
      </c>
      <c r="BD215" s="44"/>
      <c r="BE215" s="44"/>
      <c r="BF215" s="96">
        <f t="shared" si="85"/>
        <v>85.4</v>
      </c>
      <c r="BG215" s="96">
        <f t="shared" si="86"/>
        <v>56.08</v>
      </c>
      <c r="BH215" s="96">
        <f t="shared" si="87"/>
        <v>29.320000000000007</v>
      </c>
      <c r="BI215" s="44"/>
      <c r="BJ215" s="96">
        <f t="shared" si="84"/>
        <v>76.015999999999991</v>
      </c>
      <c r="BK215" s="44"/>
      <c r="BP215" s="14"/>
      <c r="BQ215" s="13"/>
      <c r="BR215" s="15"/>
      <c r="BU215" s="13"/>
      <c r="BV215" s="15"/>
      <c r="BY215" s="13"/>
      <c r="BZ215" s="15"/>
      <c r="CC215" s="13"/>
      <c r="CD215" s="15"/>
      <c r="CG215" s="13"/>
      <c r="CH215" s="15"/>
      <c r="CK215" s="15"/>
      <c r="CL215" s="15"/>
      <c r="CM215" s="15"/>
    </row>
    <row r="216" spans="1:91" ht="16" thickBot="1" x14ac:dyDescent="0.4">
      <c r="A216" s="13">
        <v>43677</v>
      </c>
      <c r="B216" s="81" t="s">
        <v>262</v>
      </c>
      <c r="C216" s="80">
        <f t="shared" si="68"/>
        <v>2019</v>
      </c>
      <c r="D216" s="80">
        <f t="shared" si="69"/>
        <v>7</v>
      </c>
      <c r="E216" s="80">
        <f t="shared" si="70"/>
        <v>31</v>
      </c>
      <c r="F216" s="80">
        <v>921.23450000000003</v>
      </c>
      <c r="G216" s="80">
        <v>82.67</v>
      </c>
      <c r="H216" s="80">
        <v>0.35</v>
      </c>
      <c r="I216" s="80">
        <v>3809.64</v>
      </c>
      <c r="J216" s="80">
        <v>553</v>
      </c>
      <c r="K216" s="80">
        <v>1114.3359</v>
      </c>
      <c r="L216" s="80">
        <v>11939.38</v>
      </c>
      <c r="M216" s="80">
        <v>20169.060000000001</v>
      </c>
      <c r="O216" s="66">
        <f t="shared" si="71"/>
        <v>7</v>
      </c>
      <c r="P216" s="44">
        <f t="shared" si="72"/>
        <v>30</v>
      </c>
      <c r="Q216" s="94">
        <v>45503</v>
      </c>
      <c r="R216" s="95">
        <f>SUMIFS(F:F,C:C,$R$4,D:D,O216,E:E,P216)</f>
        <v>917.35180000000003</v>
      </c>
      <c r="S216" s="96">
        <f>SUMIFS($F:$F,$C:$C,$S$4,$D:$D,O216,$E:$E,P216)</f>
        <v>967.57820000000004</v>
      </c>
      <c r="T216" s="96">
        <f>SUMIFS($F:$F,$C:$C,$T$4,$D:$D,O216,$E:$E,P216)</f>
        <v>631.9932</v>
      </c>
      <c r="U216" s="96">
        <f>SUMIFS($F:$F,$C:$C,$U$4,$D:$D,O216,$E:$E,P216)</f>
        <v>766.12339999999995</v>
      </c>
      <c r="V216" s="96">
        <f>SUMIFS($F:$F,$C:$C,$V$4,$D:$D,O216,$E:$E,P216)</f>
        <v>968.42960000000005</v>
      </c>
      <c r="W216" s="96">
        <f>SUMIFS($F:$F,$C:$C,$W$4,$D:$D,O216,$E:$E,P216)</f>
        <v>965.51350000000002</v>
      </c>
      <c r="X216" s="97">
        <f>SUMIFS($F:$F,$C:$C,$X$4,$D:$D,O216,$E:$E,P216)</f>
        <v>0</v>
      </c>
      <c r="Y216" s="44"/>
      <c r="Z216" s="66">
        <f t="shared" si="73"/>
        <v>7</v>
      </c>
      <c r="AA216" s="44">
        <f t="shared" si="74"/>
        <v>30</v>
      </c>
      <c r="AB216" s="94">
        <v>45503</v>
      </c>
      <c r="AC216" s="95">
        <f t="shared" si="67"/>
        <v>83.395618181818179</v>
      </c>
      <c r="AD216" s="96">
        <f t="shared" si="67"/>
        <v>87.96165454545455</v>
      </c>
      <c r="AE216" s="96">
        <f t="shared" si="67"/>
        <v>57.45392727272727</v>
      </c>
      <c r="AF216" s="96">
        <f t="shared" si="66"/>
        <v>69.64758181818182</v>
      </c>
      <c r="AG216" s="96">
        <f t="shared" si="66"/>
        <v>88.039054545454547</v>
      </c>
      <c r="AH216" s="96">
        <f t="shared" si="66"/>
        <v>87.773954545454544</v>
      </c>
      <c r="AI216" s="97">
        <f t="shared" si="66"/>
        <v>0</v>
      </c>
      <c r="AJ216" s="44"/>
      <c r="AK216" s="66">
        <f t="shared" si="75"/>
        <v>7</v>
      </c>
      <c r="AL216" s="44">
        <f t="shared" si="76"/>
        <v>30</v>
      </c>
      <c r="AM216" s="94">
        <v>45503</v>
      </c>
      <c r="AN216" s="95">
        <f>SUMIFS(G:G,C:C,$AN$4,D:D,AK216,E:E,AL216)</f>
        <v>82.32</v>
      </c>
      <c r="AO216" s="96">
        <f>SUMIFS(G:G,C:C,$AO$4,D:D,AK216,E:E,AL216)</f>
        <v>85.55</v>
      </c>
      <c r="AP216" s="96">
        <f>SUMIFS(G:G,C:C,$AP$4,D:D,AK216,E:E,AL216)</f>
        <v>56.42</v>
      </c>
      <c r="AQ216" s="96">
        <f>SUMIFS(G:G,C:C,$AQ$4,D:D,AK216,E:E,AL216)</f>
        <v>68.930000000000007</v>
      </c>
      <c r="AR216" s="96">
        <f>SUMIFS(G:G,C:C,$AR$4,D:D,AK216,E:E,AL216)</f>
        <v>85.79</v>
      </c>
      <c r="AS216" s="96">
        <f>SUMIFS(G:G,C:C,$AS$4,D:D,AK216,E:E,AL216)</f>
        <v>84.9</v>
      </c>
      <c r="AT216" s="97">
        <f>SUMIFS(G:G,C:C,$AT$4,D:D,AK216,E:E,AL216)</f>
        <v>0</v>
      </c>
      <c r="AU216" s="44"/>
      <c r="AV216" s="101">
        <v>45503</v>
      </c>
      <c r="AW216" s="96">
        <f t="shared" si="77"/>
        <v>859.92757999999992</v>
      </c>
      <c r="AX216" s="96">
        <f t="shared" si="78"/>
        <v>78.175234545454543</v>
      </c>
      <c r="AY216" s="97">
        <f t="shared" si="79"/>
        <v>76.318000000000012</v>
      </c>
      <c r="AZ216" s="96">
        <f t="shared" si="80"/>
        <v>88.039054545454547</v>
      </c>
      <c r="BA216" s="96">
        <f t="shared" si="81"/>
        <v>57.45392727272727</v>
      </c>
      <c r="BB216" s="97">
        <f t="shared" si="82"/>
        <v>30.585127272727277</v>
      </c>
      <c r="BC216" s="102">
        <f t="shared" si="83"/>
        <v>78.175234545454558</v>
      </c>
      <c r="BD216" s="44"/>
      <c r="BE216" s="44"/>
      <c r="BF216" s="96">
        <f t="shared" si="85"/>
        <v>85.79</v>
      </c>
      <c r="BG216" s="96">
        <f t="shared" si="86"/>
        <v>56.42</v>
      </c>
      <c r="BH216" s="96">
        <f t="shared" si="87"/>
        <v>29.370000000000005</v>
      </c>
      <c r="BI216" s="44"/>
      <c r="BJ216" s="96">
        <f t="shared" si="84"/>
        <v>76.318000000000012</v>
      </c>
      <c r="BK216" s="44"/>
      <c r="BP216" s="14"/>
      <c r="BQ216" s="13"/>
      <c r="BR216" s="15"/>
      <c r="BU216" s="13"/>
      <c r="BV216" s="15"/>
      <c r="BY216" s="13"/>
      <c r="BZ216" s="15"/>
      <c r="CC216" s="13"/>
      <c r="CD216" s="15"/>
      <c r="CG216" s="13"/>
      <c r="CH216" s="15"/>
      <c r="CK216" s="15"/>
      <c r="CL216" s="15"/>
      <c r="CM216" s="15"/>
    </row>
    <row r="217" spans="1:91" ht="16" thickBot="1" x14ac:dyDescent="0.4">
      <c r="A217" s="13">
        <v>43678</v>
      </c>
      <c r="B217" s="81" t="s">
        <v>263</v>
      </c>
      <c r="C217" s="80">
        <f t="shared" si="68"/>
        <v>2019</v>
      </c>
      <c r="D217" s="80">
        <f t="shared" si="69"/>
        <v>8</v>
      </c>
      <c r="E217" s="80">
        <f t="shared" si="70"/>
        <v>1</v>
      </c>
      <c r="F217" s="80">
        <v>923.41920000000005</v>
      </c>
      <c r="G217" s="80">
        <v>82.85</v>
      </c>
      <c r="H217" s="80">
        <v>0.2</v>
      </c>
      <c r="I217" s="80">
        <v>3601.66</v>
      </c>
      <c r="J217" s="80">
        <v>615.4</v>
      </c>
      <c r="K217" s="80">
        <v>1114.5549000000001</v>
      </c>
      <c r="L217" s="80">
        <v>11938.78</v>
      </c>
      <c r="M217" s="80">
        <v>20170.63</v>
      </c>
      <c r="O217" s="66">
        <f t="shared" si="71"/>
        <v>7</v>
      </c>
      <c r="P217" s="44">
        <f t="shared" si="72"/>
        <v>31</v>
      </c>
      <c r="Q217" s="94">
        <v>45504</v>
      </c>
      <c r="R217" s="95">
        <f>SUMIFS(F:F,C:C,$R$4,D:D,O217,E:E,P217)</f>
        <v>921.23450000000003</v>
      </c>
      <c r="S217" s="96">
        <f>SUMIFS($F:$F,$C:$C,$S$4,$D:$D,O217,$E:$E,P217)</f>
        <v>965.91780000000006</v>
      </c>
      <c r="T217" s="96">
        <f>SUMIFS($F:$F,$C:$C,$T$4,$D:$D,O217,$E:$E,P217)</f>
        <v>636.33709999999996</v>
      </c>
      <c r="U217" s="96">
        <f>SUMIFS($F:$F,$C:$C,$U$4,$D:$D,O217,$E:$E,P217)</f>
        <v>770.32830000000001</v>
      </c>
      <c r="V217" s="96">
        <f>SUMIFS($F:$F,$C:$C,$V$4,$D:$D,O217,$E:$E,P217)</f>
        <v>971.875</v>
      </c>
      <c r="W217" s="96">
        <f>SUMIFS($F:$F,$C:$C,$W$4,$D:$D,O217,$E:$E,P217)</f>
        <v>967.84730000000002</v>
      </c>
      <c r="X217" s="97">
        <f>SUMIFS($F:$F,$C:$C,$X$4,$D:$D,O217,$E:$E,P217)</f>
        <v>0</v>
      </c>
      <c r="Y217" s="44"/>
      <c r="Z217" s="66">
        <f t="shared" si="73"/>
        <v>7</v>
      </c>
      <c r="AA217" s="44">
        <f t="shared" si="74"/>
        <v>31</v>
      </c>
      <c r="AB217" s="94">
        <v>45504</v>
      </c>
      <c r="AC217" s="95">
        <f t="shared" si="67"/>
        <v>83.748590909090908</v>
      </c>
      <c r="AD217" s="96">
        <f t="shared" si="67"/>
        <v>87.8107090909091</v>
      </c>
      <c r="AE217" s="96">
        <f t="shared" si="67"/>
        <v>57.84882727272727</v>
      </c>
      <c r="AF217" s="96">
        <f t="shared" si="66"/>
        <v>70.029845454545452</v>
      </c>
      <c r="AG217" s="96">
        <f t="shared" si="66"/>
        <v>88.352272727272734</v>
      </c>
      <c r="AH217" s="96">
        <f t="shared" si="66"/>
        <v>87.986118181818185</v>
      </c>
      <c r="AI217" s="97">
        <f t="shared" si="66"/>
        <v>0</v>
      </c>
      <c r="AJ217" s="44"/>
      <c r="AK217" s="66">
        <f t="shared" si="75"/>
        <v>7</v>
      </c>
      <c r="AL217" s="44">
        <f t="shared" si="76"/>
        <v>31</v>
      </c>
      <c r="AM217" s="94">
        <v>45504</v>
      </c>
      <c r="AN217" s="95">
        <f>SUMIFS(G:G,C:C,$AN$4,D:D,AK217,E:E,AL217)</f>
        <v>82.67</v>
      </c>
      <c r="AO217" s="96">
        <f>SUMIFS(G:G,C:C,$AO$4,D:D,AK217,E:E,AL217)</f>
        <v>85.4</v>
      </c>
      <c r="AP217" s="96">
        <f>SUMIFS(G:G,C:C,$AP$4,D:D,AK217,E:E,AL217)</f>
        <v>56.81</v>
      </c>
      <c r="AQ217" s="96">
        <f>SUMIFS(G:G,C:C,$AQ$4,D:D,AK217,E:E,AL217)</f>
        <v>69.31</v>
      </c>
      <c r="AR217" s="96">
        <f>SUMIFS(G:G,C:C,$AR$4,D:D,AK217,E:E,AL217)</f>
        <v>86.09</v>
      </c>
      <c r="AS217" s="96">
        <f>SUMIFS(G:G,C:C,$AS$4,D:D,AK217,E:E,AL217)</f>
        <v>85.11</v>
      </c>
      <c r="AT217" s="97">
        <f>SUMIFS(G:G,C:C,$AT$4,D:D,AK217,E:E,AL217)</f>
        <v>0</v>
      </c>
      <c r="AU217" s="44"/>
      <c r="AV217" s="101">
        <v>45504</v>
      </c>
      <c r="AW217" s="96">
        <f t="shared" si="77"/>
        <v>862.4611000000001</v>
      </c>
      <c r="AX217" s="96">
        <f t="shared" si="78"/>
        <v>78.405554545454549</v>
      </c>
      <c r="AY217" s="97">
        <f t="shared" si="79"/>
        <v>76.544000000000011</v>
      </c>
      <c r="AZ217" s="96">
        <f t="shared" si="80"/>
        <v>88.352272727272734</v>
      </c>
      <c r="BA217" s="96">
        <f t="shared" si="81"/>
        <v>57.84882727272727</v>
      </c>
      <c r="BB217" s="97">
        <f t="shared" si="82"/>
        <v>30.503445454545464</v>
      </c>
      <c r="BC217" s="102">
        <f t="shared" si="83"/>
        <v>78.405554545454549</v>
      </c>
      <c r="BD217" s="44"/>
      <c r="BE217" s="44"/>
      <c r="BF217" s="96">
        <f t="shared" si="85"/>
        <v>86.09</v>
      </c>
      <c r="BG217" s="96">
        <f t="shared" si="86"/>
        <v>56.81</v>
      </c>
      <c r="BH217" s="96">
        <f t="shared" si="87"/>
        <v>29.28</v>
      </c>
      <c r="BI217" s="44"/>
      <c r="BJ217" s="96">
        <f t="shared" si="84"/>
        <v>76.544000000000011</v>
      </c>
      <c r="BK217" s="44"/>
      <c r="BP217" s="14"/>
      <c r="BQ217" s="13"/>
      <c r="BR217" s="15"/>
      <c r="BU217" s="13"/>
      <c r="BV217" s="15"/>
      <c r="BY217" s="13"/>
      <c r="BZ217" s="15"/>
      <c r="CC217" s="13"/>
      <c r="CD217" s="15"/>
      <c r="CG217" s="13"/>
      <c r="CH217" s="15"/>
      <c r="CK217" s="15"/>
      <c r="CL217" s="15"/>
      <c r="CM217" s="15"/>
    </row>
    <row r="218" spans="1:91" ht="16" thickBot="1" x14ac:dyDescent="0.4">
      <c r="A218" s="13">
        <v>43679</v>
      </c>
      <c r="B218" s="81" t="s">
        <v>264</v>
      </c>
      <c r="C218" s="80">
        <f t="shared" si="68"/>
        <v>2019</v>
      </c>
      <c r="D218" s="80">
        <f t="shared" si="69"/>
        <v>8</v>
      </c>
      <c r="E218" s="80">
        <f t="shared" si="70"/>
        <v>2</v>
      </c>
      <c r="F218" s="80">
        <v>926.70939999999996</v>
      </c>
      <c r="G218" s="80">
        <v>83.15</v>
      </c>
      <c r="H218" s="80">
        <v>0.3</v>
      </c>
      <c r="I218" s="80">
        <v>3801.78</v>
      </c>
      <c r="J218" s="80">
        <v>493.5</v>
      </c>
      <c r="K218" s="80">
        <v>1114.5549000000001</v>
      </c>
      <c r="L218" s="80">
        <v>11938.27</v>
      </c>
      <c r="M218" s="80">
        <v>20171.990000000002</v>
      </c>
      <c r="O218" s="66">
        <f t="shared" si="71"/>
        <v>8</v>
      </c>
      <c r="P218" s="44">
        <f t="shared" si="72"/>
        <v>1</v>
      </c>
      <c r="Q218" s="94">
        <v>45505</v>
      </c>
      <c r="R218" s="95">
        <f>SUMIFS(F:F,C:C,$R$4,D:D,O218,E:E,P218)</f>
        <v>923.41920000000005</v>
      </c>
      <c r="S218" s="96">
        <f>SUMIFS($F:$F,$C:$C,$S$4,$D:$D,O218,$E:$E,P218)</f>
        <v>972.09479999999996</v>
      </c>
      <c r="T218" s="96">
        <f>SUMIFS($F:$F,$C:$C,$T$4,$D:$D,O218,$E:$E,P218)</f>
        <v>640.04459999999995</v>
      </c>
      <c r="U218" s="96">
        <f>SUMIFS($F:$F,$C:$C,$U$4,$D:$D,O218,$E:$E,P218)</f>
        <v>774.78290000000004</v>
      </c>
      <c r="V218" s="96">
        <f>SUMIFS($F:$F,$C:$C,$V$4,$D:$D,O218,$E:$E,P218)</f>
        <v>973.79660000000001</v>
      </c>
      <c r="W218" s="96">
        <f>SUMIFS($F:$F,$C:$C,$W$4,$D:$D,O218,$E:$E,P218)</f>
        <v>970.1123</v>
      </c>
      <c r="X218" s="97">
        <f>SUMIFS($F:$F,$C:$C,$X$4,$D:$D,O218,$E:$E,P218)</f>
        <v>0</v>
      </c>
      <c r="Y218" s="44"/>
      <c r="Z218" s="66">
        <f t="shared" si="73"/>
        <v>8</v>
      </c>
      <c r="AA218" s="44">
        <f t="shared" si="74"/>
        <v>1</v>
      </c>
      <c r="AB218" s="94">
        <v>45505</v>
      </c>
      <c r="AC218" s="95">
        <f t="shared" si="67"/>
        <v>83.947200000000009</v>
      </c>
      <c r="AD218" s="96">
        <f t="shared" si="67"/>
        <v>88.372254545454538</v>
      </c>
      <c r="AE218" s="96">
        <f t="shared" si="67"/>
        <v>58.185872727272724</v>
      </c>
      <c r="AF218" s="96">
        <f t="shared" si="66"/>
        <v>70.434809090909098</v>
      </c>
      <c r="AG218" s="96">
        <f t="shared" si="66"/>
        <v>88.526963636363632</v>
      </c>
      <c r="AH218" s="96">
        <f t="shared" si="66"/>
        <v>88.192027272727273</v>
      </c>
      <c r="AI218" s="97">
        <f t="shared" si="66"/>
        <v>0</v>
      </c>
      <c r="AJ218" s="44"/>
      <c r="AK218" s="66">
        <f t="shared" si="75"/>
        <v>8</v>
      </c>
      <c r="AL218" s="44">
        <f t="shared" si="76"/>
        <v>1</v>
      </c>
      <c r="AM218" s="94">
        <v>45505</v>
      </c>
      <c r="AN218" s="95">
        <f>SUMIFS(G:G,C:C,$AN$4,D:D,AK218,E:E,AL218)</f>
        <v>82.85</v>
      </c>
      <c r="AO218" s="96">
        <f>SUMIFS(G:G,C:C,$AO$4,D:D,AK218,E:E,AL218)</f>
        <v>85.91</v>
      </c>
      <c r="AP218" s="96">
        <f>SUMIFS(G:G,C:C,$AP$4,D:D,AK218,E:E,AL218)</f>
        <v>57.25</v>
      </c>
      <c r="AQ218" s="96">
        <f>SUMIFS(G:G,C:C,$AQ$4,D:D,AK218,E:E,AL218)</f>
        <v>70.16</v>
      </c>
      <c r="AR218" s="96">
        <f>SUMIFS(G:G,C:C,$AR$4,D:D,AK218,E:E,AL218)</f>
        <v>85.97</v>
      </c>
      <c r="AS218" s="96">
        <f>SUMIFS(G:G,C:C,$AS$4,D:D,AK218,E:E,AL218)</f>
        <v>85.27</v>
      </c>
      <c r="AT218" s="97">
        <f>SUMIFS(G:G,C:C,$AT$4,D:D,AK218,E:E,AL218)</f>
        <v>0</v>
      </c>
      <c r="AU218" s="44"/>
      <c r="AV218" s="101">
        <v>45505</v>
      </c>
      <c r="AW218" s="96">
        <f t="shared" si="77"/>
        <v>866.16624000000013</v>
      </c>
      <c r="AX218" s="96">
        <f t="shared" si="78"/>
        <v>78.74238545454547</v>
      </c>
      <c r="AY218" s="97">
        <f t="shared" si="79"/>
        <v>76.911999999999992</v>
      </c>
      <c r="AZ218" s="96">
        <f t="shared" si="80"/>
        <v>88.526963636363632</v>
      </c>
      <c r="BA218" s="96">
        <f t="shared" si="81"/>
        <v>58.185872727272724</v>
      </c>
      <c r="BB218" s="97">
        <f t="shared" si="82"/>
        <v>30.341090909090909</v>
      </c>
      <c r="BC218" s="102">
        <f t="shared" si="83"/>
        <v>78.742385454545456</v>
      </c>
      <c r="BD218" s="44"/>
      <c r="BE218" s="44"/>
      <c r="BF218" s="96">
        <f t="shared" si="85"/>
        <v>85.97</v>
      </c>
      <c r="BG218" s="96">
        <f t="shared" si="86"/>
        <v>57.25</v>
      </c>
      <c r="BH218" s="96">
        <f t="shared" si="87"/>
        <v>28.72</v>
      </c>
      <c r="BI218" s="44"/>
      <c r="BJ218" s="96">
        <f t="shared" si="84"/>
        <v>76.911999999999992</v>
      </c>
      <c r="BK218" s="44"/>
      <c r="BP218" s="14"/>
      <c r="BQ218" s="13"/>
      <c r="BR218" s="15"/>
      <c r="BU218" s="13"/>
      <c r="BV218" s="15"/>
      <c r="BY218" s="13"/>
      <c r="BZ218" s="15"/>
      <c r="CC218" s="13"/>
      <c r="CD218" s="15"/>
      <c r="CG218" s="13"/>
      <c r="CH218" s="15"/>
      <c r="CK218" s="15"/>
      <c r="CL218" s="15"/>
      <c r="CM218" s="15"/>
    </row>
    <row r="219" spans="1:91" ht="16" thickBot="1" x14ac:dyDescent="0.4">
      <c r="A219" s="13">
        <v>43680</v>
      </c>
      <c r="B219" s="81" t="s">
        <v>265</v>
      </c>
      <c r="C219" s="80">
        <f t="shared" si="68"/>
        <v>2019</v>
      </c>
      <c r="D219" s="80">
        <f t="shared" si="69"/>
        <v>8</v>
      </c>
      <c r="E219" s="80">
        <f t="shared" si="70"/>
        <v>3</v>
      </c>
      <c r="F219" s="80">
        <v>930.57079999999996</v>
      </c>
      <c r="G219" s="80">
        <v>83.49</v>
      </c>
      <c r="H219" s="80">
        <v>0.35</v>
      </c>
      <c r="I219" s="80">
        <v>4205.13</v>
      </c>
      <c r="J219" s="80">
        <v>333.9</v>
      </c>
      <c r="K219" s="80">
        <v>1114.5549000000001</v>
      </c>
      <c r="L219" s="80">
        <v>11938.05</v>
      </c>
      <c r="M219" s="80">
        <v>20172.560000000001</v>
      </c>
      <c r="O219" s="66">
        <f t="shared" si="71"/>
        <v>8</v>
      </c>
      <c r="P219" s="44">
        <f t="shared" si="72"/>
        <v>2</v>
      </c>
      <c r="Q219" s="94">
        <v>45506</v>
      </c>
      <c r="R219" s="95">
        <f>SUMIFS(F:F,C:C,$R$4,D:D,O219,E:E,P219)</f>
        <v>926.70939999999996</v>
      </c>
      <c r="S219" s="96">
        <f>SUMIFS($F:$F,$C:$C,$S$4,$D:$D,O219,$E:$E,P219)</f>
        <v>975.32669999999996</v>
      </c>
      <c r="T219" s="96">
        <f>SUMIFS($F:$F,$C:$C,$T$4,$D:$D,O219,$E:$E,P219)</f>
        <v>644.03449999999998</v>
      </c>
      <c r="U219" s="96">
        <f>SUMIFS($F:$F,$C:$C,$U$4,$D:$D,O219,$E:$E,P219)</f>
        <v>779.05089999999996</v>
      </c>
      <c r="V219" s="96">
        <f>SUMIFS($F:$F,$C:$C,$V$4,$D:$D,O219,$E:$E,P219)</f>
        <v>977.10590000000002</v>
      </c>
      <c r="W219" s="96">
        <f>SUMIFS($F:$F,$C:$C,$W$4,$D:$D,O219,$E:$E,P219)</f>
        <v>972.70749999999998</v>
      </c>
      <c r="X219" s="97">
        <f>SUMIFS($F:$F,$C:$C,$X$4,$D:$D,O219,$E:$E,P219)</f>
        <v>0</v>
      </c>
      <c r="Y219" s="44"/>
      <c r="Z219" s="66">
        <f t="shared" si="73"/>
        <v>8</v>
      </c>
      <c r="AA219" s="44">
        <f t="shared" si="74"/>
        <v>2</v>
      </c>
      <c r="AB219" s="94">
        <v>45506</v>
      </c>
      <c r="AC219" s="95">
        <f t="shared" si="67"/>
        <v>84.246309090909094</v>
      </c>
      <c r="AD219" s="96">
        <f t="shared" si="67"/>
        <v>88.666063636363631</v>
      </c>
      <c r="AE219" s="96">
        <f t="shared" si="67"/>
        <v>58.548590909090905</v>
      </c>
      <c r="AF219" s="96">
        <f t="shared" si="66"/>
        <v>70.822809090909089</v>
      </c>
      <c r="AG219" s="96">
        <f t="shared" si="66"/>
        <v>88.827809090909099</v>
      </c>
      <c r="AH219" s="96">
        <f t="shared" si="66"/>
        <v>88.42795454545454</v>
      </c>
      <c r="AI219" s="97">
        <f t="shared" si="66"/>
        <v>0</v>
      </c>
      <c r="AJ219" s="44"/>
      <c r="AK219" s="66">
        <f t="shared" si="75"/>
        <v>8</v>
      </c>
      <c r="AL219" s="44">
        <f t="shared" si="76"/>
        <v>2</v>
      </c>
      <c r="AM219" s="94">
        <v>45506</v>
      </c>
      <c r="AN219" s="95">
        <f>SUMIFS(G:G,C:C,$AN$4,D:D,AK219,E:E,AL219)</f>
        <v>83.15</v>
      </c>
      <c r="AO219" s="96">
        <f>SUMIFS(G:G,C:C,$AO$4,D:D,AK219,E:E,AL219)</f>
        <v>86.19</v>
      </c>
      <c r="AP219" s="96">
        <f>SUMIFS(G:G,C:C,$AP$4,D:D,AK219,E:E,AL219)</f>
        <v>57.61</v>
      </c>
      <c r="AQ219" s="96">
        <f>SUMIFS(G:G,C:C,$AQ$4,D:D,AK219,E:E,AL219)</f>
        <v>70.55</v>
      </c>
      <c r="AR219" s="96">
        <f>SUMIFS(G:G,C:C,$AR$4,D:D,AK219,E:E,AL219)</f>
        <v>86.26</v>
      </c>
      <c r="AS219" s="96">
        <f>SUMIFS(G:G,C:C,$AS$4,D:D,AK219,E:E,AL219)</f>
        <v>85.49</v>
      </c>
      <c r="AT219" s="97">
        <f>SUMIFS(G:G,C:C,$AT$4,D:D,AK219,E:E,AL219)</f>
        <v>0</v>
      </c>
      <c r="AU219" s="44"/>
      <c r="AV219" s="101">
        <v>45506</v>
      </c>
      <c r="AW219" s="96">
        <f t="shared" si="77"/>
        <v>869.64509999999996</v>
      </c>
      <c r="AX219" s="96">
        <f t="shared" si="78"/>
        <v>79.058645454545456</v>
      </c>
      <c r="AY219" s="97">
        <f t="shared" si="79"/>
        <v>77.22</v>
      </c>
      <c r="AZ219" s="96">
        <f t="shared" si="80"/>
        <v>88.827809090909099</v>
      </c>
      <c r="BA219" s="96">
        <f t="shared" si="81"/>
        <v>58.548590909090905</v>
      </c>
      <c r="BB219" s="97">
        <f t="shared" si="82"/>
        <v>30.279218181818194</v>
      </c>
      <c r="BC219" s="102">
        <f t="shared" si="83"/>
        <v>79.058645454545456</v>
      </c>
      <c r="BD219" s="44"/>
      <c r="BE219" s="44"/>
      <c r="BF219" s="96">
        <f t="shared" si="85"/>
        <v>86.26</v>
      </c>
      <c r="BG219" s="96">
        <f t="shared" si="86"/>
        <v>57.61</v>
      </c>
      <c r="BH219" s="96">
        <f t="shared" si="87"/>
        <v>28.650000000000006</v>
      </c>
      <c r="BI219" s="44"/>
      <c r="BJ219" s="96">
        <f t="shared" si="84"/>
        <v>77.22</v>
      </c>
      <c r="BK219" s="44"/>
      <c r="BP219" s="14"/>
      <c r="BQ219" s="13"/>
      <c r="BR219" s="15"/>
      <c r="BU219" s="13"/>
      <c r="BV219" s="15"/>
      <c r="BY219" s="13"/>
      <c r="BZ219" s="15"/>
      <c r="CC219" s="13"/>
      <c r="CD219" s="15"/>
      <c r="CG219" s="13"/>
      <c r="CH219" s="15"/>
      <c r="CK219" s="15"/>
      <c r="CL219" s="15"/>
      <c r="CM219" s="15"/>
    </row>
    <row r="220" spans="1:91" ht="16" thickBot="1" x14ac:dyDescent="0.4">
      <c r="A220" s="13">
        <v>43681</v>
      </c>
      <c r="B220" s="81" t="s">
        <v>266</v>
      </c>
      <c r="C220" s="80">
        <f t="shared" si="68"/>
        <v>2019</v>
      </c>
      <c r="D220" s="80">
        <f t="shared" si="69"/>
        <v>8</v>
      </c>
      <c r="E220" s="80">
        <f t="shared" si="70"/>
        <v>4</v>
      </c>
      <c r="F220" s="80">
        <v>934.62860000000001</v>
      </c>
      <c r="G220" s="80">
        <v>83.77</v>
      </c>
      <c r="H220" s="80">
        <v>0.36</v>
      </c>
      <c r="I220" s="80">
        <v>4341.6099999999997</v>
      </c>
      <c r="J220" s="80">
        <v>283.3</v>
      </c>
      <c r="K220" s="80">
        <v>1115.7026000000001</v>
      </c>
      <c r="L220" s="80">
        <v>11937.94</v>
      </c>
      <c r="M220" s="80">
        <v>20172.84</v>
      </c>
      <c r="O220" s="66">
        <f t="shared" si="71"/>
        <v>8</v>
      </c>
      <c r="P220" s="44">
        <f t="shared" si="72"/>
        <v>3</v>
      </c>
      <c r="Q220" s="94">
        <v>45507</v>
      </c>
      <c r="R220" s="95">
        <f>SUMIFS(F:F,C:C,$R$4,D:D,O220,E:E,P220)</f>
        <v>930.57079999999996</v>
      </c>
      <c r="S220" s="96">
        <f>SUMIFS($F:$F,$C:$C,$S$4,$D:$D,O220,$E:$E,P220)</f>
        <v>977.47410000000002</v>
      </c>
      <c r="T220" s="96">
        <f>SUMIFS($F:$F,$C:$C,$T$4,$D:$D,O220,$E:$E,P220)</f>
        <v>647.41200000000003</v>
      </c>
      <c r="U220" s="96">
        <f>SUMIFS($F:$F,$C:$C,$U$4,$D:$D,O220,$E:$E,P220)</f>
        <v>783.04790000000003</v>
      </c>
      <c r="V220" s="96">
        <f>SUMIFS($F:$F,$C:$C,$V$4,$D:$D,O220,$E:$E,P220)</f>
        <v>980.10389999999995</v>
      </c>
      <c r="W220" s="96">
        <f>SUMIFS($F:$F,$C:$C,$W$4,$D:$D,O220,$E:$E,P220)</f>
        <v>975.96050000000002</v>
      </c>
      <c r="X220" s="97">
        <f>SUMIFS($F:$F,$C:$C,$X$4,$D:$D,O220,$E:$E,P220)</f>
        <v>0</v>
      </c>
      <c r="Y220" s="44"/>
      <c r="Z220" s="66">
        <f t="shared" si="73"/>
        <v>8</v>
      </c>
      <c r="AA220" s="44">
        <f t="shared" si="74"/>
        <v>3</v>
      </c>
      <c r="AB220" s="94">
        <v>45507</v>
      </c>
      <c r="AC220" s="95">
        <f t="shared" si="67"/>
        <v>84.597345454545447</v>
      </c>
      <c r="AD220" s="96">
        <f t="shared" si="67"/>
        <v>88.861281818181823</v>
      </c>
      <c r="AE220" s="96">
        <f t="shared" si="67"/>
        <v>58.855636363636364</v>
      </c>
      <c r="AF220" s="96">
        <f t="shared" si="66"/>
        <v>71.186172727272734</v>
      </c>
      <c r="AG220" s="96">
        <f t="shared" si="66"/>
        <v>89.100354545454536</v>
      </c>
      <c r="AH220" s="96">
        <f t="shared" si="66"/>
        <v>88.723681818181817</v>
      </c>
      <c r="AI220" s="97">
        <f t="shared" si="66"/>
        <v>0</v>
      </c>
      <c r="AJ220" s="44"/>
      <c r="AK220" s="66">
        <f t="shared" si="75"/>
        <v>8</v>
      </c>
      <c r="AL220" s="44">
        <f t="shared" si="76"/>
        <v>3</v>
      </c>
      <c r="AM220" s="94">
        <v>45507</v>
      </c>
      <c r="AN220" s="95">
        <f>SUMIFS(G:G,C:C,$AN$4,D:D,AK220,E:E,AL220)</f>
        <v>83.49</v>
      </c>
      <c r="AO220" s="96">
        <f>SUMIFS(G:G,C:C,$AO$4,D:D,AK220,E:E,AL220)</f>
        <v>86.39</v>
      </c>
      <c r="AP220" s="96">
        <f>SUMIFS(G:G,C:C,$AP$4,D:D,AK220,E:E,AL220)</f>
        <v>57.91</v>
      </c>
      <c r="AQ220" s="96">
        <f>SUMIFS(G:G,C:C,$AQ$4,D:D,AK220,E:E,AL220)</f>
        <v>70.91</v>
      </c>
      <c r="AR220" s="96">
        <f>SUMIFS(G:G,C:C,$AR$4,D:D,AK220,E:E,AL220)</f>
        <v>86.51</v>
      </c>
      <c r="AS220" s="96">
        <f>SUMIFS(G:G,C:C,$AS$4,D:D,AK220,E:E,AL220)</f>
        <v>85.78</v>
      </c>
      <c r="AT220" s="97">
        <f>SUMIFS(G:G,C:C,$AT$4,D:D,AK220,E:E,AL220)</f>
        <v>0</v>
      </c>
      <c r="AU220" s="44"/>
      <c r="AV220" s="101">
        <v>45507</v>
      </c>
      <c r="AW220" s="96">
        <f t="shared" si="77"/>
        <v>872.79968000000008</v>
      </c>
      <c r="AX220" s="96">
        <f t="shared" si="78"/>
        <v>79.345425454545463</v>
      </c>
      <c r="AY220" s="97">
        <f t="shared" si="79"/>
        <v>77.5</v>
      </c>
      <c r="AZ220" s="96">
        <f t="shared" si="80"/>
        <v>89.100354545454536</v>
      </c>
      <c r="BA220" s="96">
        <f t="shared" si="81"/>
        <v>58.855636363636364</v>
      </c>
      <c r="BB220" s="97">
        <f t="shared" si="82"/>
        <v>30.244718181818172</v>
      </c>
      <c r="BC220" s="102">
        <f t="shared" si="83"/>
        <v>79.345425454545449</v>
      </c>
      <c r="BD220" s="44"/>
      <c r="BE220" s="44"/>
      <c r="BF220" s="96">
        <f t="shared" si="85"/>
        <v>86.51</v>
      </c>
      <c r="BG220" s="96">
        <f t="shared" si="86"/>
        <v>57.91</v>
      </c>
      <c r="BH220" s="96">
        <f t="shared" si="87"/>
        <v>28.600000000000009</v>
      </c>
      <c r="BI220" s="44"/>
      <c r="BJ220" s="96">
        <f t="shared" si="84"/>
        <v>77.5</v>
      </c>
      <c r="BK220" s="44"/>
      <c r="BP220" s="14"/>
      <c r="BQ220" s="13"/>
      <c r="BR220" s="15"/>
      <c r="BU220" s="13"/>
      <c r="BV220" s="15"/>
      <c r="BY220" s="13"/>
      <c r="BZ220" s="15"/>
      <c r="CC220" s="13"/>
      <c r="CD220" s="15"/>
      <c r="CG220" s="13"/>
      <c r="CH220" s="15"/>
      <c r="CK220" s="15"/>
      <c r="CL220" s="15"/>
      <c r="CM220" s="15"/>
    </row>
    <row r="221" spans="1:91" ht="16" thickBot="1" x14ac:dyDescent="0.4">
      <c r="A221" s="13">
        <v>43682</v>
      </c>
      <c r="B221" s="81" t="s">
        <v>267</v>
      </c>
      <c r="C221" s="80">
        <f t="shared" si="68"/>
        <v>2019</v>
      </c>
      <c r="D221" s="80">
        <f t="shared" si="69"/>
        <v>8</v>
      </c>
      <c r="E221" s="80">
        <f t="shared" si="70"/>
        <v>5</v>
      </c>
      <c r="F221" s="80">
        <v>938.03099999999995</v>
      </c>
      <c r="G221" s="80">
        <v>84.06</v>
      </c>
      <c r="H221" s="80">
        <v>0.3</v>
      </c>
      <c r="I221" s="80">
        <v>3684.54</v>
      </c>
      <c r="J221" s="80">
        <v>395.2</v>
      </c>
      <c r="K221" s="80">
        <v>1115.8842999999999</v>
      </c>
      <c r="L221" s="80">
        <v>11940.65</v>
      </c>
      <c r="M221" s="80">
        <v>20177.349999999999</v>
      </c>
      <c r="O221" s="66">
        <f t="shared" si="71"/>
        <v>8</v>
      </c>
      <c r="P221" s="44">
        <f t="shared" si="72"/>
        <v>4</v>
      </c>
      <c r="Q221" s="94">
        <v>45508</v>
      </c>
      <c r="R221" s="95">
        <f>SUMIFS(F:F,C:C,$R$4,D:D,O221,E:E,P221)</f>
        <v>934.62860000000001</v>
      </c>
      <c r="S221" s="96">
        <f>SUMIFS($F:$F,$C:$C,$S$4,$D:$D,O221,$E:$E,P221)</f>
        <v>979.5453</v>
      </c>
      <c r="T221" s="96">
        <f>SUMIFS($F:$F,$C:$C,$T$4,$D:$D,O221,$E:$E,P221)</f>
        <v>650.67039999999997</v>
      </c>
      <c r="U221" s="96">
        <f>SUMIFS($F:$F,$C:$C,$U$4,$D:$D,O221,$E:$E,P221)</f>
        <v>786.16309999999999</v>
      </c>
      <c r="V221" s="96">
        <f>SUMIFS($F:$F,$C:$C,$V$4,$D:$D,O221,$E:$E,P221)</f>
        <v>982.67049999999995</v>
      </c>
      <c r="W221" s="96">
        <f>SUMIFS($F:$F,$C:$C,$W$4,$D:$D,O221,$E:$E,P221)</f>
        <v>979.26210000000003</v>
      </c>
      <c r="X221" s="97">
        <f>SUMIFS($F:$F,$C:$C,$X$4,$D:$D,O221,$E:$E,P221)</f>
        <v>0</v>
      </c>
      <c r="Y221" s="44"/>
      <c r="Z221" s="66">
        <f t="shared" si="73"/>
        <v>8</v>
      </c>
      <c r="AA221" s="44">
        <f t="shared" si="74"/>
        <v>4</v>
      </c>
      <c r="AB221" s="94">
        <v>45508</v>
      </c>
      <c r="AC221" s="95">
        <f t="shared" si="67"/>
        <v>84.966236363636369</v>
      </c>
      <c r="AD221" s="96">
        <f t="shared" si="67"/>
        <v>89.049572727272732</v>
      </c>
      <c r="AE221" s="96">
        <f t="shared" si="67"/>
        <v>59.15185454545454</v>
      </c>
      <c r="AF221" s="96">
        <f t="shared" si="66"/>
        <v>71.469372727272727</v>
      </c>
      <c r="AG221" s="96">
        <f t="shared" si="66"/>
        <v>89.333681818181816</v>
      </c>
      <c r="AH221" s="96">
        <f t="shared" si="66"/>
        <v>89.023827272727274</v>
      </c>
      <c r="AI221" s="97">
        <f t="shared" si="66"/>
        <v>0</v>
      </c>
      <c r="AJ221" s="44"/>
      <c r="AK221" s="66">
        <f t="shared" si="75"/>
        <v>8</v>
      </c>
      <c r="AL221" s="44">
        <f t="shared" si="76"/>
        <v>4</v>
      </c>
      <c r="AM221" s="94">
        <v>45508</v>
      </c>
      <c r="AN221" s="95">
        <f>SUMIFS(G:G,C:C,$AN$4,D:D,AK221,E:E,AL221)</f>
        <v>83.77</v>
      </c>
      <c r="AO221" s="96">
        <f>SUMIFS(G:G,C:C,$AO$4,D:D,AK221,E:E,AL221)</f>
        <v>86.57</v>
      </c>
      <c r="AP221" s="96">
        <f>SUMIFS(G:G,C:C,$AP$4,D:D,AK221,E:E,AL221)</f>
        <v>58.2</v>
      </c>
      <c r="AQ221" s="96">
        <f>SUMIFS(G:G,C:C,$AQ$4,D:D,AK221,E:E,AL221)</f>
        <v>71.2</v>
      </c>
      <c r="AR221" s="96">
        <f>SUMIFS(G:G,C:C,$AR$4,D:D,AK221,E:E,AL221)</f>
        <v>86.74</v>
      </c>
      <c r="AS221" s="96">
        <f>SUMIFS(G:G,C:C,$AS$4,D:D,AK221,E:E,AL221)</f>
        <v>86.07</v>
      </c>
      <c r="AT221" s="97">
        <f>SUMIFS(G:G,C:C,$AT$4,D:D,AK221,E:E,AL221)</f>
        <v>0</v>
      </c>
      <c r="AU221" s="44"/>
      <c r="AV221" s="101">
        <v>45508</v>
      </c>
      <c r="AW221" s="96">
        <f t="shared" si="77"/>
        <v>875.6622799999999</v>
      </c>
      <c r="AX221" s="96">
        <f t="shared" si="78"/>
        <v>79.605661818181815</v>
      </c>
      <c r="AY221" s="97">
        <f t="shared" si="79"/>
        <v>77.756</v>
      </c>
      <c r="AZ221" s="96">
        <f t="shared" si="80"/>
        <v>89.333681818181816</v>
      </c>
      <c r="BA221" s="96">
        <f t="shared" si="81"/>
        <v>59.15185454545454</v>
      </c>
      <c r="BB221" s="97">
        <f t="shared" si="82"/>
        <v>30.181827272727276</v>
      </c>
      <c r="BC221" s="102">
        <f t="shared" si="83"/>
        <v>79.605661818181815</v>
      </c>
      <c r="BD221" s="44"/>
      <c r="BE221" s="44"/>
      <c r="BF221" s="96">
        <f t="shared" si="85"/>
        <v>86.74</v>
      </c>
      <c r="BG221" s="96">
        <f t="shared" si="86"/>
        <v>58.2</v>
      </c>
      <c r="BH221" s="96">
        <f t="shared" si="87"/>
        <v>28.539999999999992</v>
      </c>
      <c r="BI221" s="44"/>
      <c r="BJ221" s="96">
        <f t="shared" si="84"/>
        <v>77.756</v>
      </c>
      <c r="BK221" s="44"/>
      <c r="BP221" s="14"/>
      <c r="BQ221" s="13"/>
      <c r="BR221" s="15"/>
      <c r="BU221" s="13"/>
      <c r="BV221" s="15"/>
      <c r="BY221" s="13"/>
      <c r="BZ221" s="15"/>
      <c r="CC221" s="13"/>
      <c r="CD221" s="15"/>
      <c r="CG221" s="13"/>
      <c r="CH221" s="15"/>
      <c r="CK221" s="15"/>
      <c r="CL221" s="15"/>
      <c r="CM221" s="15"/>
    </row>
    <row r="222" spans="1:91" ht="16" thickBot="1" x14ac:dyDescent="0.4">
      <c r="A222" s="13">
        <v>43683</v>
      </c>
      <c r="B222" s="81" t="s">
        <v>268</v>
      </c>
      <c r="C222" s="80">
        <f t="shared" si="68"/>
        <v>2019</v>
      </c>
      <c r="D222" s="80">
        <f t="shared" si="69"/>
        <v>8</v>
      </c>
      <c r="E222" s="80">
        <f t="shared" si="70"/>
        <v>6</v>
      </c>
      <c r="F222" s="80">
        <v>941.34879999999998</v>
      </c>
      <c r="G222" s="80">
        <v>84.36</v>
      </c>
      <c r="H222" s="80">
        <v>0.3</v>
      </c>
      <c r="I222" s="80">
        <v>3819.63</v>
      </c>
      <c r="J222" s="80">
        <v>461</v>
      </c>
      <c r="K222" s="80">
        <v>1115.8842999999999</v>
      </c>
      <c r="L222" s="80">
        <v>11940.55</v>
      </c>
      <c r="M222" s="80">
        <v>20177.63</v>
      </c>
      <c r="O222" s="66">
        <f t="shared" si="71"/>
        <v>8</v>
      </c>
      <c r="P222" s="44">
        <f t="shared" si="72"/>
        <v>5</v>
      </c>
      <c r="Q222" s="94">
        <v>45509</v>
      </c>
      <c r="R222" s="95">
        <f>SUMIFS(F:F,C:C,$R$4,D:D,O222,E:E,P222)</f>
        <v>938.03099999999995</v>
      </c>
      <c r="S222" s="96">
        <f>SUMIFS($F:$F,$C:$C,$S$4,$D:$D,O222,$E:$E,P222)</f>
        <v>981.33659999999998</v>
      </c>
      <c r="T222" s="96">
        <f>SUMIFS($F:$F,$C:$C,$T$4,$D:$D,O222,$E:$E,P222)</f>
        <v>654.08330000000001</v>
      </c>
      <c r="U222" s="96">
        <f>SUMIFS($F:$F,$C:$C,$U$4,$D:$D,O222,$E:$E,P222)</f>
        <v>790.24379999999996</v>
      </c>
      <c r="V222" s="96">
        <f>SUMIFS($F:$F,$C:$C,$V$4,$D:$D,O222,$E:$E,P222)</f>
        <v>986.12919999999997</v>
      </c>
      <c r="W222" s="96">
        <f>SUMIFS($F:$F,$C:$C,$W$4,$D:$D,O222,$E:$E,P222)</f>
        <v>981.77970000000005</v>
      </c>
      <c r="X222" s="97">
        <f>SUMIFS($F:$F,$C:$C,$X$4,$D:$D,O222,$E:$E,P222)</f>
        <v>0</v>
      </c>
      <c r="Y222" s="44"/>
      <c r="Z222" s="66">
        <f t="shared" si="73"/>
        <v>8</v>
      </c>
      <c r="AA222" s="44">
        <f t="shared" si="74"/>
        <v>5</v>
      </c>
      <c r="AB222" s="94">
        <v>45509</v>
      </c>
      <c r="AC222" s="95">
        <f t="shared" si="67"/>
        <v>85.275545454545451</v>
      </c>
      <c r="AD222" s="96">
        <f t="shared" si="67"/>
        <v>89.21241818181818</v>
      </c>
      <c r="AE222" s="96">
        <f t="shared" si="67"/>
        <v>59.462118181818184</v>
      </c>
      <c r="AF222" s="96">
        <f t="shared" si="66"/>
        <v>71.840345454545457</v>
      </c>
      <c r="AG222" s="96">
        <f t="shared" si="66"/>
        <v>89.648109090909088</v>
      </c>
      <c r="AH222" s="96">
        <f t="shared" si="66"/>
        <v>89.252700000000004</v>
      </c>
      <c r="AI222" s="97">
        <f t="shared" si="66"/>
        <v>0</v>
      </c>
      <c r="AJ222" s="44"/>
      <c r="AK222" s="66">
        <f t="shared" si="75"/>
        <v>8</v>
      </c>
      <c r="AL222" s="44">
        <f t="shared" si="76"/>
        <v>5</v>
      </c>
      <c r="AM222" s="94">
        <v>45509</v>
      </c>
      <c r="AN222" s="95">
        <f>SUMIFS(G:G,C:C,$AN$4,D:D,AK222,E:E,AL222)</f>
        <v>84.06</v>
      </c>
      <c r="AO222" s="96">
        <f>SUMIFS(G:G,C:C,$AO$4,D:D,AK222,E:E,AL222)</f>
        <v>86.73</v>
      </c>
      <c r="AP222" s="96">
        <f>SUMIFS(G:G,C:C,$AP$4,D:D,AK222,E:E,AL222)</f>
        <v>58.51</v>
      </c>
      <c r="AQ222" s="96">
        <f>SUMIFS(G:G,C:C,$AQ$4,D:D,AK222,E:E,AL222)</f>
        <v>71.099999999999994</v>
      </c>
      <c r="AR222" s="96">
        <f>SUMIFS(G:G,C:C,$AR$4,D:D,AK222,E:E,AL222)</f>
        <v>87.04</v>
      </c>
      <c r="AS222" s="96">
        <f>SUMIFS(G:G,C:C,$AS$4,D:D,AK222,E:E,AL222)</f>
        <v>86.29</v>
      </c>
      <c r="AT222" s="97">
        <f>SUMIFS(G:G,C:C,$AT$4,D:D,AK222,E:E,AL222)</f>
        <v>0</v>
      </c>
      <c r="AU222" s="44"/>
      <c r="AV222" s="101">
        <v>45509</v>
      </c>
      <c r="AW222" s="96">
        <f t="shared" si="77"/>
        <v>878.71451999999988</v>
      </c>
      <c r="AX222" s="96">
        <f t="shared" si="78"/>
        <v>79.883138181818168</v>
      </c>
      <c r="AY222" s="97">
        <f t="shared" si="79"/>
        <v>77.933999999999997</v>
      </c>
      <c r="AZ222" s="96">
        <f t="shared" si="80"/>
        <v>89.648109090909088</v>
      </c>
      <c r="BA222" s="96">
        <f t="shared" si="81"/>
        <v>59.462118181818184</v>
      </c>
      <c r="BB222" s="97">
        <f t="shared" si="82"/>
        <v>30.185990909090904</v>
      </c>
      <c r="BC222" s="102">
        <f t="shared" si="83"/>
        <v>79.883138181818182</v>
      </c>
      <c r="BD222" s="44"/>
      <c r="BE222" s="44"/>
      <c r="BF222" s="96">
        <f t="shared" si="85"/>
        <v>87.04</v>
      </c>
      <c r="BG222" s="96">
        <f t="shared" si="86"/>
        <v>58.51</v>
      </c>
      <c r="BH222" s="96">
        <f t="shared" si="87"/>
        <v>28.530000000000008</v>
      </c>
      <c r="BI222" s="44"/>
      <c r="BJ222" s="96">
        <f t="shared" si="84"/>
        <v>77.933999999999997</v>
      </c>
      <c r="BK222" s="44"/>
      <c r="BP222" s="14"/>
      <c r="BQ222" s="13"/>
      <c r="BR222" s="15"/>
      <c r="BU222" s="13"/>
      <c r="BV222" s="15"/>
      <c r="BY222" s="13"/>
      <c r="BZ222" s="15"/>
      <c r="CC222" s="13"/>
      <c r="CD222" s="15"/>
      <c r="CG222" s="13"/>
      <c r="CH222" s="15"/>
      <c r="CK222" s="15"/>
      <c r="CL222" s="15"/>
      <c r="CM222" s="15"/>
    </row>
    <row r="223" spans="1:91" ht="16" thickBot="1" x14ac:dyDescent="0.4">
      <c r="A223" s="13">
        <v>43684</v>
      </c>
      <c r="B223" s="81" t="s">
        <v>269</v>
      </c>
      <c r="C223" s="80">
        <f t="shared" si="68"/>
        <v>2019</v>
      </c>
      <c r="D223" s="80">
        <f t="shared" si="69"/>
        <v>8</v>
      </c>
      <c r="E223" s="80">
        <f t="shared" si="70"/>
        <v>7</v>
      </c>
      <c r="F223" s="80">
        <v>944.99009999999998</v>
      </c>
      <c r="G223" s="80">
        <v>84.69</v>
      </c>
      <c r="H223" s="80">
        <v>0.33</v>
      </c>
      <c r="I223" s="80">
        <v>3910.65</v>
      </c>
      <c r="J223" s="80">
        <v>341.9</v>
      </c>
      <c r="K223" s="80">
        <v>1115.8842999999999</v>
      </c>
      <c r="L223" s="80">
        <v>11940.25</v>
      </c>
      <c r="M223" s="80">
        <v>20178.41</v>
      </c>
      <c r="O223" s="66">
        <f t="shared" si="71"/>
        <v>8</v>
      </c>
      <c r="P223" s="44">
        <f t="shared" si="72"/>
        <v>6</v>
      </c>
      <c r="Q223" s="94">
        <v>45510</v>
      </c>
      <c r="R223" s="95">
        <f>SUMIFS(F:F,C:C,$R$4,D:D,O223,E:E,P223)</f>
        <v>941.34879999999998</v>
      </c>
      <c r="S223" s="96">
        <f>SUMIFS($F:$F,$C:$C,$S$4,$D:$D,O223,$E:$E,P223)</f>
        <v>983.43050000000005</v>
      </c>
      <c r="T223" s="96">
        <f>SUMIFS($F:$F,$C:$C,$T$4,$D:$D,O223,$E:$E,P223)</f>
        <v>658.27639999999997</v>
      </c>
      <c r="U223" s="96">
        <f>SUMIFS($F:$F,$C:$C,$U$4,$D:$D,O223,$E:$E,P223)</f>
        <v>795.26700000000005</v>
      </c>
      <c r="V223" s="96">
        <f>SUMIFS($F:$F,$C:$C,$V$4,$D:$D,O223,$E:$E,P223)</f>
        <v>989.77409999999998</v>
      </c>
      <c r="W223" s="96">
        <f>SUMIFS($F:$F,$C:$C,$W$4,$D:$D,O223,$E:$E,P223)</f>
        <v>983.82730000000004</v>
      </c>
      <c r="X223" s="97">
        <f>SUMIFS($F:$F,$C:$C,$X$4,$D:$D,O223,$E:$E,P223)</f>
        <v>0</v>
      </c>
      <c r="Y223" s="44"/>
      <c r="Z223" s="66">
        <f t="shared" si="73"/>
        <v>8</v>
      </c>
      <c r="AA223" s="44">
        <f t="shared" si="74"/>
        <v>6</v>
      </c>
      <c r="AB223" s="94">
        <v>45510</v>
      </c>
      <c r="AC223" s="95">
        <f t="shared" si="67"/>
        <v>85.577163636363636</v>
      </c>
      <c r="AD223" s="96">
        <f t="shared" si="67"/>
        <v>89.402772727272733</v>
      </c>
      <c r="AE223" s="96">
        <f t="shared" si="67"/>
        <v>59.843309090909088</v>
      </c>
      <c r="AF223" s="96">
        <f t="shared" si="66"/>
        <v>72.297000000000011</v>
      </c>
      <c r="AG223" s="96">
        <f t="shared" si="66"/>
        <v>89.979463636363633</v>
      </c>
      <c r="AH223" s="96">
        <f t="shared" si="66"/>
        <v>89.438845454545458</v>
      </c>
      <c r="AI223" s="97">
        <f t="shared" si="66"/>
        <v>0</v>
      </c>
      <c r="AJ223" s="44"/>
      <c r="AK223" s="66">
        <f t="shared" si="75"/>
        <v>8</v>
      </c>
      <c r="AL223" s="44">
        <f t="shared" si="76"/>
        <v>6</v>
      </c>
      <c r="AM223" s="94">
        <v>45510</v>
      </c>
      <c r="AN223" s="95">
        <f>SUMIFS(G:G,C:C,$AN$4,D:D,AK223,E:E,AL223)</f>
        <v>84.36</v>
      </c>
      <c r="AO223" s="96">
        <f>SUMIFS(G:G,C:C,$AO$4,D:D,AK223,E:E,AL223)</f>
        <v>86.91</v>
      </c>
      <c r="AP223" s="96">
        <f>SUMIFS(G:G,C:C,$AP$4,D:D,AK223,E:E,AL223)</f>
        <v>58.88</v>
      </c>
      <c r="AQ223" s="96">
        <f>SUMIFS(G:G,C:C,$AQ$4,D:D,AK223,E:E,AL223)</f>
        <v>71.55</v>
      </c>
      <c r="AR223" s="96">
        <f>SUMIFS(G:G,C:C,$AR$4,D:D,AK223,E:E,AL223)</f>
        <v>87.37</v>
      </c>
      <c r="AS223" s="96">
        <f>SUMIFS(G:G,C:C,$AS$4,D:D,AK223,E:E,AL223)</f>
        <v>86.44</v>
      </c>
      <c r="AT223" s="97">
        <f>SUMIFS(G:G,C:C,$AT$4,D:D,AK223,E:E,AL223)</f>
        <v>0</v>
      </c>
      <c r="AU223" s="44"/>
      <c r="AV223" s="101">
        <v>45510</v>
      </c>
      <c r="AW223" s="96">
        <f t="shared" si="77"/>
        <v>882.11506000000008</v>
      </c>
      <c r="AX223" s="96">
        <f t="shared" si="78"/>
        <v>80.192278181818196</v>
      </c>
      <c r="AY223" s="97">
        <f t="shared" si="79"/>
        <v>78.22999999999999</v>
      </c>
      <c r="AZ223" s="96">
        <f t="shared" si="80"/>
        <v>89.979463636363633</v>
      </c>
      <c r="BA223" s="96">
        <f t="shared" si="81"/>
        <v>59.843309090909088</v>
      </c>
      <c r="BB223" s="97">
        <f t="shared" si="82"/>
        <v>30.136154545454545</v>
      </c>
      <c r="BC223" s="102">
        <f t="shared" si="83"/>
        <v>80.192278181818182</v>
      </c>
      <c r="BD223" s="44"/>
      <c r="BE223" s="44"/>
      <c r="BF223" s="96">
        <f t="shared" si="85"/>
        <v>87.37</v>
      </c>
      <c r="BG223" s="96">
        <f t="shared" si="86"/>
        <v>58.88</v>
      </c>
      <c r="BH223" s="96">
        <f t="shared" si="87"/>
        <v>28.490000000000002</v>
      </c>
      <c r="BI223" s="44"/>
      <c r="BJ223" s="96">
        <f t="shared" si="84"/>
        <v>78.22999999999999</v>
      </c>
      <c r="BK223" s="44"/>
      <c r="BP223" s="14"/>
      <c r="BQ223" s="13"/>
      <c r="BR223" s="15"/>
      <c r="BU223" s="13"/>
      <c r="BV223" s="15"/>
      <c r="BY223" s="13"/>
      <c r="BZ223" s="15"/>
      <c r="CC223" s="13"/>
      <c r="CD223" s="15"/>
      <c r="CG223" s="13"/>
      <c r="CH223" s="15"/>
      <c r="CK223" s="15"/>
      <c r="CL223" s="15"/>
      <c r="CM223" s="15"/>
    </row>
    <row r="224" spans="1:91" ht="16" thickBot="1" x14ac:dyDescent="0.4">
      <c r="A224" s="13">
        <v>43685</v>
      </c>
      <c r="B224" s="81" t="s">
        <v>270</v>
      </c>
      <c r="C224" s="80">
        <f t="shared" si="68"/>
        <v>2019</v>
      </c>
      <c r="D224" s="80">
        <f t="shared" si="69"/>
        <v>8</v>
      </c>
      <c r="E224" s="80">
        <f t="shared" si="70"/>
        <v>8</v>
      </c>
      <c r="F224" s="80">
        <v>948.43309999999997</v>
      </c>
      <c r="G224" s="80">
        <v>85.35</v>
      </c>
      <c r="H224" s="80">
        <v>0.31</v>
      </c>
      <c r="I224" s="80">
        <v>3813.49</v>
      </c>
      <c r="J224" s="80">
        <v>348.9</v>
      </c>
      <c r="K224" s="80">
        <v>1111.1842999999999</v>
      </c>
      <c r="L224" s="80">
        <v>11939.93</v>
      </c>
      <c r="M224" s="80">
        <v>20179.25</v>
      </c>
      <c r="O224" s="66">
        <f t="shared" si="71"/>
        <v>8</v>
      </c>
      <c r="P224" s="44">
        <f t="shared" si="72"/>
        <v>7</v>
      </c>
      <c r="Q224" s="94">
        <v>45511</v>
      </c>
      <c r="R224" s="95">
        <f>SUMIFS(F:F,C:C,$R$4,D:D,O224,E:E,P224)</f>
        <v>944.99009999999998</v>
      </c>
      <c r="S224" s="96">
        <f>SUMIFS($F:$F,$C:$C,$S$4,$D:$D,O224,$E:$E,P224)</f>
        <v>985.89030000000002</v>
      </c>
      <c r="T224" s="96">
        <f>SUMIFS($F:$F,$C:$C,$T$4,$D:$D,O224,$E:$E,P224)</f>
        <v>662.65229999999997</v>
      </c>
      <c r="U224" s="96">
        <f>SUMIFS($F:$F,$C:$C,$U$4,$D:$D,O224,$E:$E,P224)</f>
        <v>800.46079999999995</v>
      </c>
      <c r="V224" s="96">
        <f>SUMIFS($F:$F,$C:$C,$V$4,$D:$D,O224,$E:$E,P224)</f>
        <v>993.16010000000006</v>
      </c>
      <c r="W224" s="96">
        <f>SUMIFS($F:$F,$C:$C,$W$4,$D:$D,O224,$E:$E,P224)</f>
        <v>986.64800000000002</v>
      </c>
      <c r="X224" s="97">
        <f>SUMIFS($F:$F,$C:$C,$X$4,$D:$D,O224,$E:$E,P224)</f>
        <v>0</v>
      </c>
      <c r="Y224" s="44"/>
      <c r="Z224" s="66">
        <f t="shared" si="73"/>
        <v>8</v>
      </c>
      <c r="AA224" s="44">
        <f t="shared" si="74"/>
        <v>7</v>
      </c>
      <c r="AB224" s="94">
        <v>45511</v>
      </c>
      <c r="AC224" s="95">
        <f t="shared" si="67"/>
        <v>85.908190909090905</v>
      </c>
      <c r="AD224" s="96">
        <f t="shared" si="67"/>
        <v>89.626390909090915</v>
      </c>
      <c r="AE224" s="96">
        <f t="shared" si="67"/>
        <v>60.24111818181818</v>
      </c>
      <c r="AF224" s="96">
        <f t="shared" si="66"/>
        <v>72.769163636363629</v>
      </c>
      <c r="AG224" s="96">
        <f t="shared" si="66"/>
        <v>90.287281818181825</v>
      </c>
      <c r="AH224" s="96">
        <f t="shared" si="66"/>
        <v>89.695272727272723</v>
      </c>
      <c r="AI224" s="97">
        <f t="shared" si="66"/>
        <v>0</v>
      </c>
      <c r="AJ224" s="44"/>
      <c r="AK224" s="66">
        <f t="shared" si="75"/>
        <v>8</v>
      </c>
      <c r="AL224" s="44">
        <f t="shared" si="76"/>
        <v>7</v>
      </c>
      <c r="AM224" s="94">
        <v>45511</v>
      </c>
      <c r="AN224" s="95">
        <f>SUMIFS(G:G,C:C,$AN$4,D:D,AK224,E:E,AL224)</f>
        <v>84.69</v>
      </c>
      <c r="AO224" s="96">
        <f>SUMIFS(G:G,C:C,$AO$4,D:D,AK224,E:E,AL224)</f>
        <v>87.13</v>
      </c>
      <c r="AP224" s="96">
        <f>SUMIFS(G:G,C:C,$AP$4,D:D,AK224,E:E,AL224)</f>
        <v>59.27</v>
      </c>
      <c r="AQ224" s="96">
        <f>SUMIFS(G:G,C:C,$AQ$4,D:D,AK224,E:E,AL224)</f>
        <v>72.02</v>
      </c>
      <c r="AR224" s="96">
        <f>SUMIFS(G:G,C:C,$AR$4,D:D,AK224,E:E,AL224)</f>
        <v>87.66</v>
      </c>
      <c r="AS224" s="96">
        <f>SUMIFS(G:G,C:C,$AS$4,D:D,AK224,E:E,AL224)</f>
        <v>86.69</v>
      </c>
      <c r="AT224" s="97">
        <f>SUMIFS(G:G,C:C,$AT$4,D:D,AK224,E:E,AL224)</f>
        <v>0</v>
      </c>
      <c r="AU224" s="44"/>
      <c r="AV224" s="101">
        <v>45511</v>
      </c>
      <c r="AW224" s="96">
        <f t="shared" si="77"/>
        <v>885.76229999999998</v>
      </c>
      <c r="AX224" s="96">
        <f t="shared" si="78"/>
        <v>80.523845454545452</v>
      </c>
      <c r="AY224" s="97">
        <f t="shared" si="79"/>
        <v>78.554000000000002</v>
      </c>
      <c r="AZ224" s="96">
        <f t="shared" si="80"/>
        <v>90.287281818181825</v>
      </c>
      <c r="BA224" s="96">
        <f t="shared" si="81"/>
        <v>60.24111818181818</v>
      </c>
      <c r="BB224" s="97">
        <f t="shared" si="82"/>
        <v>30.046163636363644</v>
      </c>
      <c r="BC224" s="102">
        <f t="shared" si="83"/>
        <v>80.523845454545452</v>
      </c>
      <c r="BD224" s="44"/>
      <c r="BE224" s="44"/>
      <c r="BF224" s="96">
        <f t="shared" si="85"/>
        <v>87.66</v>
      </c>
      <c r="BG224" s="96">
        <f t="shared" si="86"/>
        <v>59.27</v>
      </c>
      <c r="BH224" s="96">
        <f t="shared" si="87"/>
        <v>28.389999999999993</v>
      </c>
      <c r="BI224" s="44"/>
      <c r="BJ224" s="96">
        <f t="shared" si="84"/>
        <v>78.554000000000002</v>
      </c>
      <c r="BK224" s="44"/>
      <c r="BP224" s="14"/>
      <c r="BQ224" s="13"/>
      <c r="BR224" s="15"/>
      <c r="BU224" s="13"/>
      <c r="BV224" s="15"/>
      <c r="BY224" s="13"/>
      <c r="BZ224" s="15"/>
      <c r="CC224" s="13"/>
      <c r="CD224" s="15"/>
      <c r="CG224" s="13"/>
      <c r="CH224" s="15"/>
      <c r="CK224" s="15"/>
      <c r="CL224" s="15"/>
      <c r="CM224" s="15"/>
    </row>
    <row r="225" spans="1:91" ht="16" thickBot="1" x14ac:dyDescent="0.4">
      <c r="A225" s="13">
        <v>43686</v>
      </c>
      <c r="B225" s="81" t="s">
        <v>271</v>
      </c>
      <c r="C225" s="80">
        <f t="shared" si="68"/>
        <v>2019</v>
      </c>
      <c r="D225" s="80">
        <f t="shared" si="69"/>
        <v>8</v>
      </c>
      <c r="E225" s="80">
        <f t="shared" si="70"/>
        <v>9</v>
      </c>
      <c r="F225" s="80">
        <v>952.65520000000004</v>
      </c>
      <c r="G225" s="80">
        <v>85.73</v>
      </c>
      <c r="H225" s="80">
        <v>0.38</v>
      </c>
      <c r="I225" s="80">
        <v>4241.8100000000004</v>
      </c>
      <c r="J225" s="80">
        <v>355.5</v>
      </c>
      <c r="K225" s="80">
        <v>1111.1842999999999</v>
      </c>
      <c r="L225" s="80">
        <v>11939.61</v>
      </c>
      <c r="M225" s="80">
        <v>20180.11</v>
      </c>
      <c r="O225" s="66">
        <f t="shared" si="71"/>
        <v>8</v>
      </c>
      <c r="P225" s="44">
        <f t="shared" si="72"/>
        <v>8</v>
      </c>
      <c r="Q225" s="94">
        <v>45512</v>
      </c>
      <c r="R225" s="95">
        <f>SUMIFS(F:F,C:C,$R$4,D:D,O225,E:E,P225)</f>
        <v>948.43309999999997</v>
      </c>
      <c r="S225" s="96">
        <f>SUMIFS($F:$F,$C:$C,$S$4,$D:$D,O225,$E:$E,P225)</f>
        <v>989.21439999999996</v>
      </c>
      <c r="T225" s="96">
        <f>SUMIFS($F:$F,$C:$C,$T$4,$D:$D,O225,$E:$E,P225)</f>
        <v>667.0077</v>
      </c>
      <c r="U225" s="96">
        <f>SUMIFS($F:$F,$C:$C,$U$4,$D:$D,O225,$E:$E,P225)</f>
        <v>804.69150000000002</v>
      </c>
      <c r="V225" s="96">
        <f>SUMIFS($F:$F,$C:$C,$V$4,$D:$D,O225,$E:$E,P225)</f>
        <v>996.56420000000003</v>
      </c>
      <c r="W225" s="96">
        <f>SUMIFS($F:$F,$C:$C,$W$4,$D:$D,O225,$E:$E,P225)</f>
        <v>989.05129999999997</v>
      </c>
      <c r="X225" s="97">
        <f>SUMIFS($F:$F,$C:$C,$X$4,$D:$D,O225,$E:$E,P225)</f>
        <v>0</v>
      </c>
      <c r="Y225" s="44"/>
      <c r="Z225" s="66">
        <f t="shared" si="73"/>
        <v>8</v>
      </c>
      <c r="AA225" s="44">
        <f t="shared" si="74"/>
        <v>8</v>
      </c>
      <c r="AB225" s="94">
        <v>45512</v>
      </c>
      <c r="AC225" s="95">
        <f t="shared" si="67"/>
        <v>86.221190909090907</v>
      </c>
      <c r="AD225" s="96">
        <f t="shared" si="67"/>
        <v>89.928581818181812</v>
      </c>
      <c r="AE225" s="96">
        <f t="shared" si="67"/>
        <v>60.637063636363635</v>
      </c>
      <c r="AF225" s="96">
        <f t="shared" si="66"/>
        <v>73.153772727272724</v>
      </c>
      <c r="AG225" s="96">
        <f t="shared" si="66"/>
        <v>90.596745454545456</v>
      </c>
      <c r="AH225" s="96">
        <f t="shared" si="66"/>
        <v>89.913754545454537</v>
      </c>
      <c r="AI225" s="97">
        <f t="shared" si="66"/>
        <v>0</v>
      </c>
      <c r="AJ225" s="44"/>
      <c r="AK225" s="66">
        <f t="shared" si="75"/>
        <v>8</v>
      </c>
      <c r="AL225" s="44">
        <f t="shared" si="76"/>
        <v>8</v>
      </c>
      <c r="AM225" s="94">
        <v>45512</v>
      </c>
      <c r="AN225" s="95">
        <f>SUMIFS(G:G,C:C,$AN$4,D:D,AK225,E:E,AL225)</f>
        <v>85.35</v>
      </c>
      <c r="AO225" s="96">
        <f>SUMIFS(G:G,C:C,$AO$4,D:D,AK225,E:E,AL225)</f>
        <v>87.42</v>
      </c>
      <c r="AP225" s="96">
        <f>SUMIFS(G:G,C:C,$AP$4,D:D,AK225,E:E,AL225)</f>
        <v>59.66</v>
      </c>
      <c r="AQ225" s="96">
        <f>SUMIFS(G:G,C:C,$AQ$4,D:D,AK225,E:E,AL225)</f>
        <v>72.400000000000006</v>
      </c>
      <c r="AR225" s="96">
        <f>SUMIFS(G:G,C:C,$AR$4,D:D,AK225,E:E,AL225)</f>
        <v>87.97</v>
      </c>
      <c r="AS225" s="96">
        <f>SUMIFS(G:G,C:C,$AS$4,D:D,AK225,E:E,AL225)</f>
        <v>86.9</v>
      </c>
      <c r="AT225" s="97">
        <f>SUMIFS(G:G,C:C,$AT$4,D:D,AK225,E:E,AL225)</f>
        <v>0</v>
      </c>
      <c r="AU225" s="44"/>
      <c r="AV225" s="101">
        <v>45512</v>
      </c>
      <c r="AW225" s="96">
        <f t="shared" si="77"/>
        <v>889.30581999999993</v>
      </c>
      <c r="AX225" s="96">
        <f t="shared" si="78"/>
        <v>80.845983636363627</v>
      </c>
      <c r="AY225" s="97">
        <f t="shared" si="79"/>
        <v>78.87</v>
      </c>
      <c r="AZ225" s="96">
        <f t="shared" si="80"/>
        <v>90.596745454545456</v>
      </c>
      <c r="BA225" s="96">
        <f t="shared" si="81"/>
        <v>60.637063636363635</v>
      </c>
      <c r="BB225" s="97">
        <f t="shared" si="82"/>
        <v>29.959681818181821</v>
      </c>
      <c r="BC225" s="102">
        <f t="shared" si="83"/>
        <v>80.845983636363627</v>
      </c>
      <c r="BD225" s="44"/>
      <c r="BE225" s="44"/>
      <c r="BF225" s="96">
        <f t="shared" si="85"/>
        <v>87.97</v>
      </c>
      <c r="BG225" s="96">
        <f t="shared" si="86"/>
        <v>59.66</v>
      </c>
      <c r="BH225" s="96">
        <f t="shared" si="87"/>
        <v>28.310000000000002</v>
      </c>
      <c r="BI225" s="44"/>
      <c r="BJ225" s="96">
        <f t="shared" si="84"/>
        <v>78.87</v>
      </c>
      <c r="BK225" s="44"/>
      <c r="BP225" s="14"/>
      <c r="BQ225" s="13"/>
      <c r="BR225" s="15"/>
      <c r="BU225" s="13"/>
      <c r="BV225" s="15"/>
      <c r="BY225" s="13"/>
      <c r="BZ225" s="15"/>
      <c r="CC225" s="13"/>
      <c r="CD225" s="15"/>
      <c r="CG225" s="13"/>
      <c r="CH225" s="15"/>
      <c r="CK225" s="15"/>
      <c r="CL225" s="15"/>
      <c r="CM225" s="15"/>
    </row>
    <row r="226" spans="1:91" ht="16" thickBot="1" x14ac:dyDescent="0.4">
      <c r="A226" s="13">
        <v>43687</v>
      </c>
      <c r="B226" s="81" t="s">
        <v>272</v>
      </c>
      <c r="C226" s="80">
        <f t="shared" si="68"/>
        <v>2019</v>
      </c>
      <c r="D226" s="80">
        <f t="shared" si="69"/>
        <v>8</v>
      </c>
      <c r="E226" s="80">
        <f t="shared" si="70"/>
        <v>10</v>
      </c>
      <c r="F226" s="80">
        <v>956.83690000000001</v>
      </c>
      <c r="G226" s="80">
        <v>86.11</v>
      </c>
      <c r="H226" s="80">
        <v>0.38</v>
      </c>
      <c r="I226" s="80">
        <v>4809.1899999999996</v>
      </c>
      <c r="J226" s="80">
        <v>294.89999999999998</v>
      </c>
      <c r="K226" s="80">
        <v>1111.1842999999999</v>
      </c>
      <c r="L226" s="80">
        <v>11939.38</v>
      </c>
      <c r="M226" s="80">
        <v>20180.7</v>
      </c>
      <c r="O226" s="66">
        <f t="shared" si="71"/>
        <v>8</v>
      </c>
      <c r="P226" s="44">
        <f t="shared" si="72"/>
        <v>9</v>
      </c>
      <c r="Q226" s="94">
        <v>45513</v>
      </c>
      <c r="R226" s="95">
        <f>SUMIFS(F:F,C:C,$R$4,D:D,O226,E:E,P226)</f>
        <v>952.65520000000004</v>
      </c>
      <c r="S226" s="96">
        <f>SUMIFS($F:$F,$C:$C,$S$4,$D:$D,O226,$E:$E,P226)</f>
        <v>992.85310000000004</v>
      </c>
      <c r="T226" s="96">
        <f>SUMIFS($F:$F,$C:$C,$T$4,$D:$D,O226,$E:$E,P226)</f>
        <v>670.42290000000003</v>
      </c>
      <c r="U226" s="96">
        <f>SUMIFS($F:$F,$C:$C,$U$4,$D:$D,O226,$E:$E,P226)</f>
        <v>809.02639999999997</v>
      </c>
      <c r="V226" s="96">
        <f>SUMIFS($F:$F,$C:$C,$V$4,$D:$D,O226,$E:$E,P226)</f>
        <v>999.67790000000002</v>
      </c>
      <c r="W226" s="96">
        <f>SUMIFS($F:$F,$C:$C,$W$4,$D:$D,O226,$E:$E,P226)</f>
        <v>991.88250000000005</v>
      </c>
      <c r="X226" s="97">
        <f>SUMIFS($F:$F,$C:$C,$X$4,$D:$D,O226,$E:$E,P226)</f>
        <v>0</v>
      </c>
      <c r="Y226" s="44"/>
      <c r="Z226" s="66">
        <f t="shared" si="73"/>
        <v>8</v>
      </c>
      <c r="AA226" s="44">
        <f t="shared" si="74"/>
        <v>9</v>
      </c>
      <c r="AB226" s="94">
        <v>45513</v>
      </c>
      <c r="AC226" s="95">
        <f t="shared" si="67"/>
        <v>86.605018181818181</v>
      </c>
      <c r="AD226" s="96">
        <f t="shared" si="67"/>
        <v>90.259372727272734</v>
      </c>
      <c r="AE226" s="96">
        <f t="shared" si="67"/>
        <v>60.947536363636367</v>
      </c>
      <c r="AF226" s="96">
        <f t="shared" si="66"/>
        <v>73.547854545454541</v>
      </c>
      <c r="AG226" s="96">
        <f t="shared" si="66"/>
        <v>90.879809090909092</v>
      </c>
      <c r="AH226" s="96">
        <f t="shared" si="66"/>
        <v>90.171136363636364</v>
      </c>
      <c r="AI226" s="97">
        <f t="shared" si="66"/>
        <v>0</v>
      </c>
      <c r="AJ226" s="44"/>
      <c r="AK226" s="66">
        <f t="shared" si="75"/>
        <v>8</v>
      </c>
      <c r="AL226" s="44">
        <f t="shared" si="76"/>
        <v>9</v>
      </c>
      <c r="AM226" s="94">
        <v>45513</v>
      </c>
      <c r="AN226" s="95">
        <f>SUMIFS(G:G,C:C,$AN$4,D:D,AK226,E:E,AL226)</f>
        <v>85.73</v>
      </c>
      <c r="AO226" s="96">
        <f>SUMIFS(G:G,C:C,$AO$4,D:D,AK226,E:E,AL226)</f>
        <v>87.75</v>
      </c>
      <c r="AP226" s="96">
        <f>SUMIFS(G:G,C:C,$AP$4,D:D,AK226,E:E,AL226)</f>
        <v>59.97</v>
      </c>
      <c r="AQ226" s="96">
        <f>SUMIFS(G:G,C:C,$AQ$4,D:D,AK226,E:E,AL226)</f>
        <v>72.790000000000006</v>
      </c>
      <c r="AR226" s="96">
        <f>SUMIFS(G:G,C:C,$AR$4,D:D,AK226,E:E,AL226)</f>
        <v>88.24</v>
      </c>
      <c r="AS226" s="96">
        <f>SUMIFS(G:G,C:C,$AS$4,D:D,AK226,E:E,AL226)</f>
        <v>87.15</v>
      </c>
      <c r="AT226" s="97">
        <f>SUMIFS(G:G,C:C,$AT$4,D:D,AK226,E:E,AL226)</f>
        <v>0</v>
      </c>
      <c r="AU226" s="44"/>
      <c r="AV226" s="101">
        <v>45513</v>
      </c>
      <c r="AW226" s="96">
        <f t="shared" si="77"/>
        <v>892.77256</v>
      </c>
      <c r="AX226" s="96">
        <f t="shared" si="78"/>
        <v>81.161141818181818</v>
      </c>
      <c r="AY226" s="97">
        <f t="shared" si="79"/>
        <v>79.179999999999993</v>
      </c>
      <c r="AZ226" s="96">
        <f t="shared" si="80"/>
        <v>90.879809090909092</v>
      </c>
      <c r="BA226" s="96">
        <f t="shared" si="81"/>
        <v>60.947536363636367</v>
      </c>
      <c r="BB226" s="97">
        <f t="shared" si="82"/>
        <v>29.932272727272725</v>
      </c>
      <c r="BC226" s="102">
        <f t="shared" si="83"/>
        <v>81.161141818181818</v>
      </c>
      <c r="BD226" s="44"/>
      <c r="BE226" s="44"/>
      <c r="BF226" s="96">
        <f t="shared" si="85"/>
        <v>88.24</v>
      </c>
      <c r="BG226" s="96">
        <f t="shared" si="86"/>
        <v>59.97</v>
      </c>
      <c r="BH226" s="96">
        <f t="shared" si="87"/>
        <v>28.269999999999996</v>
      </c>
      <c r="BI226" s="44"/>
      <c r="BJ226" s="96">
        <f t="shared" si="84"/>
        <v>79.179999999999993</v>
      </c>
      <c r="BK226" s="44"/>
      <c r="BP226" s="14"/>
      <c r="BQ226" s="13"/>
      <c r="BR226" s="15"/>
      <c r="BU226" s="13"/>
      <c r="BV226" s="15"/>
      <c r="BY226" s="13"/>
      <c r="BZ226" s="15"/>
      <c r="CC226" s="13"/>
      <c r="CD226" s="15"/>
      <c r="CG226" s="13"/>
      <c r="CH226" s="15"/>
      <c r="CK226" s="15"/>
      <c r="CL226" s="15"/>
      <c r="CM226" s="15"/>
    </row>
    <row r="227" spans="1:91" ht="16" thickBot="1" x14ac:dyDescent="0.4">
      <c r="A227" s="13">
        <v>43688</v>
      </c>
      <c r="B227" s="81" t="s">
        <v>273</v>
      </c>
      <c r="C227" s="80">
        <f t="shared" si="68"/>
        <v>2019</v>
      </c>
      <c r="D227" s="80">
        <f t="shared" si="69"/>
        <v>8</v>
      </c>
      <c r="E227" s="80">
        <f t="shared" si="70"/>
        <v>11</v>
      </c>
      <c r="F227" s="80">
        <v>961.22379999999998</v>
      </c>
      <c r="G227" s="80">
        <v>86.5</v>
      </c>
      <c r="H227" s="80">
        <v>0.39</v>
      </c>
      <c r="I227" s="80">
        <v>4639.83</v>
      </c>
      <c r="J227" s="80">
        <v>282</v>
      </c>
      <c r="K227" s="80">
        <v>1111.1842999999999</v>
      </c>
      <c r="L227" s="80">
        <v>11939.15</v>
      </c>
      <c r="M227" s="80">
        <v>20181.32</v>
      </c>
      <c r="O227" s="66">
        <f t="shared" si="71"/>
        <v>8</v>
      </c>
      <c r="P227" s="44">
        <f t="shared" si="72"/>
        <v>10</v>
      </c>
      <c r="Q227" s="94">
        <v>45514</v>
      </c>
      <c r="R227" s="95">
        <f>SUMIFS(F:F,C:C,$R$4,D:D,O227,E:E,P227)</f>
        <v>956.83690000000001</v>
      </c>
      <c r="S227" s="96">
        <f>SUMIFS($F:$F,$C:$C,$S$4,$D:$D,O227,$E:$E,P227)</f>
        <v>994.20169999999996</v>
      </c>
      <c r="T227" s="96">
        <f>SUMIFS($F:$F,$C:$C,$T$4,$D:$D,O227,$E:$E,P227)</f>
        <v>674.06569999999999</v>
      </c>
      <c r="U227" s="96">
        <f>SUMIFS($F:$F,$C:$C,$U$4,$D:$D,O227,$E:$E,P227)</f>
        <v>813.52059999999994</v>
      </c>
      <c r="V227" s="96">
        <f>SUMIFS($F:$F,$C:$C,$V$4,$D:$D,O227,$E:$E,P227)</f>
        <v>1002.7145</v>
      </c>
      <c r="W227" s="96">
        <f>SUMIFS($F:$F,$C:$C,$W$4,$D:$D,O227,$E:$E,P227)</f>
        <v>994.97439999999995</v>
      </c>
      <c r="X227" s="97">
        <f>SUMIFS($F:$F,$C:$C,$X$4,$D:$D,O227,$E:$E,P227)</f>
        <v>0</v>
      </c>
      <c r="Y227" s="44"/>
      <c r="Z227" s="66">
        <f t="shared" si="73"/>
        <v>8</v>
      </c>
      <c r="AA227" s="44">
        <f t="shared" si="74"/>
        <v>10</v>
      </c>
      <c r="AB227" s="94">
        <v>45514</v>
      </c>
      <c r="AC227" s="95">
        <f t="shared" si="67"/>
        <v>86.985172727272726</v>
      </c>
      <c r="AD227" s="96">
        <f t="shared" si="67"/>
        <v>90.381972727272725</v>
      </c>
      <c r="AE227" s="96">
        <f t="shared" si="67"/>
        <v>61.278700000000001</v>
      </c>
      <c r="AF227" s="96">
        <f t="shared" si="66"/>
        <v>73.956418181818179</v>
      </c>
      <c r="AG227" s="96">
        <f t="shared" si="66"/>
        <v>91.155863636363634</v>
      </c>
      <c r="AH227" s="96">
        <f t="shared" si="66"/>
        <v>90.452218181818182</v>
      </c>
      <c r="AI227" s="97">
        <f t="shared" si="66"/>
        <v>0</v>
      </c>
      <c r="AJ227" s="44"/>
      <c r="AK227" s="66">
        <f t="shared" si="75"/>
        <v>8</v>
      </c>
      <c r="AL227" s="44">
        <f t="shared" si="76"/>
        <v>10</v>
      </c>
      <c r="AM227" s="94">
        <v>45514</v>
      </c>
      <c r="AN227" s="95">
        <f>SUMIFS(G:G,C:C,$AN$4,D:D,AK227,E:E,AL227)</f>
        <v>86.11</v>
      </c>
      <c r="AO227" s="96">
        <f>SUMIFS(G:G,C:C,$AO$4,D:D,AK227,E:E,AL227)</f>
        <v>87.86</v>
      </c>
      <c r="AP227" s="96">
        <f>SUMIFS(G:G,C:C,$AP$4,D:D,AK227,E:E,AL227)</f>
        <v>60.29</v>
      </c>
      <c r="AQ227" s="96">
        <f>SUMIFS(G:G,C:C,$AQ$4,D:D,AK227,E:E,AL227)</f>
        <v>73.2</v>
      </c>
      <c r="AR227" s="96">
        <f>SUMIFS(G:G,C:C,$AR$4,D:D,AK227,E:E,AL227)</f>
        <v>88.51</v>
      </c>
      <c r="AS227" s="96">
        <f>SUMIFS(G:G,C:C,$AS$4,D:D,AK227,E:E,AL227)</f>
        <v>87.42</v>
      </c>
      <c r="AT227" s="97">
        <f>SUMIFS(G:G,C:C,$AT$4,D:D,AK227,E:E,AL227)</f>
        <v>0</v>
      </c>
      <c r="AU227" s="44"/>
      <c r="AV227" s="101">
        <v>45514</v>
      </c>
      <c r="AW227" s="96">
        <f t="shared" si="77"/>
        <v>895.89537999999993</v>
      </c>
      <c r="AX227" s="96">
        <f t="shared" si="78"/>
        <v>81.445034545454533</v>
      </c>
      <c r="AY227" s="97">
        <f t="shared" si="79"/>
        <v>79.456000000000003</v>
      </c>
      <c r="AZ227" s="96">
        <f t="shared" si="80"/>
        <v>91.155863636363634</v>
      </c>
      <c r="BA227" s="96">
        <f t="shared" si="81"/>
        <v>61.278700000000001</v>
      </c>
      <c r="BB227" s="97">
        <f t="shared" si="82"/>
        <v>29.877163636363633</v>
      </c>
      <c r="BC227" s="102">
        <f t="shared" si="83"/>
        <v>81.445034545454547</v>
      </c>
      <c r="BD227" s="44"/>
      <c r="BE227" s="44"/>
      <c r="BF227" s="96">
        <f t="shared" si="85"/>
        <v>88.51</v>
      </c>
      <c r="BG227" s="96">
        <f t="shared" si="86"/>
        <v>60.29</v>
      </c>
      <c r="BH227" s="96">
        <f t="shared" si="87"/>
        <v>28.220000000000006</v>
      </c>
      <c r="BI227" s="44"/>
      <c r="BJ227" s="96">
        <f t="shared" si="84"/>
        <v>79.456000000000003</v>
      </c>
      <c r="BK227" s="44"/>
      <c r="BP227" s="14"/>
      <c r="BQ227" s="13"/>
      <c r="BR227" s="15"/>
      <c r="BU227" s="13"/>
      <c r="BV227" s="15"/>
      <c r="BY227" s="13"/>
      <c r="BZ227" s="15"/>
      <c r="CC227" s="13"/>
      <c r="CD227" s="15"/>
      <c r="CG227" s="13"/>
      <c r="CH227" s="15"/>
      <c r="CK227" s="15"/>
      <c r="CL227" s="15"/>
      <c r="CM227" s="15"/>
    </row>
    <row r="228" spans="1:91" ht="16" thickBot="1" x14ac:dyDescent="0.4">
      <c r="A228" s="13">
        <v>43689</v>
      </c>
      <c r="B228" s="81" t="s">
        <v>274</v>
      </c>
      <c r="C228" s="80">
        <f t="shared" si="68"/>
        <v>2019</v>
      </c>
      <c r="D228" s="80">
        <f t="shared" si="69"/>
        <v>8</v>
      </c>
      <c r="E228" s="80">
        <f t="shared" si="70"/>
        <v>12</v>
      </c>
      <c r="F228" s="80">
        <v>964.51689999999996</v>
      </c>
      <c r="G228" s="80">
        <v>86.8</v>
      </c>
      <c r="H228" s="80">
        <v>0.3</v>
      </c>
      <c r="I228" s="80">
        <v>3769.63</v>
      </c>
      <c r="J228" s="80">
        <v>418.2</v>
      </c>
      <c r="K228" s="80">
        <v>1111.1397999999999</v>
      </c>
      <c r="L228" s="80">
        <v>11938.27</v>
      </c>
      <c r="M228" s="80">
        <v>20180.8</v>
      </c>
      <c r="O228" s="66">
        <f t="shared" si="71"/>
        <v>8</v>
      </c>
      <c r="P228" s="44">
        <f t="shared" si="72"/>
        <v>11</v>
      </c>
      <c r="Q228" s="94">
        <v>45515</v>
      </c>
      <c r="R228" s="95">
        <f>SUMIFS(F:F,C:C,$R$4,D:D,O228,E:E,P228)</f>
        <v>961.22379999999998</v>
      </c>
      <c r="S228" s="96">
        <f>SUMIFS($F:$F,$C:$C,$S$4,$D:$D,O228,$E:$E,P228)</f>
        <v>996.8492</v>
      </c>
      <c r="T228" s="96">
        <f>SUMIFS($F:$F,$C:$C,$T$4,$D:$D,O228,$E:$E,P228)</f>
        <v>677.21069999999997</v>
      </c>
      <c r="U228" s="96">
        <f>SUMIFS($F:$F,$C:$C,$U$4,$D:$D,O228,$E:$E,P228)</f>
        <v>817.63750000000005</v>
      </c>
      <c r="V228" s="96">
        <f>SUMIFS($F:$F,$C:$C,$V$4,$D:$D,O228,$E:$E,P228)</f>
        <v>1006.2206</v>
      </c>
      <c r="W228" s="96">
        <f>SUMIFS($F:$F,$C:$C,$W$4,$D:$D,O228,$E:$E,P228)</f>
        <v>998.27459999999996</v>
      </c>
      <c r="X228" s="97">
        <f>SUMIFS($F:$F,$C:$C,$X$4,$D:$D,O228,$E:$E,P228)</f>
        <v>0</v>
      </c>
      <c r="Y228" s="44"/>
      <c r="Z228" s="66">
        <f t="shared" si="73"/>
        <v>8</v>
      </c>
      <c r="AA228" s="44">
        <f t="shared" si="74"/>
        <v>11</v>
      </c>
      <c r="AB228" s="94">
        <v>45515</v>
      </c>
      <c r="AC228" s="95">
        <f t="shared" si="67"/>
        <v>87.383981818181823</v>
      </c>
      <c r="AD228" s="96">
        <f t="shared" si="67"/>
        <v>90.622654545454552</v>
      </c>
      <c r="AE228" s="96">
        <f t="shared" si="67"/>
        <v>61.564609090909087</v>
      </c>
      <c r="AF228" s="96">
        <f t="shared" si="66"/>
        <v>74.330681818181816</v>
      </c>
      <c r="AG228" s="96">
        <f t="shared" si="66"/>
        <v>91.474599999999995</v>
      </c>
      <c r="AH228" s="96">
        <f t="shared" si="66"/>
        <v>90.752236363636356</v>
      </c>
      <c r="AI228" s="97">
        <f t="shared" ref="AI228:AI291" si="88">X228/11</f>
        <v>0</v>
      </c>
      <c r="AJ228" s="44"/>
      <c r="AK228" s="66">
        <f t="shared" si="75"/>
        <v>8</v>
      </c>
      <c r="AL228" s="44">
        <f t="shared" si="76"/>
        <v>11</v>
      </c>
      <c r="AM228" s="94">
        <v>45515</v>
      </c>
      <c r="AN228" s="95">
        <f>SUMIFS(G:G,C:C,$AN$4,D:D,AK228,E:E,AL228)</f>
        <v>86.5</v>
      </c>
      <c r="AO228" s="96">
        <f>SUMIFS(G:G,C:C,$AO$4,D:D,AK228,E:E,AL228)</f>
        <v>88.09</v>
      </c>
      <c r="AP228" s="96">
        <f>SUMIFS(G:G,C:C,$AP$4,D:D,AK228,E:E,AL228)</f>
        <v>60.57</v>
      </c>
      <c r="AQ228" s="96">
        <f>SUMIFS(G:G,C:C,$AQ$4,D:D,AK228,E:E,AL228)</f>
        <v>73.569999999999993</v>
      </c>
      <c r="AR228" s="96">
        <f>SUMIFS(G:G,C:C,$AR$4,D:D,AK228,E:E,AL228)</f>
        <v>88.68</v>
      </c>
      <c r="AS228" s="96">
        <f>SUMIFS(G:G,C:C,$AS$4,D:D,AK228,E:E,AL228)</f>
        <v>87.71</v>
      </c>
      <c r="AT228" s="97">
        <f>SUMIFS(G:G,C:C,$AT$4,D:D,AK228,E:E,AL228)</f>
        <v>0</v>
      </c>
      <c r="AU228" s="44"/>
      <c r="AV228" s="101">
        <v>45515</v>
      </c>
      <c r="AW228" s="96">
        <f t="shared" si="77"/>
        <v>899.23852000000011</v>
      </c>
      <c r="AX228" s="96">
        <f t="shared" si="78"/>
        <v>81.748956363636367</v>
      </c>
      <c r="AY228" s="97">
        <f t="shared" si="79"/>
        <v>79.72399999999999</v>
      </c>
      <c r="AZ228" s="96">
        <f t="shared" si="80"/>
        <v>91.474599999999995</v>
      </c>
      <c r="BA228" s="96">
        <f t="shared" si="81"/>
        <v>61.564609090909087</v>
      </c>
      <c r="BB228" s="97">
        <f t="shared" si="82"/>
        <v>29.909990909090908</v>
      </c>
      <c r="BC228" s="102">
        <f t="shared" si="83"/>
        <v>81.748956363636367</v>
      </c>
      <c r="BD228" s="44"/>
      <c r="BE228" s="44"/>
      <c r="BF228" s="96">
        <f t="shared" si="85"/>
        <v>88.68</v>
      </c>
      <c r="BG228" s="96">
        <f t="shared" si="86"/>
        <v>60.57</v>
      </c>
      <c r="BH228" s="96">
        <f t="shared" si="87"/>
        <v>28.110000000000007</v>
      </c>
      <c r="BI228" s="44"/>
      <c r="BJ228" s="96">
        <f t="shared" si="84"/>
        <v>79.72399999999999</v>
      </c>
      <c r="BK228" s="44"/>
      <c r="BP228" s="14"/>
      <c r="BQ228" s="13"/>
      <c r="BR228" s="15"/>
      <c r="BU228" s="13"/>
      <c r="BV228" s="15"/>
      <c r="BY228" s="13"/>
      <c r="BZ228" s="15"/>
      <c r="CC228" s="13"/>
      <c r="CD228" s="15"/>
      <c r="CG228" s="13"/>
      <c r="CH228" s="15"/>
      <c r="CK228" s="15"/>
      <c r="CL228" s="15"/>
      <c r="CM228" s="15"/>
    </row>
    <row r="229" spans="1:91" ht="16" thickBot="1" x14ac:dyDescent="0.4">
      <c r="A229" s="13">
        <v>43690</v>
      </c>
      <c r="B229" s="81" t="s">
        <v>275</v>
      </c>
      <c r="C229" s="80">
        <f t="shared" si="68"/>
        <v>2019</v>
      </c>
      <c r="D229" s="80">
        <f t="shared" si="69"/>
        <v>8</v>
      </c>
      <c r="E229" s="80">
        <f t="shared" si="70"/>
        <v>13</v>
      </c>
      <c r="F229" s="80">
        <v>967.55709999999999</v>
      </c>
      <c r="G229" s="80">
        <v>87.08</v>
      </c>
      <c r="H229" s="80">
        <v>0.27</v>
      </c>
      <c r="I229" s="80">
        <v>3652.67</v>
      </c>
      <c r="J229" s="80">
        <v>614</v>
      </c>
      <c r="K229" s="80">
        <v>1111.1397999999999</v>
      </c>
      <c r="L229" s="80">
        <v>11938.17</v>
      </c>
      <c r="M229" s="80">
        <v>20181.07</v>
      </c>
      <c r="O229" s="66">
        <f t="shared" si="71"/>
        <v>8</v>
      </c>
      <c r="P229" s="44">
        <f t="shared" si="72"/>
        <v>12</v>
      </c>
      <c r="Q229" s="94">
        <v>45516</v>
      </c>
      <c r="R229" s="95">
        <f>SUMIFS(F:F,C:C,$R$4,D:D,O229,E:E,P229)</f>
        <v>964.51689999999996</v>
      </c>
      <c r="S229" s="96">
        <f>SUMIFS($F:$F,$C:$C,$S$4,$D:$D,O229,$E:$E,P229)</f>
        <v>998.98389999999995</v>
      </c>
      <c r="T229" s="96">
        <f>SUMIFS($F:$F,$C:$C,$T$4,$D:$D,O229,$E:$E,P229)</f>
        <v>680.60919999999999</v>
      </c>
      <c r="U229" s="96">
        <f>SUMIFS($F:$F,$C:$C,$U$4,$D:$D,O229,$E:$E,P229)</f>
        <v>821.95749999999998</v>
      </c>
      <c r="V229" s="96">
        <f>SUMIFS($F:$F,$C:$C,$V$4,$D:$D,O229,$E:$E,P229)</f>
        <v>1010.434</v>
      </c>
      <c r="W229" s="96">
        <f>SUMIFS($F:$F,$C:$C,$W$4,$D:$D,O229,$E:$E,P229)</f>
        <v>1001.1644</v>
      </c>
      <c r="X229" s="97">
        <f>SUMIFS($F:$F,$C:$C,$X$4,$D:$D,O229,$E:$E,P229)</f>
        <v>0</v>
      </c>
      <c r="Y229" s="44"/>
      <c r="Z229" s="66">
        <f t="shared" si="73"/>
        <v>8</v>
      </c>
      <c r="AA229" s="44">
        <f t="shared" si="74"/>
        <v>12</v>
      </c>
      <c r="AB229" s="94">
        <v>45516</v>
      </c>
      <c r="AC229" s="95">
        <f t="shared" si="67"/>
        <v>87.683354545454549</v>
      </c>
      <c r="AD229" s="96">
        <f t="shared" si="67"/>
        <v>90.816718181818175</v>
      </c>
      <c r="AE229" s="96">
        <f t="shared" si="67"/>
        <v>61.873563636363635</v>
      </c>
      <c r="AF229" s="96">
        <f t="shared" si="67"/>
        <v>74.723409090909087</v>
      </c>
      <c r="AG229" s="96">
        <f t="shared" si="67"/>
        <v>91.85763636363636</v>
      </c>
      <c r="AH229" s="96">
        <f t="shared" si="67"/>
        <v>91.014945454545455</v>
      </c>
      <c r="AI229" s="97">
        <f t="shared" si="88"/>
        <v>0</v>
      </c>
      <c r="AJ229" s="44"/>
      <c r="AK229" s="66">
        <f t="shared" si="75"/>
        <v>8</v>
      </c>
      <c r="AL229" s="44">
        <f t="shared" si="76"/>
        <v>12</v>
      </c>
      <c r="AM229" s="94">
        <v>45516</v>
      </c>
      <c r="AN229" s="95">
        <f>SUMIFS(G:G,C:C,$AN$4,D:D,AK229,E:E,AL229)</f>
        <v>86.8</v>
      </c>
      <c r="AO229" s="96">
        <f>SUMIFS(G:G,C:C,$AO$4,D:D,AK229,E:E,AL229)</f>
        <v>88.28</v>
      </c>
      <c r="AP229" s="96">
        <f>SUMIFS(G:G,C:C,$AP$4,D:D,AK229,E:E,AL229)</f>
        <v>60.88</v>
      </c>
      <c r="AQ229" s="96">
        <f>SUMIFS(G:G,C:C,$AQ$4,D:D,AK229,E:E,AL229)</f>
        <v>73.94</v>
      </c>
      <c r="AR229" s="96">
        <f>SUMIFS(G:G,C:C,$AR$4,D:D,AK229,E:E,AL229)</f>
        <v>89.05</v>
      </c>
      <c r="AS229" s="96">
        <f>SUMIFS(G:G,C:C,$AS$4,D:D,AK229,E:E,AL229)</f>
        <v>87.97</v>
      </c>
      <c r="AT229" s="97">
        <f>SUMIFS(G:G,C:C,$AT$4,D:D,AK229,E:E,AL229)</f>
        <v>0</v>
      </c>
      <c r="AU229" s="44"/>
      <c r="AV229" s="101">
        <v>45516</v>
      </c>
      <c r="AW229" s="96">
        <f t="shared" si="77"/>
        <v>902.62979999999993</v>
      </c>
      <c r="AX229" s="96">
        <f t="shared" si="78"/>
        <v>82.057254545454541</v>
      </c>
      <c r="AY229" s="97">
        <f t="shared" si="79"/>
        <v>80.024000000000001</v>
      </c>
      <c r="AZ229" s="96">
        <f t="shared" si="80"/>
        <v>91.85763636363636</v>
      </c>
      <c r="BA229" s="96">
        <f t="shared" si="81"/>
        <v>61.873563636363635</v>
      </c>
      <c r="BB229" s="97">
        <f t="shared" si="82"/>
        <v>29.984072727272725</v>
      </c>
      <c r="BC229" s="102">
        <f t="shared" si="83"/>
        <v>82.057254545454541</v>
      </c>
      <c r="BD229" s="44"/>
      <c r="BE229" s="44"/>
      <c r="BF229" s="96">
        <f t="shared" si="85"/>
        <v>89.05</v>
      </c>
      <c r="BG229" s="96">
        <f t="shared" si="86"/>
        <v>60.88</v>
      </c>
      <c r="BH229" s="96">
        <f t="shared" si="87"/>
        <v>28.169999999999995</v>
      </c>
      <c r="BI229" s="44"/>
      <c r="BJ229" s="96">
        <f t="shared" si="84"/>
        <v>80.024000000000001</v>
      </c>
      <c r="BK229" s="44"/>
      <c r="BP229" s="14"/>
      <c r="BQ229" s="13"/>
      <c r="BR229" s="15"/>
      <c r="BU229" s="13"/>
      <c r="BV229" s="15"/>
      <c r="BY229" s="13"/>
      <c r="BZ229" s="15"/>
      <c r="CC229" s="13"/>
      <c r="CD229" s="15"/>
      <c r="CG229" s="13"/>
      <c r="CH229" s="15"/>
      <c r="CK229" s="15"/>
      <c r="CL229" s="15"/>
      <c r="CM229" s="15"/>
    </row>
    <row r="230" spans="1:91" ht="16" thickBot="1" x14ac:dyDescent="0.4">
      <c r="A230" s="13">
        <v>43691</v>
      </c>
      <c r="B230" s="81" t="s">
        <v>276</v>
      </c>
      <c r="C230" s="80">
        <f t="shared" si="68"/>
        <v>2019</v>
      </c>
      <c r="D230" s="80">
        <f t="shared" si="69"/>
        <v>8</v>
      </c>
      <c r="E230" s="80">
        <f t="shared" si="70"/>
        <v>14</v>
      </c>
      <c r="F230" s="80">
        <v>970.80539999999996</v>
      </c>
      <c r="G230" s="80">
        <v>87.37</v>
      </c>
      <c r="H230" s="80">
        <v>0.28999999999999998</v>
      </c>
      <c r="I230" s="80">
        <v>3647.84</v>
      </c>
      <c r="J230" s="80">
        <v>353.5</v>
      </c>
      <c r="K230" s="80">
        <v>1111.1397999999999</v>
      </c>
      <c r="L230" s="80">
        <v>11938.09</v>
      </c>
      <c r="M230" s="80">
        <v>20181.259999999998</v>
      </c>
      <c r="O230" s="66">
        <f t="shared" si="71"/>
        <v>8</v>
      </c>
      <c r="P230" s="44">
        <f t="shared" si="72"/>
        <v>13</v>
      </c>
      <c r="Q230" s="94">
        <v>45517</v>
      </c>
      <c r="R230" s="95">
        <f>SUMIFS(F:F,C:C,$R$4,D:D,O230,E:E,P230)</f>
        <v>967.55709999999999</v>
      </c>
      <c r="S230" s="96">
        <f>SUMIFS($F:$F,$C:$C,$S$4,$D:$D,O230,$E:$E,P230)</f>
        <v>1001.0717</v>
      </c>
      <c r="T230" s="96">
        <f>SUMIFS($F:$F,$C:$C,$T$4,$D:$D,O230,$E:$E,P230)</f>
        <v>684.35969999999998</v>
      </c>
      <c r="U230" s="96">
        <f>SUMIFS($F:$F,$C:$C,$U$4,$D:$D,O230,$E:$E,P230)</f>
        <v>826.88229999999999</v>
      </c>
      <c r="V230" s="96">
        <f>SUMIFS($F:$F,$C:$C,$V$4,$D:$D,O230,$E:$E,P230)</f>
        <v>1014.5335</v>
      </c>
      <c r="W230" s="96">
        <f>SUMIFS($F:$F,$C:$C,$W$4,$D:$D,O230,$E:$E,P230)</f>
        <v>1004.3167999999999</v>
      </c>
      <c r="X230" s="97">
        <f>SUMIFS($F:$F,$C:$C,$X$4,$D:$D,O230,$E:$E,P230)</f>
        <v>0</v>
      </c>
      <c r="Y230" s="44"/>
      <c r="Z230" s="66">
        <f t="shared" si="73"/>
        <v>8</v>
      </c>
      <c r="AA230" s="44">
        <f t="shared" si="74"/>
        <v>13</v>
      </c>
      <c r="AB230" s="94">
        <v>45517</v>
      </c>
      <c r="AC230" s="95">
        <f t="shared" ref="AC230:AH272" si="89">R230/11</f>
        <v>87.959736363636367</v>
      </c>
      <c r="AD230" s="96">
        <f t="shared" si="89"/>
        <v>91.00651818181818</v>
      </c>
      <c r="AE230" s="96">
        <f t="shared" si="89"/>
        <v>62.214518181818178</v>
      </c>
      <c r="AF230" s="96">
        <f t="shared" si="89"/>
        <v>75.171118181818187</v>
      </c>
      <c r="AG230" s="96">
        <f t="shared" si="89"/>
        <v>92.230318181818177</v>
      </c>
      <c r="AH230" s="96">
        <f t="shared" si="89"/>
        <v>91.30152727272727</v>
      </c>
      <c r="AI230" s="97">
        <f t="shared" si="88"/>
        <v>0</v>
      </c>
      <c r="AJ230" s="44"/>
      <c r="AK230" s="66">
        <f t="shared" si="75"/>
        <v>8</v>
      </c>
      <c r="AL230" s="44">
        <f t="shared" si="76"/>
        <v>13</v>
      </c>
      <c r="AM230" s="94">
        <v>45517</v>
      </c>
      <c r="AN230" s="95">
        <f>SUMIFS(G:G,C:C,$AN$4,D:D,AK230,E:E,AL230)</f>
        <v>87.08</v>
      </c>
      <c r="AO230" s="96">
        <f>SUMIFS(G:G,C:C,$AO$4,D:D,AK230,E:E,AL230)</f>
        <v>88.47</v>
      </c>
      <c r="AP230" s="96">
        <f>SUMIFS(G:G,C:C,$AP$4,D:D,AK230,E:E,AL230)</f>
        <v>61.21</v>
      </c>
      <c r="AQ230" s="96">
        <f>SUMIFS(G:G,C:C,$AQ$4,D:D,AK230,E:E,AL230)</f>
        <v>74.39</v>
      </c>
      <c r="AR230" s="96">
        <f>SUMIFS(G:G,C:C,$AR$4,D:D,AK230,E:E,AL230)</f>
        <v>89.41</v>
      </c>
      <c r="AS230" s="96">
        <f>SUMIFS(G:G,C:C,$AS$4,D:D,AK230,E:E,AL230)</f>
        <v>88.24</v>
      </c>
      <c r="AT230" s="97">
        <f>SUMIFS(G:G,C:C,$AT$4,D:D,AK230,E:E,AL230)</f>
        <v>0</v>
      </c>
      <c r="AU230" s="44"/>
      <c r="AV230" s="101">
        <v>45517</v>
      </c>
      <c r="AW230" s="96">
        <f t="shared" si="77"/>
        <v>906.2328</v>
      </c>
      <c r="AX230" s="96">
        <f t="shared" si="78"/>
        <v>82.384799999999998</v>
      </c>
      <c r="AY230" s="97">
        <f t="shared" si="79"/>
        <v>80.344000000000008</v>
      </c>
      <c r="AZ230" s="96">
        <f t="shared" si="80"/>
        <v>92.230318181818177</v>
      </c>
      <c r="BA230" s="96">
        <f t="shared" si="81"/>
        <v>62.214518181818178</v>
      </c>
      <c r="BB230" s="97">
        <f t="shared" si="82"/>
        <v>30.015799999999999</v>
      </c>
      <c r="BC230" s="102">
        <f t="shared" si="83"/>
        <v>82.384799999999998</v>
      </c>
      <c r="BD230" s="44"/>
      <c r="BE230" s="44"/>
      <c r="BF230" s="96">
        <f t="shared" si="85"/>
        <v>89.41</v>
      </c>
      <c r="BG230" s="96">
        <f t="shared" si="86"/>
        <v>61.21</v>
      </c>
      <c r="BH230" s="96">
        <f t="shared" si="87"/>
        <v>28.199999999999996</v>
      </c>
      <c r="BI230" s="44"/>
      <c r="BJ230" s="96">
        <f t="shared" si="84"/>
        <v>80.344000000000008</v>
      </c>
      <c r="BK230" s="44"/>
      <c r="BP230" s="14"/>
      <c r="BQ230" s="13"/>
      <c r="BR230" s="15"/>
      <c r="BU230" s="13"/>
      <c r="BV230" s="15"/>
      <c r="BY230" s="13"/>
      <c r="BZ230" s="15"/>
      <c r="CC230" s="13"/>
      <c r="CD230" s="15"/>
      <c r="CG230" s="13"/>
      <c r="CH230" s="15"/>
      <c r="CK230" s="15"/>
      <c r="CL230" s="15"/>
      <c r="CM230" s="15"/>
    </row>
    <row r="231" spans="1:91" ht="16" thickBot="1" x14ac:dyDescent="0.4">
      <c r="A231" s="13">
        <v>43692</v>
      </c>
      <c r="B231" s="81" t="s">
        <v>277</v>
      </c>
      <c r="C231" s="80">
        <f t="shared" si="68"/>
        <v>2019</v>
      </c>
      <c r="D231" s="80">
        <f t="shared" si="69"/>
        <v>8</v>
      </c>
      <c r="E231" s="80">
        <f t="shared" si="70"/>
        <v>15</v>
      </c>
      <c r="F231" s="80">
        <v>974.63819999999998</v>
      </c>
      <c r="G231" s="80">
        <v>87.72</v>
      </c>
      <c r="H231" s="80">
        <v>0.34</v>
      </c>
      <c r="I231" s="80">
        <v>4079.08</v>
      </c>
      <c r="J231" s="80">
        <v>237.7</v>
      </c>
      <c r="K231" s="80">
        <v>1111.1397999999999</v>
      </c>
      <c r="L231" s="80">
        <v>11937.99</v>
      </c>
      <c r="M231" s="80">
        <v>20181.52</v>
      </c>
      <c r="O231" s="66">
        <f t="shared" si="71"/>
        <v>8</v>
      </c>
      <c r="P231" s="44">
        <f t="shared" si="72"/>
        <v>14</v>
      </c>
      <c r="Q231" s="94">
        <v>45518</v>
      </c>
      <c r="R231" s="95">
        <f>SUMIFS(F:F,C:C,$R$4,D:D,O231,E:E,P231)</f>
        <v>970.80539999999996</v>
      </c>
      <c r="S231" s="96">
        <f>SUMIFS($F:$F,$C:$C,$S$4,$D:$D,O231,$E:$E,P231)</f>
        <v>1003.6104</v>
      </c>
      <c r="T231" s="96">
        <f>SUMIFS($F:$F,$C:$C,$T$4,$D:$D,O231,$E:$E,P231)</f>
        <v>688.86879999999996</v>
      </c>
      <c r="U231" s="96">
        <f>SUMIFS($F:$F,$C:$C,$U$4,$D:$D,O231,$E:$E,P231)</f>
        <v>831.77919999999995</v>
      </c>
      <c r="V231" s="96">
        <f>SUMIFS($F:$F,$C:$C,$V$4,$D:$D,O231,$E:$E,P231)</f>
        <v>1018.0447</v>
      </c>
      <c r="W231" s="96">
        <f>SUMIFS($F:$F,$C:$C,$W$4,$D:$D,O231,$E:$E,P231)</f>
        <v>1007.3466</v>
      </c>
      <c r="X231" s="97">
        <f>SUMIFS($F:$F,$C:$C,$X$4,$D:$D,O231,$E:$E,P231)</f>
        <v>0</v>
      </c>
      <c r="Y231" s="44"/>
      <c r="Z231" s="66">
        <f t="shared" si="73"/>
        <v>8</v>
      </c>
      <c r="AA231" s="44">
        <f t="shared" si="74"/>
        <v>14</v>
      </c>
      <c r="AB231" s="94">
        <v>45518</v>
      </c>
      <c r="AC231" s="95">
        <f t="shared" si="89"/>
        <v>88.255036363636364</v>
      </c>
      <c r="AD231" s="96">
        <f t="shared" si="89"/>
        <v>91.237309090909093</v>
      </c>
      <c r="AE231" s="96">
        <f t="shared" si="89"/>
        <v>62.624436363636363</v>
      </c>
      <c r="AF231" s="96">
        <f t="shared" si="89"/>
        <v>75.616290909090907</v>
      </c>
      <c r="AG231" s="96">
        <f t="shared" si="89"/>
        <v>92.549518181818186</v>
      </c>
      <c r="AH231" s="96">
        <f t="shared" si="89"/>
        <v>91.576963636363629</v>
      </c>
      <c r="AI231" s="97">
        <f t="shared" si="88"/>
        <v>0</v>
      </c>
      <c r="AJ231" s="44"/>
      <c r="AK231" s="66">
        <f t="shared" si="75"/>
        <v>8</v>
      </c>
      <c r="AL231" s="44">
        <f t="shared" si="76"/>
        <v>14</v>
      </c>
      <c r="AM231" s="94">
        <v>45518</v>
      </c>
      <c r="AN231" s="95">
        <f>SUMIFS(G:G,C:C,$AN$4,D:D,AK231,E:E,AL231)</f>
        <v>87.37</v>
      </c>
      <c r="AO231" s="96">
        <f>SUMIFS(G:G,C:C,$AO$4,D:D,AK231,E:E,AL231)</f>
        <v>88.69</v>
      </c>
      <c r="AP231" s="96">
        <f>SUMIFS(G:G,C:C,$AP$4,D:D,AK231,E:E,AL231)</f>
        <v>61.62</v>
      </c>
      <c r="AQ231" s="96">
        <f>SUMIFS(G:G,C:C,$AQ$4,D:D,AK231,E:E,AL231)</f>
        <v>74.83</v>
      </c>
      <c r="AR231" s="96">
        <f>SUMIFS(G:G,C:C,$AR$4,D:D,AK231,E:E,AL231)</f>
        <v>89.71</v>
      </c>
      <c r="AS231" s="96">
        <f>SUMIFS(G:G,C:C,$AS$4,D:D,AK231,E:E,AL231)</f>
        <v>88.47</v>
      </c>
      <c r="AT231" s="97">
        <f>SUMIFS(G:G,C:C,$AT$4,D:D,AK231,E:E,AL231)</f>
        <v>0</v>
      </c>
      <c r="AU231" s="44"/>
      <c r="AV231" s="101">
        <v>45518</v>
      </c>
      <c r="AW231" s="96">
        <f t="shared" si="77"/>
        <v>909.92993999999999</v>
      </c>
      <c r="AX231" s="96">
        <f t="shared" si="78"/>
        <v>82.72090363636363</v>
      </c>
      <c r="AY231" s="97">
        <f t="shared" si="79"/>
        <v>80.663999999999987</v>
      </c>
      <c r="AZ231" s="96">
        <f t="shared" si="80"/>
        <v>92.549518181818186</v>
      </c>
      <c r="BA231" s="96">
        <f t="shared" si="81"/>
        <v>62.624436363636363</v>
      </c>
      <c r="BB231" s="97">
        <f t="shared" si="82"/>
        <v>29.925081818181823</v>
      </c>
      <c r="BC231" s="102">
        <f t="shared" si="83"/>
        <v>82.720903636363644</v>
      </c>
      <c r="BD231" s="44"/>
      <c r="BE231" s="44"/>
      <c r="BF231" s="96">
        <f t="shared" si="85"/>
        <v>89.71</v>
      </c>
      <c r="BG231" s="96">
        <f t="shared" si="86"/>
        <v>61.62</v>
      </c>
      <c r="BH231" s="96">
        <f t="shared" si="87"/>
        <v>28.089999999999996</v>
      </c>
      <c r="BI231" s="44"/>
      <c r="BJ231" s="96">
        <f t="shared" si="84"/>
        <v>80.663999999999987</v>
      </c>
      <c r="BK231" s="44"/>
      <c r="BP231" s="14"/>
      <c r="BQ231" s="13"/>
      <c r="BR231" s="15"/>
      <c r="BU231" s="13"/>
      <c r="BV231" s="15"/>
      <c r="BY231" s="13"/>
      <c r="BZ231" s="15"/>
      <c r="CC231" s="13"/>
      <c r="CD231" s="15"/>
      <c r="CG231" s="13"/>
      <c r="CH231" s="15"/>
      <c r="CK231" s="15"/>
      <c r="CL231" s="15"/>
      <c r="CM231" s="15"/>
    </row>
    <row r="232" spans="1:91" ht="16" thickBot="1" x14ac:dyDescent="0.4">
      <c r="A232" s="13">
        <v>43693</v>
      </c>
      <c r="B232" s="81" t="s">
        <v>278</v>
      </c>
      <c r="C232" s="80">
        <f t="shared" si="68"/>
        <v>2019</v>
      </c>
      <c r="D232" s="80">
        <f t="shared" si="69"/>
        <v>8</v>
      </c>
      <c r="E232" s="80">
        <f t="shared" si="70"/>
        <v>16</v>
      </c>
      <c r="F232" s="80">
        <v>978.39909999999998</v>
      </c>
      <c r="G232" s="80">
        <v>88.05</v>
      </c>
      <c r="H232" s="80">
        <v>0.34</v>
      </c>
      <c r="I232" s="80">
        <v>4087.46</v>
      </c>
      <c r="J232" s="80">
        <v>327.8</v>
      </c>
      <c r="K232" s="80">
        <v>1111.1397999999999</v>
      </c>
      <c r="L232" s="80">
        <v>11937.83</v>
      </c>
      <c r="M232" s="80">
        <v>20181.96</v>
      </c>
      <c r="O232" s="66">
        <f t="shared" si="71"/>
        <v>8</v>
      </c>
      <c r="P232" s="44">
        <f t="shared" si="72"/>
        <v>15</v>
      </c>
      <c r="Q232" s="94">
        <v>45519</v>
      </c>
      <c r="R232" s="95">
        <f>SUMIFS(F:F,C:C,$R$4,D:D,O232,E:E,P232)</f>
        <v>974.63819999999998</v>
      </c>
      <c r="S232" s="96">
        <f>SUMIFS($F:$F,$C:$C,$S$4,$D:$D,O232,$E:$E,P232)</f>
        <v>1006.692</v>
      </c>
      <c r="T232" s="96">
        <f>SUMIFS($F:$F,$C:$C,$T$4,$D:$D,O232,$E:$E,P232)</f>
        <v>693.27009999999996</v>
      </c>
      <c r="U232" s="96">
        <f>SUMIFS($F:$F,$C:$C,$U$4,$D:$D,O232,$E:$E,P232)</f>
        <v>836.2396</v>
      </c>
      <c r="V232" s="96">
        <f>SUMIFS($F:$F,$C:$C,$V$4,$D:$D,O232,$E:$E,P232)</f>
        <v>1021.2714</v>
      </c>
      <c r="W232" s="96">
        <f>SUMIFS($F:$F,$C:$C,$W$4,$D:$D,O232,$E:$E,P232)</f>
        <v>1010.9099</v>
      </c>
      <c r="X232" s="97">
        <f>SUMIFS($F:$F,$C:$C,$X$4,$D:$D,O232,$E:$E,P232)</f>
        <v>0</v>
      </c>
      <c r="Y232" s="44"/>
      <c r="Z232" s="66">
        <f t="shared" si="73"/>
        <v>8</v>
      </c>
      <c r="AA232" s="44">
        <f t="shared" si="74"/>
        <v>15</v>
      </c>
      <c r="AB232" s="94">
        <v>45519</v>
      </c>
      <c r="AC232" s="95">
        <f t="shared" si="89"/>
        <v>88.603472727272731</v>
      </c>
      <c r="AD232" s="96">
        <f t="shared" si="89"/>
        <v>91.517454545454541</v>
      </c>
      <c r="AE232" s="96">
        <f t="shared" si="89"/>
        <v>63.024554545454542</v>
      </c>
      <c r="AF232" s="96">
        <f t="shared" si="89"/>
        <v>76.021781818181822</v>
      </c>
      <c r="AG232" s="96">
        <f t="shared" si="89"/>
        <v>92.842854545454543</v>
      </c>
      <c r="AH232" s="96">
        <f t="shared" si="89"/>
        <v>91.900899999999993</v>
      </c>
      <c r="AI232" s="97">
        <f t="shared" si="88"/>
        <v>0</v>
      </c>
      <c r="AJ232" s="44"/>
      <c r="AK232" s="66">
        <f t="shared" si="75"/>
        <v>8</v>
      </c>
      <c r="AL232" s="44">
        <f t="shared" si="76"/>
        <v>15</v>
      </c>
      <c r="AM232" s="94">
        <v>45519</v>
      </c>
      <c r="AN232" s="95">
        <f>SUMIFS(G:G,C:C,$AN$4,D:D,AK232,E:E,AL232)</f>
        <v>87.72</v>
      </c>
      <c r="AO232" s="96">
        <f>SUMIFS(G:G,C:C,$AO$4,D:D,AK232,E:E,AL232)</f>
        <v>88.96</v>
      </c>
      <c r="AP232" s="96">
        <f>SUMIFS(G:G,C:C,$AP$4,D:D,AK232,E:E,AL232)</f>
        <v>62.01</v>
      </c>
      <c r="AQ232" s="96">
        <f>SUMIFS(G:G,C:C,$AQ$4,D:D,AK232,E:E,AL232)</f>
        <v>75.209999999999994</v>
      </c>
      <c r="AR232" s="96">
        <f>SUMIFS(G:G,C:C,$AR$4,D:D,AK232,E:E,AL232)</f>
        <v>89.85</v>
      </c>
      <c r="AS232" s="96">
        <f>SUMIFS(G:G,C:C,$AS$4,D:D,AK232,E:E,AL232)</f>
        <v>88.78</v>
      </c>
      <c r="AT232" s="97">
        <f>SUMIFS(G:G,C:C,$AT$4,D:D,AK232,E:E,AL232)</f>
        <v>0</v>
      </c>
      <c r="AU232" s="44"/>
      <c r="AV232" s="101">
        <v>45519</v>
      </c>
      <c r="AW232" s="96">
        <f t="shared" si="77"/>
        <v>913.67660000000001</v>
      </c>
      <c r="AX232" s="96">
        <f t="shared" si="78"/>
        <v>83.061509090909098</v>
      </c>
      <c r="AY232" s="97">
        <f t="shared" si="79"/>
        <v>80.961999999999989</v>
      </c>
      <c r="AZ232" s="96">
        <f t="shared" si="80"/>
        <v>92.842854545454543</v>
      </c>
      <c r="BA232" s="96">
        <f t="shared" si="81"/>
        <v>63.024554545454542</v>
      </c>
      <c r="BB232" s="97">
        <f t="shared" si="82"/>
        <v>29.818300000000001</v>
      </c>
      <c r="BC232" s="102">
        <f t="shared" si="83"/>
        <v>83.061509090909084</v>
      </c>
      <c r="BD232" s="44"/>
      <c r="BE232" s="44"/>
      <c r="BF232" s="96">
        <f t="shared" si="85"/>
        <v>89.85</v>
      </c>
      <c r="BG232" s="96">
        <f t="shared" si="86"/>
        <v>62.01</v>
      </c>
      <c r="BH232" s="96">
        <f t="shared" si="87"/>
        <v>27.839999999999996</v>
      </c>
      <c r="BI232" s="44"/>
      <c r="BJ232" s="96">
        <f t="shared" si="84"/>
        <v>80.961999999999989</v>
      </c>
      <c r="BK232" s="44"/>
      <c r="BP232" s="14"/>
      <c r="BQ232" s="13"/>
      <c r="BR232" s="15"/>
      <c r="BU232" s="13"/>
      <c r="BV232" s="15"/>
      <c r="BY232" s="13"/>
      <c r="BZ232" s="15"/>
      <c r="CC232" s="13"/>
      <c r="CD232" s="15"/>
      <c r="CG232" s="13"/>
      <c r="CH232" s="15"/>
      <c r="CK232" s="15"/>
      <c r="CL232" s="15"/>
      <c r="CM232" s="15"/>
    </row>
    <row r="233" spans="1:91" ht="16" thickBot="1" x14ac:dyDescent="0.4">
      <c r="A233" s="13">
        <v>43694</v>
      </c>
      <c r="B233" s="81" t="s">
        <v>279</v>
      </c>
      <c r="C233" s="80">
        <f t="shared" si="68"/>
        <v>2019</v>
      </c>
      <c r="D233" s="80">
        <f t="shared" si="69"/>
        <v>8</v>
      </c>
      <c r="E233" s="80">
        <f t="shared" si="70"/>
        <v>17</v>
      </c>
      <c r="F233" s="80">
        <v>982.6961</v>
      </c>
      <c r="G233" s="80">
        <v>88.44</v>
      </c>
      <c r="H233" s="80">
        <v>0.39</v>
      </c>
      <c r="I233" s="80">
        <v>4630.4799999999996</v>
      </c>
      <c r="J233" s="80">
        <v>314.5</v>
      </c>
      <c r="K233" s="80">
        <v>1111.1397999999999</v>
      </c>
      <c r="L233" s="80">
        <v>11937.7</v>
      </c>
      <c r="M233" s="80">
        <v>20182.3</v>
      </c>
      <c r="O233" s="66">
        <f t="shared" si="71"/>
        <v>8</v>
      </c>
      <c r="P233" s="44">
        <f t="shared" si="72"/>
        <v>16</v>
      </c>
      <c r="Q233" s="94">
        <v>45520</v>
      </c>
      <c r="R233" s="95">
        <f>SUMIFS(F:F,C:C,$R$4,D:D,O233,E:E,P233)</f>
        <v>978.39909999999998</v>
      </c>
      <c r="S233" s="96">
        <f>SUMIFS($F:$F,$C:$C,$S$4,$D:$D,O233,$E:$E,P233)</f>
        <v>1009.9902</v>
      </c>
      <c r="T233" s="96">
        <f>SUMIFS($F:$F,$C:$C,$T$4,$D:$D,O233,$E:$E,P233)</f>
        <v>697.07979999999998</v>
      </c>
      <c r="U233" s="96">
        <f>SUMIFS($F:$F,$C:$C,$U$4,$D:$D,O233,$E:$E,P233)</f>
        <v>840.22619999999995</v>
      </c>
      <c r="V233" s="96">
        <f>SUMIFS($F:$F,$C:$C,$V$4,$D:$D,O233,$E:$E,P233)</f>
        <v>1024.3404</v>
      </c>
      <c r="W233" s="96">
        <f>SUMIFS($F:$F,$C:$C,$W$4,$D:$D,O233,$E:$E,P233)</f>
        <v>1014.3454</v>
      </c>
      <c r="X233" s="97">
        <f>SUMIFS($F:$F,$C:$C,$X$4,$D:$D,O233,$E:$E,P233)</f>
        <v>0</v>
      </c>
      <c r="Y233" s="44"/>
      <c r="Z233" s="66">
        <f t="shared" si="73"/>
        <v>8</v>
      </c>
      <c r="AA233" s="44">
        <f t="shared" si="74"/>
        <v>16</v>
      </c>
      <c r="AB233" s="94">
        <v>45520</v>
      </c>
      <c r="AC233" s="95">
        <f t="shared" si="89"/>
        <v>88.945372727272726</v>
      </c>
      <c r="AD233" s="96">
        <f t="shared" si="89"/>
        <v>91.8172909090909</v>
      </c>
      <c r="AE233" s="96">
        <f t="shared" si="89"/>
        <v>63.37089090909091</v>
      </c>
      <c r="AF233" s="96">
        <f t="shared" si="89"/>
        <v>76.384199999999993</v>
      </c>
      <c r="AG233" s="96">
        <f t="shared" si="89"/>
        <v>93.121854545454553</v>
      </c>
      <c r="AH233" s="96">
        <f t="shared" si="89"/>
        <v>92.213218181818192</v>
      </c>
      <c r="AI233" s="97">
        <f t="shared" si="88"/>
        <v>0</v>
      </c>
      <c r="AJ233" s="44"/>
      <c r="AK233" s="66">
        <f t="shared" si="75"/>
        <v>8</v>
      </c>
      <c r="AL233" s="44">
        <f t="shared" si="76"/>
        <v>16</v>
      </c>
      <c r="AM233" s="94">
        <v>45520</v>
      </c>
      <c r="AN233" s="95">
        <f>SUMIFS(G:G,C:C,$AN$4,D:D,AK233,E:E,AL233)</f>
        <v>88.05</v>
      </c>
      <c r="AO233" s="96">
        <f>SUMIFS(G:G,C:C,$AO$4,D:D,AK233,E:E,AL233)</f>
        <v>89.25</v>
      </c>
      <c r="AP233" s="96">
        <f>SUMIFS(G:G,C:C,$AP$4,D:D,AK233,E:E,AL233)</f>
        <v>62.35</v>
      </c>
      <c r="AQ233" s="96">
        <f>SUMIFS(G:G,C:C,$AQ$4,D:D,AK233,E:E,AL233)</f>
        <v>75.569999999999993</v>
      </c>
      <c r="AR233" s="96">
        <f>SUMIFS(G:G,C:C,$AR$4,D:D,AK233,E:E,AL233)</f>
        <v>90.11</v>
      </c>
      <c r="AS233" s="96">
        <f>SUMIFS(G:G,C:C,$AS$4,D:D,AK233,E:E,AL233)</f>
        <v>89.08</v>
      </c>
      <c r="AT233" s="97">
        <f>SUMIFS(G:G,C:C,$AT$4,D:D,AK233,E:E,AL233)</f>
        <v>0</v>
      </c>
      <c r="AU233" s="44"/>
      <c r="AV233" s="101">
        <v>45520</v>
      </c>
      <c r="AW233" s="96">
        <f t="shared" si="77"/>
        <v>917.19640000000004</v>
      </c>
      <c r="AX233" s="96">
        <f t="shared" si="78"/>
        <v>83.381490909090914</v>
      </c>
      <c r="AY233" s="97">
        <f t="shared" si="79"/>
        <v>81.271999999999991</v>
      </c>
      <c r="AZ233" s="96">
        <f t="shared" si="80"/>
        <v>93.121854545454553</v>
      </c>
      <c r="BA233" s="96">
        <f t="shared" si="81"/>
        <v>63.37089090909091</v>
      </c>
      <c r="BB233" s="97">
        <f t="shared" si="82"/>
        <v>29.750963636363643</v>
      </c>
      <c r="BC233" s="102">
        <f t="shared" si="83"/>
        <v>83.381490909090914</v>
      </c>
      <c r="BD233" s="44"/>
      <c r="BE233" s="44"/>
      <c r="BF233" s="96">
        <f t="shared" si="85"/>
        <v>90.11</v>
      </c>
      <c r="BG233" s="96">
        <f t="shared" si="86"/>
        <v>62.35</v>
      </c>
      <c r="BH233" s="96">
        <f t="shared" si="87"/>
        <v>27.759999999999998</v>
      </c>
      <c r="BI233" s="44"/>
      <c r="BJ233" s="96">
        <f t="shared" si="84"/>
        <v>81.271999999999991</v>
      </c>
      <c r="BK233" s="44"/>
      <c r="BP233" s="14"/>
      <c r="BQ233" s="13"/>
      <c r="BR233" s="15"/>
      <c r="BU233" s="13"/>
      <c r="BV233" s="15"/>
      <c r="BY233" s="13"/>
      <c r="BZ233" s="15"/>
      <c r="CC233" s="13"/>
      <c r="CD233" s="15"/>
      <c r="CG233" s="13"/>
      <c r="CH233" s="15"/>
      <c r="CK233" s="15"/>
      <c r="CL233" s="15"/>
      <c r="CM233" s="15"/>
    </row>
    <row r="234" spans="1:91" ht="16" thickBot="1" x14ac:dyDescent="0.4">
      <c r="A234" s="13">
        <v>43695</v>
      </c>
      <c r="B234" s="81" t="s">
        <v>280</v>
      </c>
      <c r="C234" s="80">
        <f t="shared" si="68"/>
        <v>2019</v>
      </c>
      <c r="D234" s="80">
        <f t="shared" si="69"/>
        <v>8</v>
      </c>
      <c r="E234" s="80">
        <f t="shared" si="70"/>
        <v>18</v>
      </c>
      <c r="F234" s="80">
        <v>987.5027</v>
      </c>
      <c r="G234" s="80">
        <v>88.87</v>
      </c>
      <c r="H234" s="80">
        <v>0.43</v>
      </c>
      <c r="I234" s="80">
        <v>4331.29</v>
      </c>
      <c r="J234" s="80">
        <v>293</v>
      </c>
      <c r="K234" s="80">
        <v>1111.1397999999999</v>
      </c>
      <c r="L234" s="80">
        <v>11937.45</v>
      </c>
      <c r="M234" s="80">
        <v>20182.95</v>
      </c>
      <c r="O234" s="66">
        <f t="shared" si="71"/>
        <v>8</v>
      </c>
      <c r="P234" s="44">
        <f t="shared" si="72"/>
        <v>17</v>
      </c>
      <c r="Q234" s="94">
        <v>45521</v>
      </c>
      <c r="R234" s="95">
        <f>SUMIFS(F:F,C:C,$R$4,D:D,O234,E:E,P234)</f>
        <v>982.6961</v>
      </c>
      <c r="S234" s="96">
        <f>SUMIFS($F:$F,$C:$C,$S$4,$D:$D,O234,$E:$E,P234)</f>
        <v>1012.3721</v>
      </c>
      <c r="T234" s="96">
        <f>SUMIFS($F:$F,$C:$C,$T$4,$D:$D,O234,$E:$E,P234)</f>
        <v>700.33199999999999</v>
      </c>
      <c r="U234" s="96">
        <f>SUMIFS($F:$F,$C:$C,$U$4,$D:$D,O234,$E:$E,P234)</f>
        <v>843.82380000000001</v>
      </c>
      <c r="V234" s="96">
        <f>SUMIFS($F:$F,$C:$C,$V$4,$D:$D,O234,$E:$E,P234)</f>
        <v>1027.6466</v>
      </c>
      <c r="W234" s="96">
        <f>SUMIFS($F:$F,$C:$C,$W$4,$D:$D,O234,$E:$E,P234)</f>
        <v>1018.2097</v>
      </c>
      <c r="X234" s="97">
        <f>SUMIFS($F:$F,$C:$C,$X$4,$D:$D,O234,$E:$E,P234)</f>
        <v>0</v>
      </c>
      <c r="Y234" s="44"/>
      <c r="Z234" s="66">
        <f t="shared" si="73"/>
        <v>8</v>
      </c>
      <c r="AA234" s="44">
        <f t="shared" si="74"/>
        <v>17</v>
      </c>
      <c r="AB234" s="94">
        <v>45521</v>
      </c>
      <c r="AC234" s="95">
        <f t="shared" si="89"/>
        <v>89.336009090909087</v>
      </c>
      <c r="AD234" s="96">
        <f t="shared" si="89"/>
        <v>92.033827272727279</v>
      </c>
      <c r="AE234" s="96">
        <f t="shared" si="89"/>
        <v>63.666545454545457</v>
      </c>
      <c r="AF234" s="96">
        <f t="shared" si="89"/>
        <v>76.711254545454551</v>
      </c>
      <c r="AG234" s="96">
        <f t="shared" si="89"/>
        <v>93.422418181818188</v>
      </c>
      <c r="AH234" s="96">
        <f t="shared" si="89"/>
        <v>92.564518181818187</v>
      </c>
      <c r="AI234" s="97">
        <f t="shared" si="88"/>
        <v>0</v>
      </c>
      <c r="AJ234" s="44"/>
      <c r="AK234" s="66">
        <f t="shared" si="75"/>
        <v>8</v>
      </c>
      <c r="AL234" s="44">
        <f t="shared" si="76"/>
        <v>17</v>
      </c>
      <c r="AM234" s="94">
        <v>45521</v>
      </c>
      <c r="AN234" s="95">
        <f>SUMIFS(G:G,C:C,$AN$4,D:D,AK234,E:E,AL234)</f>
        <v>88.44</v>
      </c>
      <c r="AO234" s="96">
        <f>SUMIFS(G:G,C:C,$AO$4,D:D,AK234,E:E,AL234)</f>
        <v>89.47</v>
      </c>
      <c r="AP234" s="96">
        <f>SUMIFS(G:G,C:C,$AP$4,D:D,AK234,E:E,AL234)</f>
        <v>62.64</v>
      </c>
      <c r="AQ234" s="96">
        <f>SUMIFS(G:G,C:C,$AQ$4,D:D,AK234,E:E,AL234)</f>
        <v>75.89</v>
      </c>
      <c r="AR234" s="96">
        <f>SUMIFS(G:G,C:C,$AR$4,D:D,AK234,E:E,AL234)</f>
        <v>90.41</v>
      </c>
      <c r="AS234" s="96">
        <f>SUMIFS(G:G,C:C,$AS$4,D:D,AK234,E:E,AL234)</f>
        <v>89.42</v>
      </c>
      <c r="AT234" s="97">
        <f>SUMIFS(G:G,C:C,$AT$4,D:D,AK234,E:E,AL234)</f>
        <v>0</v>
      </c>
      <c r="AU234" s="44"/>
      <c r="AV234" s="101">
        <v>45521</v>
      </c>
      <c r="AW234" s="96">
        <f t="shared" si="77"/>
        <v>920.47684000000004</v>
      </c>
      <c r="AX234" s="96">
        <f t="shared" si="78"/>
        <v>83.679712727272729</v>
      </c>
      <c r="AY234" s="97">
        <f t="shared" si="79"/>
        <v>81.566000000000003</v>
      </c>
      <c r="AZ234" s="96">
        <f t="shared" si="80"/>
        <v>93.422418181818188</v>
      </c>
      <c r="BA234" s="96">
        <f t="shared" si="81"/>
        <v>63.666545454545457</v>
      </c>
      <c r="BB234" s="97">
        <f t="shared" si="82"/>
        <v>29.755872727272731</v>
      </c>
      <c r="BC234" s="102">
        <f t="shared" si="83"/>
        <v>83.679712727272744</v>
      </c>
      <c r="BD234" s="44"/>
      <c r="BE234" s="44"/>
      <c r="BF234" s="96">
        <f t="shared" si="85"/>
        <v>90.41</v>
      </c>
      <c r="BG234" s="96">
        <f t="shared" si="86"/>
        <v>62.64</v>
      </c>
      <c r="BH234" s="96">
        <f t="shared" si="87"/>
        <v>27.769999999999996</v>
      </c>
      <c r="BI234" s="44"/>
      <c r="BJ234" s="96">
        <f t="shared" si="84"/>
        <v>81.566000000000003</v>
      </c>
      <c r="BK234" s="44"/>
      <c r="BP234" s="14"/>
      <c r="BQ234" s="13"/>
      <c r="BR234" s="15"/>
      <c r="BU234" s="13"/>
      <c r="BV234" s="15"/>
      <c r="BY234" s="13"/>
      <c r="BZ234" s="15"/>
      <c r="CC234" s="13"/>
      <c r="CD234" s="15"/>
      <c r="CG234" s="13"/>
      <c r="CH234" s="15"/>
      <c r="CK234" s="15"/>
      <c r="CL234" s="15"/>
      <c r="CM234" s="15"/>
    </row>
    <row r="235" spans="1:91" ht="16" thickBot="1" x14ac:dyDescent="0.4">
      <c r="A235" s="13">
        <v>43696</v>
      </c>
      <c r="B235" s="81" t="s">
        <v>281</v>
      </c>
      <c r="C235" s="80">
        <f t="shared" si="68"/>
        <v>2019</v>
      </c>
      <c r="D235" s="80">
        <f t="shared" si="69"/>
        <v>8</v>
      </c>
      <c r="E235" s="80">
        <f t="shared" si="70"/>
        <v>19</v>
      </c>
      <c r="F235" s="80">
        <v>991.63900000000001</v>
      </c>
      <c r="G235" s="80">
        <v>89.26</v>
      </c>
      <c r="H235" s="80">
        <v>0.37</v>
      </c>
      <c r="I235" s="80">
        <v>3958.53</v>
      </c>
      <c r="J235" s="80">
        <v>400</v>
      </c>
      <c r="K235" s="80">
        <v>1111.0142000000001</v>
      </c>
      <c r="L235" s="80">
        <v>11935.24</v>
      </c>
      <c r="M235" s="80">
        <v>20180.73</v>
      </c>
      <c r="O235" s="66">
        <f t="shared" si="71"/>
        <v>8</v>
      </c>
      <c r="P235" s="44">
        <f t="shared" si="72"/>
        <v>18</v>
      </c>
      <c r="Q235" s="94">
        <v>45522</v>
      </c>
      <c r="R235" s="95">
        <f>SUMIFS(F:F,C:C,$R$4,D:D,O235,E:E,P235)</f>
        <v>987.5027</v>
      </c>
      <c r="S235" s="96">
        <f>SUMIFS($F:$F,$C:$C,$S$4,$D:$D,O235,$E:$E,P235)</f>
        <v>1014.4927</v>
      </c>
      <c r="T235" s="96">
        <f>SUMIFS($F:$F,$C:$C,$T$4,$D:$D,O235,$E:$E,P235)</f>
        <v>703.74040000000002</v>
      </c>
      <c r="U235" s="96">
        <f>SUMIFS($F:$F,$C:$C,$U$4,$D:$D,O235,$E:$E,P235)</f>
        <v>847.69320000000005</v>
      </c>
      <c r="V235" s="96">
        <f>SUMIFS($F:$F,$C:$C,$V$4,$D:$D,O235,$E:$E,P235)</f>
        <v>1031.0826</v>
      </c>
      <c r="W235" s="96">
        <f>SUMIFS($F:$F,$C:$C,$W$4,$D:$D,O235,$E:$E,P235)</f>
        <v>1022.222</v>
      </c>
      <c r="X235" s="97">
        <f>SUMIFS($F:$F,$C:$C,$X$4,$D:$D,O235,$E:$E,P235)</f>
        <v>0</v>
      </c>
      <c r="Y235" s="44"/>
      <c r="Z235" s="66">
        <f t="shared" si="73"/>
        <v>8</v>
      </c>
      <c r="AA235" s="44">
        <f t="shared" si="74"/>
        <v>18</v>
      </c>
      <c r="AB235" s="94">
        <v>45522</v>
      </c>
      <c r="AC235" s="95">
        <f t="shared" si="89"/>
        <v>89.77297272727273</v>
      </c>
      <c r="AD235" s="96">
        <f t="shared" si="89"/>
        <v>92.226609090909093</v>
      </c>
      <c r="AE235" s="96">
        <f t="shared" si="89"/>
        <v>63.976400000000005</v>
      </c>
      <c r="AF235" s="96">
        <f t="shared" si="89"/>
        <v>77.06301818181818</v>
      </c>
      <c r="AG235" s="96">
        <f t="shared" si="89"/>
        <v>93.734781818181816</v>
      </c>
      <c r="AH235" s="96">
        <f t="shared" si="89"/>
        <v>92.929272727272732</v>
      </c>
      <c r="AI235" s="97">
        <f t="shared" si="88"/>
        <v>0</v>
      </c>
      <c r="AJ235" s="44"/>
      <c r="AK235" s="66">
        <f t="shared" si="75"/>
        <v>8</v>
      </c>
      <c r="AL235" s="44">
        <f t="shared" si="76"/>
        <v>18</v>
      </c>
      <c r="AM235" s="94">
        <v>45522</v>
      </c>
      <c r="AN235" s="95">
        <f>SUMIFS(G:G,C:C,$AN$4,D:D,AK235,E:E,AL235)</f>
        <v>88.87</v>
      </c>
      <c r="AO235" s="96">
        <f>SUMIFS(G:G,C:C,$AO$4,D:D,AK235,E:E,AL235)</f>
        <v>89.66</v>
      </c>
      <c r="AP235" s="96">
        <f>SUMIFS(G:G,C:C,$AP$4,D:D,AK235,E:E,AL235)</f>
        <v>62.95</v>
      </c>
      <c r="AQ235" s="96">
        <f>SUMIFS(G:G,C:C,$AQ$4,D:D,AK235,E:E,AL235)</f>
        <v>76.19</v>
      </c>
      <c r="AR235" s="96">
        <f>SUMIFS(G:G,C:C,$AR$4,D:D,AK235,E:E,AL235)</f>
        <v>90.71</v>
      </c>
      <c r="AS235" s="96">
        <f>SUMIFS(G:G,C:C,$AS$4,D:D,AK235,E:E,AL235)</f>
        <v>89.77</v>
      </c>
      <c r="AT235" s="97">
        <f>SUMIFS(G:G,C:C,$AT$4,D:D,AK235,E:E,AL235)</f>
        <v>0</v>
      </c>
      <c r="AU235" s="44"/>
      <c r="AV235" s="101">
        <v>45522</v>
      </c>
      <c r="AW235" s="96">
        <f t="shared" si="77"/>
        <v>923.84617999999989</v>
      </c>
      <c r="AX235" s="96">
        <f t="shared" si="78"/>
        <v>83.986016363636352</v>
      </c>
      <c r="AY235" s="97">
        <f t="shared" si="79"/>
        <v>81.855999999999995</v>
      </c>
      <c r="AZ235" s="96">
        <f t="shared" si="80"/>
        <v>93.734781818181816</v>
      </c>
      <c r="BA235" s="96">
        <f t="shared" si="81"/>
        <v>63.976400000000005</v>
      </c>
      <c r="BB235" s="97">
        <f t="shared" si="82"/>
        <v>29.75838181818181</v>
      </c>
      <c r="BC235" s="102">
        <f t="shared" si="83"/>
        <v>83.986016363636367</v>
      </c>
      <c r="BD235" s="44"/>
      <c r="BE235" s="44"/>
      <c r="BF235" s="96">
        <f t="shared" si="85"/>
        <v>90.71</v>
      </c>
      <c r="BG235" s="96">
        <f t="shared" si="86"/>
        <v>62.95</v>
      </c>
      <c r="BH235" s="96">
        <f t="shared" si="87"/>
        <v>27.759999999999991</v>
      </c>
      <c r="BI235" s="44"/>
      <c r="BJ235" s="96">
        <f t="shared" si="84"/>
        <v>81.855999999999995</v>
      </c>
      <c r="BK235" s="44"/>
      <c r="BP235" s="14"/>
      <c r="BQ235" s="13"/>
      <c r="BR235" s="15"/>
      <c r="BU235" s="13"/>
      <c r="BV235" s="15"/>
      <c r="BY235" s="13"/>
      <c r="BZ235" s="15"/>
      <c r="CC235" s="13"/>
      <c r="CD235" s="15"/>
      <c r="CG235" s="13"/>
      <c r="CH235" s="15"/>
      <c r="CK235" s="15"/>
      <c r="CL235" s="15"/>
      <c r="CM235" s="15"/>
    </row>
    <row r="236" spans="1:91" ht="16" thickBot="1" x14ac:dyDescent="0.4">
      <c r="A236" s="13">
        <v>43697</v>
      </c>
      <c r="B236" s="81" t="s">
        <v>282</v>
      </c>
      <c r="C236" s="80">
        <f t="shared" si="68"/>
        <v>2019</v>
      </c>
      <c r="D236" s="80">
        <f t="shared" si="69"/>
        <v>8</v>
      </c>
      <c r="E236" s="80">
        <f t="shared" si="70"/>
        <v>20</v>
      </c>
      <c r="F236" s="80">
        <v>994.87239999999997</v>
      </c>
      <c r="G236" s="80">
        <v>89.55</v>
      </c>
      <c r="H236" s="80">
        <v>0.28999999999999998</v>
      </c>
      <c r="I236" s="80">
        <v>3657.69</v>
      </c>
      <c r="J236" s="80">
        <v>416.5</v>
      </c>
      <c r="K236" s="80">
        <v>1111.0142000000001</v>
      </c>
      <c r="L236" s="80">
        <v>11935.13</v>
      </c>
      <c r="M236" s="80">
        <v>20181.02</v>
      </c>
      <c r="O236" s="66">
        <f t="shared" si="71"/>
        <v>8</v>
      </c>
      <c r="P236" s="44">
        <f t="shared" si="72"/>
        <v>19</v>
      </c>
      <c r="Q236" s="94">
        <v>45523</v>
      </c>
      <c r="R236" s="95">
        <f>SUMIFS(F:F,C:C,$R$4,D:D,O236,E:E,P236)</f>
        <v>991.63900000000001</v>
      </c>
      <c r="S236" s="96">
        <f>SUMIFS($F:$F,$C:$C,$S$4,$D:$D,O236,$E:$E,P236)</f>
        <v>1016.5419000000001</v>
      </c>
      <c r="T236" s="96">
        <f>SUMIFS($F:$F,$C:$C,$T$4,$D:$D,O236,$E:$E,P236)</f>
        <v>707.20709999999997</v>
      </c>
      <c r="U236" s="96">
        <f>SUMIFS($F:$F,$C:$C,$U$4,$D:$D,O236,$E:$E,P236)</f>
        <v>851.86109999999996</v>
      </c>
      <c r="V236" s="96">
        <f>SUMIFS($F:$F,$C:$C,$V$4,$D:$D,O236,$E:$E,P236)</f>
        <v>1034.6538</v>
      </c>
      <c r="W236" s="96">
        <f>SUMIFS($F:$F,$C:$C,$W$4,$D:$D,O236,$E:$E,P236)</f>
        <v>1025.1996999999999</v>
      </c>
      <c r="X236" s="97">
        <f>SUMIFS($F:$F,$C:$C,$X$4,$D:$D,O236,$E:$E,P236)</f>
        <v>0</v>
      </c>
      <c r="Y236" s="44"/>
      <c r="Z236" s="66">
        <f t="shared" si="73"/>
        <v>8</v>
      </c>
      <c r="AA236" s="44">
        <f t="shared" si="74"/>
        <v>19</v>
      </c>
      <c r="AB236" s="94">
        <v>45523</v>
      </c>
      <c r="AC236" s="95">
        <f t="shared" si="89"/>
        <v>90.149000000000001</v>
      </c>
      <c r="AD236" s="96">
        <f t="shared" si="89"/>
        <v>92.412900000000008</v>
      </c>
      <c r="AE236" s="96">
        <f t="shared" si="89"/>
        <v>64.291554545454545</v>
      </c>
      <c r="AF236" s="96">
        <f t="shared" si="89"/>
        <v>77.441918181818181</v>
      </c>
      <c r="AG236" s="96">
        <f t="shared" si="89"/>
        <v>94.059436363636365</v>
      </c>
      <c r="AH236" s="96">
        <f t="shared" si="89"/>
        <v>93.199972727272723</v>
      </c>
      <c r="AI236" s="97">
        <f t="shared" si="88"/>
        <v>0</v>
      </c>
      <c r="AJ236" s="44"/>
      <c r="AK236" s="66">
        <f t="shared" si="75"/>
        <v>8</v>
      </c>
      <c r="AL236" s="44">
        <f t="shared" si="76"/>
        <v>19</v>
      </c>
      <c r="AM236" s="94">
        <v>45523</v>
      </c>
      <c r="AN236" s="95">
        <f>SUMIFS(G:G,C:C,$AN$4,D:D,AK236,E:E,AL236)</f>
        <v>89.26</v>
      </c>
      <c r="AO236" s="96">
        <f>SUMIFS(G:G,C:C,$AO$4,D:D,AK236,E:E,AL236)</f>
        <v>89.84</v>
      </c>
      <c r="AP236" s="96">
        <f>SUMIFS(G:G,C:C,$AP$4,D:D,AK236,E:E,AL236)</f>
        <v>63.26</v>
      </c>
      <c r="AQ236" s="96">
        <f>SUMIFS(G:G,C:C,$AQ$4,D:D,AK236,E:E,AL236)</f>
        <v>76.569999999999993</v>
      </c>
      <c r="AR236" s="96">
        <f>SUMIFS(G:G,C:C,$AR$4,D:D,AK236,E:E,AL236)</f>
        <v>91.02</v>
      </c>
      <c r="AS236" s="96">
        <f>SUMIFS(G:G,C:C,$AS$4,D:D,AK236,E:E,AL236)</f>
        <v>90.02</v>
      </c>
      <c r="AT236" s="97">
        <f>SUMIFS(G:G,C:C,$AT$4,D:D,AK236,E:E,AL236)</f>
        <v>0</v>
      </c>
      <c r="AU236" s="44"/>
      <c r="AV236" s="101">
        <v>45523</v>
      </c>
      <c r="AW236" s="96">
        <f t="shared" si="77"/>
        <v>927.09271999999999</v>
      </c>
      <c r="AX236" s="96">
        <f t="shared" si="78"/>
        <v>84.281156363636356</v>
      </c>
      <c r="AY236" s="97">
        <f t="shared" si="79"/>
        <v>82.141999999999996</v>
      </c>
      <c r="AZ236" s="96">
        <f t="shared" si="80"/>
        <v>94.059436363636365</v>
      </c>
      <c r="BA236" s="96">
        <f t="shared" si="81"/>
        <v>64.291554545454545</v>
      </c>
      <c r="BB236" s="97">
        <f t="shared" si="82"/>
        <v>29.76788181818182</v>
      </c>
      <c r="BC236" s="102">
        <f t="shared" si="83"/>
        <v>84.28115636363637</v>
      </c>
      <c r="BD236" s="44"/>
      <c r="BE236" s="44"/>
      <c r="BF236" s="96">
        <f t="shared" si="85"/>
        <v>91.02</v>
      </c>
      <c r="BG236" s="96">
        <f t="shared" si="86"/>
        <v>63.26</v>
      </c>
      <c r="BH236" s="96">
        <f t="shared" si="87"/>
        <v>27.759999999999998</v>
      </c>
      <c r="BI236" s="44"/>
      <c r="BJ236" s="96">
        <f t="shared" si="84"/>
        <v>82.141999999999996</v>
      </c>
      <c r="BK236" s="44"/>
      <c r="BP236" s="14"/>
      <c r="BQ236" s="13"/>
      <c r="BR236" s="15"/>
      <c r="BU236" s="13"/>
      <c r="BV236" s="15"/>
      <c r="BY236" s="13"/>
      <c r="BZ236" s="15"/>
      <c r="CC236" s="13"/>
      <c r="CD236" s="15"/>
      <c r="CG236" s="13"/>
      <c r="CH236" s="15"/>
      <c r="CK236" s="15"/>
      <c r="CL236" s="15"/>
      <c r="CM236" s="15"/>
    </row>
    <row r="237" spans="1:91" ht="16" thickBot="1" x14ac:dyDescent="0.4">
      <c r="A237" s="13">
        <v>43698</v>
      </c>
      <c r="B237" s="81" t="s">
        <v>283</v>
      </c>
      <c r="C237" s="80">
        <f t="shared" si="68"/>
        <v>2019</v>
      </c>
      <c r="D237" s="80">
        <f t="shared" si="69"/>
        <v>8</v>
      </c>
      <c r="E237" s="80">
        <f t="shared" si="70"/>
        <v>21</v>
      </c>
      <c r="F237" s="80">
        <v>998.28120000000001</v>
      </c>
      <c r="G237" s="80">
        <v>89.84</v>
      </c>
      <c r="H237" s="80">
        <v>0.31</v>
      </c>
      <c r="I237" s="80">
        <v>3659.34</v>
      </c>
      <c r="J237" s="80">
        <v>274</v>
      </c>
      <c r="K237" s="80">
        <v>1111.1537000000001</v>
      </c>
      <c r="L237" s="80">
        <v>11934.91</v>
      </c>
      <c r="M237" s="80">
        <v>20181.599999999999</v>
      </c>
      <c r="O237" s="66">
        <f t="shared" si="71"/>
        <v>8</v>
      </c>
      <c r="P237" s="44">
        <f t="shared" si="72"/>
        <v>20</v>
      </c>
      <c r="Q237" s="94">
        <v>45524</v>
      </c>
      <c r="R237" s="95">
        <f>SUMIFS(F:F,C:C,$R$4,D:D,O237,E:E,P237)</f>
        <v>994.87239999999997</v>
      </c>
      <c r="S237" s="96">
        <f>SUMIFS($F:$F,$C:$C,$S$4,$D:$D,O237,$E:$E,P237)</f>
        <v>1018.5104</v>
      </c>
      <c r="T237" s="96">
        <f>SUMIFS($F:$F,$C:$C,$T$4,$D:$D,O237,$E:$E,P237)</f>
        <v>711.05319999999995</v>
      </c>
      <c r="U237" s="96">
        <f>SUMIFS($F:$F,$C:$C,$U$4,$D:$D,O237,$E:$E,P237)</f>
        <v>856.726</v>
      </c>
      <c r="V237" s="96">
        <f>SUMIFS($F:$F,$C:$C,$V$4,$D:$D,O237,$E:$E,P237)</f>
        <v>1037.9694</v>
      </c>
      <c r="W237" s="96">
        <f>SUMIFS($F:$F,$C:$C,$W$4,$D:$D,O237,$E:$E,P237)</f>
        <v>1028.1901</v>
      </c>
      <c r="X237" s="97">
        <f>SUMIFS($F:$F,$C:$C,$X$4,$D:$D,O237,$E:$E,P237)</f>
        <v>0</v>
      </c>
      <c r="Y237" s="44"/>
      <c r="Z237" s="66">
        <f t="shared" si="73"/>
        <v>8</v>
      </c>
      <c r="AA237" s="44">
        <f t="shared" si="74"/>
        <v>20</v>
      </c>
      <c r="AB237" s="94">
        <v>45524</v>
      </c>
      <c r="AC237" s="95">
        <f t="shared" si="89"/>
        <v>90.442945454545452</v>
      </c>
      <c r="AD237" s="96">
        <f t="shared" si="89"/>
        <v>92.591854545454552</v>
      </c>
      <c r="AE237" s="96">
        <f t="shared" si="89"/>
        <v>64.641199999999998</v>
      </c>
      <c r="AF237" s="96">
        <f t="shared" si="89"/>
        <v>77.884181818181816</v>
      </c>
      <c r="AG237" s="96">
        <f t="shared" si="89"/>
        <v>94.360854545454544</v>
      </c>
      <c r="AH237" s="96">
        <f t="shared" si="89"/>
        <v>93.471827272727282</v>
      </c>
      <c r="AI237" s="97">
        <f t="shared" si="88"/>
        <v>0</v>
      </c>
      <c r="AJ237" s="44"/>
      <c r="AK237" s="66">
        <f t="shared" si="75"/>
        <v>8</v>
      </c>
      <c r="AL237" s="44">
        <f t="shared" si="76"/>
        <v>20</v>
      </c>
      <c r="AM237" s="94">
        <v>45524</v>
      </c>
      <c r="AN237" s="95">
        <f>SUMIFS(G:G,C:C,$AN$4,D:D,AK237,E:E,AL237)</f>
        <v>89.55</v>
      </c>
      <c r="AO237" s="96">
        <f>SUMIFS(G:G,C:C,$AO$4,D:D,AK237,E:E,AL237)</f>
        <v>90.01</v>
      </c>
      <c r="AP237" s="96">
        <f>SUMIFS(G:G,C:C,$AP$4,D:D,AK237,E:E,AL237)</f>
        <v>63.6</v>
      </c>
      <c r="AQ237" s="96">
        <f>SUMIFS(G:G,C:C,$AQ$4,D:D,AK237,E:E,AL237)</f>
        <v>77.010000000000005</v>
      </c>
      <c r="AR237" s="96">
        <f>SUMIFS(G:G,C:C,$AR$4,D:D,AK237,E:E,AL237)</f>
        <v>91.31</v>
      </c>
      <c r="AS237" s="96">
        <f>SUMIFS(G:G,C:C,$AS$4,D:D,AK237,E:E,AL237)</f>
        <v>90.29</v>
      </c>
      <c r="AT237" s="97">
        <f>SUMIFS(G:G,C:C,$AT$4,D:D,AK237,E:E,AL237)</f>
        <v>0</v>
      </c>
      <c r="AU237" s="44"/>
      <c r="AV237" s="101">
        <v>45524</v>
      </c>
      <c r="AW237" s="96">
        <f t="shared" si="77"/>
        <v>930.48982000000001</v>
      </c>
      <c r="AX237" s="96">
        <f t="shared" si="78"/>
        <v>84.589983636363641</v>
      </c>
      <c r="AY237" s="97">
        <f t="shared" si="79"/>
        <v>82.444000000000003</v>
      </c>
      <c r="AZ237" s="96">
        <f t="shared" si="80"/>
        <v>94.360854545454544</v>
      </c>
      <c r="BA237" s="96">
        <f t="shared" si="81"/>
        <v>64.641199999999998</v>
      </c>
      <c r="BB237" s="97">
        <f t="shared" si="82"/>
        <v>29.719654545454546</v>
      </c>
      <c r="BC237" s="102">
        <f t="shared" si="83"/>
        <v>84.589983636363641</v>
      </c>
      <c r="BD237" s="44"/>
      <c r="BE237" s="44"/>
      <c r="BF237" s="96">
        <f t="shared" si="85"/>
        <v>91.31</v>
      </c>
      <c r="BG237" s="96">
        <f t="shared" si="86"/>
        <v>63.6</v>
      </c>
      <c r="BH237" s="96">
        <f t="shared" si="87"/>
        <v>27.71</v>
      </c>
      <c r="BI237" s="44"/>
      <c r="BJ237" s="96">
        <f t="shared" si="84"/>
        <v>82.444000000000003</v>
      </c>
      <c r="BK237" s="44"/>
      <c r="BP237" s="14"/>
      <c r="BQ237" s="13"/>
      <c r="BR237" s="15"/>
      <c r="BU237" s="13"/>
      <c r="BV237" s="15"/>
      <c r="BY237" s="13"/>
      <c r="BZ237" s="15"/>
      <c r="CC237" s="13"/>
      <c r="CD237" s="15"/>
      <c r="CG237" s="13"/>
      <c r="CH237" s="15"/>
      <c r="CK237" s="15"/>
      <c r="CL237" s="15"/>
      <c r="CM237" s="15"/>
    </row>
    <row r="238" spans="1:91" ht="16" thickBot="1" x14ac:dyDescent="0.4">
      <c r="A238" s="13">
        <v>43699</v>
      </c>
      <c r="B238" s="81" t="s">
        <v>284</v>
      </c>
      <c r="C238" s="80">
        <f t="shared" si="68"/>
        <v>2019</v>
      </c>
      <c r="D238" s="80">
        <f t="shared" si="69"/>
        <v>8</v>
      </c>
      <c r="E238" s="80">
        <f t="shared" si="70"/>
        <v>22</v>
      </c>
      <c r="F238" s="80">
        <v>1001.6182</v>
      </c>
      <c r="G238" s="80">
        <v>90.14</v>
      </c>
      <c r="H238" s="80">
        <v>0.3</v>
      </c>
      <c r="I238" s="80">
        <v>3602.27</v>
      </c>
      <c r="J238" s="80">
        <v>262.39999999999998</v>
      </c>
      <c r="K238" s="80">
        <v>1111.2330999999999</v>
      </c>
      <c r="L238" s="80">
        <v>11934.82</v>
      </c>
      <c r="M238" s="80">
        <v>20181.84</v>
      </c>
      <c r="O238" s="66">
        <f t="shared" si="71"/>
        <v>8</v>
      </c>
      <c r="P238" s="44">
        <f t="shared" si="72"/>
        <v>21</v>
      </c>
      <c r="Q238" s="94">
        <v>45525</v>
      </c>
      <c r="R238" s="95">
        <f>SUMIFS(F:F,C:C,$R$4,D:D,O238,E:E,P238)</f>
        <v>998.28120000000001</v>
      </c>
      <c r="S238" s="96">
        <f>SUMIFS($F:$F,$C:$C,$S$4,$D:$D,O238,$E:$E,P238)</f>
        <v>1021.1872</v>
      </c>
      <c r="T238" s="96">
        <f>SUMIFS($F:$F,$C:$C,$T$4,$D:$D,O238,$E:$E,P238)</f>
        <v>715.16319999999996</v>
      </c>
      <c r="U238" s="96">
        <f>SUMIFS($F:$F,$C:$C,$U$4,$D:$D,O238,$E:$E,P238)</f>
        <v>861.51199999999994</v>
      </c>
      <c r="V238" s="96">
        <f>SUMIFS($F:$F,$C:$C,$V$4,$D:$D,O238,$E:$E,P238)</f>
        <v>1040.413</v>
      </c>
      <c r="W238" s="96">
        <f>SUMIFS($F:$F,$C:$C,$W$4,$D:$D,O238,$E:$E,P238)</f>
        <v>1031.0884000000001</v>
      </c>
      <c r="X238" s="97">
        <f>SUMIFS($F:$F,$C:$C,$X$4,$D:$D,O238,$E:$E,P238)</f>
        <v>0</v>
      </c>
      <c r="Y238" s="44"/>
      <c r="Z238" s="66">
        <f t="shared" si="73"/>
        <v>8</v>
      </c>
      <c r="AA238" s="44">
        <f t="shared" si="74"/>
        <v>21</v>
      </c>
      <c r="AB238" s="94">
        <v>45525</v>
      </c>
      <c r="AC238" s="95">
        <f t="shared" si="89"/>
        <v>90.752836363636362</v>
      </c>
      <c r="AD238" s="96">
        <f t="shared" si="89"/>
        <v>92.8352</v>
      </c>
      <c r="AE238" s="96">
        <f t="shared" si="89"/>
        <v>65.014836363636363</v>
      </c>
      <c r="AF238" s="96">
        <f t="shared" si="89"/>
        <v>78.319272727272718</v>
      </c>
      <c r="AG238" s="96">
        <f t="shared" si="89"/>
        <v>94.582999999999998</v>
      </c>
      <c r="AH238" s="96">
        <f t="shared" si="89"/>
        <v>93.735309090909098</v>
      </c>
      <c r="AI238" s="97">
        <f t="shared" si="88"/>
        <v>0</v>
      </c>
      <c r="AJ238" s="44"/>
      <c r="AK238" s="66">
        <f t="shared" si="75"/>
        <v>8</v>
      </c>
      <c r="AL238" s="44">
        <f t="shared" si="76"/>
        <v>21</v>
      </c>
      <c r="AM238" s="94">
        <v>45525</v>
      </c>
      <c r="AN238" s="95">
        <f>SUMIFS(G:G,C:C,$AN$4,D:D,AK238,E:E,AL238)</f>
        <v>89.84</v>
      </c>
      <c r="AO238" s="96">
        <f>SUMIFS(G:G,C:C,$AO$4,D:D,AK238,E:E,AL238)</f>
        <v>90.25</v>
      </c>
      <c r="AP238" s="96">
        <f>SUMIFS(G:G,C:C,$AP$4,D:D,AK238,E:E,AL238)</f>
        <v>63.97</v>
      </c>
      <c r="AQ238" s="96">
        <f>SUMIFS(G:G,C:C,$AQ$4,D:D,AK238,E:E,AL238)</f>
        <v>77.44</v>
      </c>
      <c r="AR238" s="96">
        <f>SUMIFS(G:G,C:C,$AR$4,D:D,AK238,E:E,AL238)</f>
        <v>91.53</v>
      </c>
      <c r="AS238" s="96">
        <f>SUMIFS(G:G,C:C,$AS$4,D:D,AK238,E:E,AL238)</f>
        <v>90.54</v>
      </c>
      <c r="AT238" s="97">
        <f>SUMIFS(G:G,C:C,$AT$4,D:D,AK238,E:E,AL238)</f>
        <v>0</v>
      </c>
      <c r="AU238" s="44"/>
      <c r="AV238" s="101">
        <v>45525</v>
      </c>
      <c r="AW238" s="96">
        <f t="shared" si="77"/>
        <v>933.87275999999997</v>
      </c>
      <c r="AX238" s="96">
        <f t="shared" si="78"/>
        <v>84.89752363636363</v>
      </c>
      <c r="AY238" s="97">
        <f t="shared" si="79"/>
        <v>82.746000000000009</v>
      </c>
      <c r="AZ238" s="96">
        <f t="shared" si="80"/>
        <v>94.582999999999998</v>
      </c>
      <c r="BA238" s="96">
        <f t="shared" si="81"/>
        <v>65.014836363636363</v>
      </c>
      <c r="BB238" s="97">
        <f t="shared" si="82"/>
        <v>29.568163636363636</v>
      </c>
      <c r="BC238" s="102">
        <f t="shared" si="83"/>
        <v>84.89752363636363</v>
      </c>
      <c r="BD238" s="44"/>
      <c r="BE238" s="44"/>
      <c r="BF238" s="96">
        <f t="shared" si="85"/>
        <v>91.53</v>
      </c>
      <c r="BG238" s="96">
        <f t="shared" si="86"/>
        <v>63.97</v>
      </c>
      <c r="BH238" s="96">
        <f t="shared" si="87"/>
        <v>27.560000000000002</v>
      </c>
      <c r="BI238" s="44"/>
      <c r="BJ238" s="96">
        <f t="shared" si="84"/>
        <v>82.746000000000009</v>
      </c>
      <c r="BK238" s="44"/>
      <c r="BP238" s="14"/>
      <c r="BQ238" s="13"/>
      <c r="BR238" s="15"/>
      <c r="BU238" s="13"/>
      <c r="BV238" s="15"/>
      <c r="BY238" s="13"/>
      <c r="BZ238" s="15"/>
      <c r="CC238" s="13"/>
      <c r="CD238" s="15"/>
      <c r="CG238" s="13"/>
      <c r="CH238" s="15"/>
      <c r="CK238" s="15"/>
      <c r="CL238" s="15"/>
      <c r="CM238" s="15"/>
    </row>
    <row r="239" spans="1:91" ht="16" thickBot="1" x14ac:dyDescent="0.4">
      <c r="A239" s="13">
        <v>43700</v>
      </c>
      <c r="B239" s="81" t="s">
        <v>285</v>
      </c>
      <c r="C239" s="80">
        <f t="shared" si="68"/>
        <v>2019</v>
      </c>
      <c r="D239" s="80">
        <f t="shared" si="69"/>
        <v>8</v>
      </c>
      <c r="E239" s="80">
        <f t="shared" si="70"/>
        <v>23</v>
      </c>
      <c r="F239" s="80">
        <v>1003.4499</v>
      </c>
      <c r="G239" s="80">
        <v>90.23</v>
      </c>
      <c r="H239" s="80">
        <v>0.16</v>
      </c>
      <c r="I239" s="80">
        <v>3574.87</v>
      </c>
      <c r="J239" s="80">
        <v>242.6</v>
      </c>
      <c r="K239" s="80">
        <v>1112.1088999999999</v>
      </c>
      <c r="L239" s="80">
        <v>11934.62</v>
      </c>
      <c r="M239" s="80">
        <v>20193.169999999998</v>
      </c>
      <c r="O239" s="66">
        <f t="shared" si="71"/>
        <v>8</v>
      </c>
      <c r="P239" s="44">
        <f t="shared" si="72"/>
        <v>22</v>
      </c>
      <c r="Q239" s="94">
        <v>45526</v>
      </c>
      <c r="R239" s="95">
        <f>SUMIFS(F:F,C:C,$R$4,D:D,O239,E:E,P239)</f>
        <v>1001.6182</v>
      </c>
      <c r="S239" s="96">
        <f>SUMIFS($F:$F,$C:$C,$S$4,$D:$D,O239,$E:$E,P239)</f>
        <v>1024.5716</v>
      </c>
      <c r="T239" s="96">
        <f>SUMIFS($F:$F,$C:$C,$T$4,$D:$D,O239,$E:$E,P239)</f>
        <v>719.34749999999997</v>
      </c>
      <c r="U239" s="96">
        <f>SUMIFS($F:$F,$C:$C,$U$4,$D:$D,O239,$E:$E,P239)</f>
        <v>865.1155</v>
      </c>
      <c r="V239" s="96">
        <f>SUMIFS($F:$F,$C:$C,$V$4,$D:$D,O239,$E:$E,P239)</f>
        <v>1041.1627000000001</v>
      </c>
      <c r="W239" s="96">
        <f>SUMIFS($F:$F,$C:$C,$W$4,$D:$D,O239,$E:$E,P239)</f>
        <v>1033.8592000000001</v>
      </c>
      <c r="X239" s="97">
        <f>SUMIFS($F:$F,$C:$C,$X$4,$D:$D,O239,$E:$E,P239)</f>
        <v>0</v>
      </c>
      <c r="Y239" s="44"/>
      <c r="Z239" s="66">
        <f t="shared" si="73"/>
        <v>8</v>
      </c>
      <c r="AA239" s="44">
        <f t="shared" si="74"/>
        <v>22</v>
      </c>
      <c r="AB239" s="94">
        <v>45526</v>
      </c>
      <c r="AC239" s="95">
        <f t="shared" si="89"/>
        <v>91.056200000000004</v>
      </c>
      <c r="AD239" s="96">
        <f t="shared" si="89"/>
        <v>93.142872727272731</v>
      </c>
      <c r="AE239" s="96">
        <f t="shared" si="89"/>
        <v>65.395227272727269</v>
      </c>
      <c r="AF239" s="96">
        <f t="shared" si="89"/>
        <v>78.646863636363634</v>
      </c>
      <c r="AG239" s="96">
        <f t="shared" si="89"/>
        <v>94.65115454545456</v>
      </c>
      <c r="AH239" s="96">
        <f t="shared" si="89"/>
        <v>93.987200000000016</v>
      </c>
      <c r="AI239" s="97">
        <f t="shared" si="88"/>
        <v>0</v>
      </c>
      <c r="AJ239" s="44"/>
      <c r="AK239" s="66">
        <f t="shared" si="75"/>
        <v>8</v>
      </c>
      <c r="AL239" s="44">
        <f t="shared" si="76"/>
        <v>22</v>
      </c>
      <c r="AM239" s="94">
        <v>45526</v>
      </c>
      <c r="AN239" s="95">
        <f>SUMIFS(G:G,C:C,$AN$4,D:D,AK239,E:E,AL239)</f>
        <v>90.14</v>
      </c>
      <c r="AO239" s="96">
        <f>SUMIFS(G:G,C:C,$AO$4,D:D,AK239,E:E,AL239)</f>
        <v>90.55</v>
      </c>
      <c r="AP239" s="96">
        <f>SUMIFS(G:G,C:C,$AP$4,D:D,AK239,E:E,AL239)</f>
        <v>64.34</v>
      </c>
      <c r="AQ239" s="96">
        <f>SUMIFS(G:G,C:C,$AQ$4,D:D,AK239,E:E,AL239)</f>
        <v>77.760000000000005</v>
      </c>
      <c r="AR239" s="96">
        <f>SUMIFS(G:G,C:C,$AR$4,D:D,AK239,E:E,AL239)</f>
        <v>91.6</v>
      </c>
      <c r="AS239" s="96">
        <f>SUMIFS(G:G,C:C,$AS$4,D:D,AK239,E:E,AL239)</f>
        <v>90.79</v>
      </c>
      <c r="AT239" s="97">
        <f>SUMIFS(G:G,C:C,$AT$4,D:D,AK239,E:E,AL239)</f>
        <v>0</v>
      </c>
      <c r="AU239" s="44"/>
      <c r="AV239" s="101">
        <v>45526</v>
      </c>
      <c r="AW239" s="96">
        <f t="shared" si="77"/>
        <v>936.81129999999996</v>
      </c>
      <c r="AX239" s="96">
        <f t="shared" si="78"/>
        <v>85.164663636363628</v>
      </c>
      <c r="AY239" s="97">
        <f t="shared" si="79"/>
        <v>83.00800000000001</v>
      </c>
      <c r="AZ239" s="96">
        <f t="shared" si="80"/>
        <v>94.65115454545456</v>
      </c>
      <c r="BA239" s="96">
        <f t="shared" si="81"/>
        <v>65.395227272727269</v>
      </c>
      <c r="BB239" s="97">
        <f t="shared" si="82"/>
        <v>29.255927272727291</v>
      </c>
      <c r="BC239" s="102">
        <f t="shared" si="83"/>
        <v>85.164663636363642</v>
      </c>
      <c r="BD239" s="44"/>
      <c r="BE239" s="44"/>
      <c r="BF239" s="96">
        <f t="shared" si="85"/>
        <v>91.6</v>
      </c>
      <c r="BG239" s="96">
        <f t="shared" si="86"/>
        <v>64.34</v>
      </c>
      <c r="BH239" s="96">
        <f t="shared" si="87"/>
        <v>27.259999999999991</v>
      </c>
      <c r="BI239" s="44"/>
      <c r="BJ239" s="96">
        <f t="shared" si="84"/>
        <v>83.00800000000001</v>
      </c>
      <c r="BK239" s="44"/>
      <c r="BP239" s="14"/>
      <c r="BQ239" s="13"/>
      <c r="BR239" s="15"/>
      <c r="BU239" s="13"/>
      <c r="BV239" s="15"/>
      <c r="BY239" s="13"/>
      <c r="BZ239" s="15"/>
      <c r="CC239" s="13"/>
      <c r="CD239" s="15"/>
      <c r="CG239" s="13"/>
      <c r="CH239" s="15"/>
      <c r="CK239" s="15"/>
      <c r="CL239" s="15"/>
      <c r="CM239" s="15"/>
    </row>
    <row r="240" spans="1:91" ht="16" thickBot="1" x14ac:dyDescent="0.4">
      <c r="A240" s="13">
        <v>43701</v>
      </c>
      <c r="B240" s="81" t="s">
        <v>286</v>
      </c>
      <c r="C240" s="80">
        <f t="shared" si="68"/>
        <v>2019</v>
      </c>
      <c r="D240" s="80">
        <f t="shared" si="69"/>
        <v>8</v>
      </c>
      <c r="E240" s="80">
        <f t="shared" si="70"/>
        <v>24</v>
      </c>
      <c r="F240" s="80">
        <v>1006.7743</v>
      </c>
      <c r="G240" s="80">
        <v>90.53</v>
      </c>
      <c r="H240" s="80">
        <v>0.3</v>
      </c>
      <c r="I240" s="80">
        <v>3603.65</v>
      </c>
      <c r="J240" s="80">
        <v>216.9</v>
      </c>
      <c r="K240" s="80">
        <v>1112.1088999999999</v>
      </c>
      <c r="L240" s="80">
        <v>11934.47</v>
      </c>
      <c r="M240" s="80">
        <v>20193.580000000002</v>
      </c>
      <c r="O240" s="66">
        <f t="shared" si="71"/>
        <v>8</v>
      </c>
      <c r="P240" s="44">
        <f t="shared" si="72"/>
        <v>23</v>
      </c>
      <c r="Q240" s="94">
        <v>45527</v>
      </c>
      <c r="R240" s="95">
        <f>SUMIFS(F:F,C:C,$R$4,D:D,O240,E:E,P240)</f>
        <v>1003.4499</v>
      </c>
      <c r="S240" s="96">
        <f>SUMIFS($F:$F,$C:$C,$S$4,$D:$D,O240,$E:$E,P240)</f>
        <v>1027.8421000000001</v>
      </c>
      <c r="T240" s="96">
        <f>SUMIFS($F:$F,$C:$C,$T$4,$D:$D,O240,$E:$E,P240)</f>
        <v>723.06010000000003</v>
      </c>
      <c r="U240" s="96">
        <f>SUMIFS($F:$F,$C:$C,$U$4,$D:$D,O240,$E:$E,P240)</f>
        <v>868.63210000000004</v>
      </c>
      <c r="V240" s="96">
        <f>SUMIFS($F:$F,$C:$C,$V$4,$D:$D,O240,$E:$E,P240)</f>
        <v>1043.8584000000001</v>
      </c>
      <c r="W240" s="96">
        <f>SUMIFS($F:$F,$C:$C,$W$4,$D:$D,O240,$E:$E,P240)</f>
        <v>1036.7772</v>
      </c>
      <c r="X240" s="97">
        <f>SUMIFS($F:$F,$C:$C,$X$4,$D:$D,O240,$E:$E,P240)</f>
        <v>0</v>
      </c>
      <c r="Y240" s="44"/>
      <c r="Z240" s="66">
        <f t="shared" si="73"/>
        <v>8</v>
      </c>
      <c r="AA240" s="44">
        <f t="shared" si="74"/>
        <v>23</v>
      </c>
      <c r="AB240" s="94">
        <v>45527</v>
      </c>
      <c r="AC240" s="95">
        <f t="shared" si="89"/>
        <v>91.22271818181818</v>
      </c>
      <c r="AD240" s="96">
        <f t="shared" si="89"/>
        <v>93.440190909090916</v>
      </c>
      <c r="AE240" s="96">
        <f t="shared" si="89"/>
        <v>65.732736363636363</v>
      </c>
      <c r="AF240" s="96">
        <f t="shared" si="89"/>
        <v>78.966554545454542</v>
      </c>
      <c r="AG240" s="96">
        <f t="shared" si="89"/>
        <v>94.896218181818185</v>
      </c>
      <c r="AH240" s="96">
        <f t="shared" si="89"/>
        <v>94.252472727272732</v>
      </c>
      <c r="AI240" s="97">
        <f t="shared" si="88"/>
        <v>0</v>
      </c>
      <c r="AJ240" s="44"/>
      <c r="AK240" s="66">
        <f t="shared" si="75"/>
        <v>8</v>
      </c>
      <c r="AL240" s="44">
        <f t="shared" si="76"/>
        <v>23</v>
      </c>
      <c r="AM240" s="94">
        <v>45527</v>
      </c>
      <c r="AN240" s="95">
        <f>SUMIFS(G:G,C:C,$AN$4,D:D,AK240,E:E,AL240)</f>
        <v>90.23</v>
      </c>
      <c r="AO240" s="96">
        <f>SUMIFS(G:G,C:C,$AO$4,D:D,AK240,E:E,AL240)</f>
        <v>90.84</v>
      </c>
      <c r="AP240" s="96">
        <f>SUMIFS(G:G,C:C,$AP$4,D:D,AK240,E:E,AL240)</f>
        <v>64.680000000000007</v>
      </c>
      <c r="AQ240" s="96">
        <f>SUMIFS(G:G,C:C,$AQ$4,D:D,AK240,E:E,AL240)</f>
        <v>78.069999999999993</v>
      </c>
      <c r="AR240" s="96">
        <f>SUMIFS(G:G,C:C,$AR$4,D:D,AK240,E:E,AL240)</f>
        <v>91.83</v>
      </c>
      <c r="AS240" s="96">
        <f>SUMIFS(G:G,C:C,$AS$4,D:D,AK240,E:E,AL240)</f>
        <v>91.04</v>
      </c>
      <c r="AT240" s="97">
        <f>SUMIFS(G:G,C:C,$AT$4,D:D,AK240,E:E,AL240)</f>
        <v>0</v>
      </c>
      <c r="AU240" s="44"/>
      <c r="AV240" s="101">
        <v>45527</v>
      </c>
      <c r="AW240" s="96">
        <f t="shared" si="77"/>
        <v>940.03398000000016</v>
      </c>
      <c r="AX240" s="96">
        <f t="shared" si="78"/>
        <v>85.457634545454553</v>
      </c>
      <c r="AY240" s="97">
        <f t="shared" si="79"/>
        <v>83.292000000000002</v>
      </c>
      <c r="AZ240" s="96">
        <f t="shared" si="80"/>
        <v>94.896218181818185</v>
      </c>
      <c r="BA240" s="96">
        <f t="shared" si="81"/>
        <v>65.732736363636363</v>
      </c>
      <c r="BB240" s="97">
        <f t="shared" si="82"/>
        <v>29.163481818181822</v>
      </c>
      <c r="BC240" s="102">
        <f t="shared" si="83"/>
        <v>85.457634545454553</v>
      </c>
      <c r="BD240" s="44"/>
      <c r="BE240" s="44"/>
      <c r="BF240" s="96">
        <f t="shared" si="85"/>
        <v>91.83</v>
      </c>
      <c r="BG240" s="96">
        <f t="shared" si="86"/>
        <v>64.680000000000007</v>
      </c>
      <c r="BH240" s="96">
        <f t="shared" si="87"/>
        <v>27.149999999999991</v>
      </c>
      <c r="BI240" s="44"/>
      <c r="BJ240" s="96">
        <f t="shared" si="84"/>
        <v>83.292000000000002</v>
      </c>
      <c r="BK240" s="44"/>
      <c r="BP240" s="14"/>
      <c r="BQ240" s="13"/>
      <c r="BR240" s="15"/>
      <c r="BU240" s="13"/>
      <c r="BV240" s="15"/>
      <c r="BY240" s="13"/>
      <c r="BZ240" s="15"/>
      <c r="CC240" s="13"/>
      <c r="CD240" s="15"/>
      <c r="CG240" s="13"/>
      <c r="CH240" s="15"/>
      <c r="CK240" s="15"/>
      <c r="CL240" s="15"/>
      <c r="CM240" s="15"/>
    </row>
    <row r="241" spans="1:91" ht="16" thickBot="1" x14ac:dyDescent="0.4">
      <c r="A241" s="13">
        <v>43702</v>
      </c>
      <c r="B241" s="81" t="s">
        <v>287</v>
      </c>
      <c r="C241" s="80">
        <f t="shared" si="68"/>
        <v>2019</v>
      </c>
      <c r="D241" s="80">
        <f t="shared" si="69"/>
        <v>8</v>
      </c>
      <c r="E241" s="80">
        <f t="shared" si="70"/>
        <v>25</v>
      </c>
      <c r="F241" s="80">
        <v>1010.2894</v>
      </c>
      <c r="G241" s="80">
        <v>90.84</v>
      </c>
      <c r="H241" s="80">
        <v>0.32</v>
      </c>
      <c r="I241" s="80">
        <v>3750.62</v>
      </c>
      <c r="J241" s="80">
        <v>190.4</v>
      </c>
      <c r="K241" s="80">
        <v>1112.1088999999999</v>
      </c>
      <c r="L241" s="80">
        <v>11934.24</v>
      </c>
      <c r="M241" s="80">
        <v>20194.18</v>
      </c>
      <c r="O241" s="66">
        <f t="shared" si="71"/>
        <v>8</v>
      </c>
      <c r="P241" s="44">
        <f t="shared" si="72"/>
        <v>24</v>
      </c>
      <c r="Q241" s="94">
        <v>45528</v>
      </c>
      <c r="R241" s="95">
        <f>SUMIFS(F:F,C:C,$R$4,D:D,O241,E:E,P241)</f>
        <v>1006.7743</v>
      </c>
      <c r="S241" s="96">
        <f>SUMIFS($F:$F,$C:$C,$S$4,$D:$D,O241,$E:$E,P241)</f>
        <v>1029.18</v>
      </c>
      <c r="T241" s="96">
        <f>SUMIFS($F:$F,$C:$C,$T$4,$D:$D,O241,$E:$E,P241)</f>
        <v>726.79349999999999</v>
      </c>
      <c r="U241" s="96">
        <f>SUMIFS($F:$F,$C:$C,$U$4,$D:$D,O241,$E:$E,P241)</f>
        <v>872.35810000000004</v>
      </c>
      <c r="V241" s="96">
        <f>SUMIFS($F:$F,$C:$C,$V$4,$D:$D,O241,$E:$E,P241)</f>
        <v>1045.3702000000001</v>
      </c>
      <c r="W241" s="96">
        <f>SUMIFS($F:$F,$C:$C,$W$4,$D:$D,O241,$E:$E,P241)</f>
        <v>1040.2973</v>
      </c>
      <c r="X241" s="97">
        <f>SUMIFS($F:$F,$C:$C,$X$4,$D:$D,O241,$E:$E,P241)</f>
        <v>0</v>
      </c>
      <c r="Y241" s="44"/>
      <c r="Z241" s="66">
        <f t="shared" si="73"/>
        <v>8</v>
      </c>
      <c r="AA241" s="44">
        <f t="shared" si="74"/>
        <v>24</v>
      </c>
      <c r="AB241" s="94">
        <v>45528</v>
      </c>
      <c r="AC241" s="95">
        <f t="shared" si="89"/>
        <v>91.524936363636371</v>
      </c>
      <c r="AD241" s="96">
        <f t="shared" si="89"/>
        <v>93.561818181818182</v>
      </c>
      <c r="AE241" s="96">
        <f t="shared" si="89"/>
        <v>66.072136363636361</v>
      </c>
      <c r="AF241" s="96">
        <f t="shared" si="89"/>
        <v>79.305281818181825</v>
      </c>
      <c r="AG241" s="96">
        <f t="shared" si="89"/>
        <v>95.033654545454553</v>
      </c>
      <c r="AH241" s="96">
        <f t="shared" si="89"/>
        <v>94.572481818181814</v>
      </c>
      <c r="AI241" s="97">
        <f t="shared" si="88"/>
        <v>0</v>
      </c>
      <c r="AJ241" s="44"/>
      <c r="AK241" s="66">
        <f t="shared" si="75"/>
        <v>8</v>
      </c>
      <c r="AL241" s="44">
        <f t="shared" si="76"/>
        <v>24</v>
      </c>
      <c r="AM241" s="94">
        <v>45528</v>
      </c>
      <c r="AN241" s="95">
        <f>SUMIFS(G:G,C:C,$AN$4,D:D,AK241,E:E,AL241)</f>
        <v>90.53</v>
      </c>
      <c r="AO241" s="96">
        <f>SUMIFS(G:G,C:C,$AO$4,D:D,AK241,E:E,AL241)</f>
        <v>90.95</v>
      </c>
      <c r="AP241" s="96">
        <f>SUMIFS(G:G,C:C,$AP$4,D:D,AK241,E:E,AL241)</f>
        <v>65.010000000000005</v>
      </c>
      <c r="AQ241" s="96">
        <f>SUMIFS(G:G,C:C,$AQ$4,D:D,AK241,E:E,AL241)</f>
        <v>78.36</v>
      </c>
      <c r="AR241" s="96">
        <f>SUMIFS(G:G,C:C,$AR$4,D:D,AK241,E:E,AL241)</f>
        <v>91.94</v>
      </c>
      <c r="AS241" s="96">
        <f>SUMIFS(G:G,C:C,$AS$4,D:D,AK241,E:E,AL241)</f>
        <v>91.29</v>
      </c>
      <c r="AT241" s="97">
        <f>SUMIFS(G:G,C:C,$AT$4,D:D,AK241,E:E,AL241)</f>
        <v>0</v>
      </c>
      <c r="AU241" s="44"/>
      <c r="AV241" s="101">
        <v>45528</v>
      </c>
      <c r="AW241" s="96">
        <f t="shared" si="77"/>
        <v>942.79981999999995</v>
      </c>
      <c r="AX241" s="96">
        <f t="shared" si="78"/>
        <v>85.709074545454541</v>
      </c>
      <c r="AY241" s="97">
        <f t="shared" si="79"/>
        <v>83.51</v>
      </c>
      <c r="AZ241" s="96">
        <f t="shared" si="80"/>
        <v>95.033654545454553</v>
      </c>
      <c r="BA241" s="96">
        <f t="shared" si="81"/>
        <v>66.072136363636361</v>
      </c>
      <c r="BB241" s="97">
        <f t="shared" si="82"/>
        <v>28.961518181818192</v>
      </c>
      <c r="BC241" s="102">
        <f t="shared" si="83"/>
        <v>85.709074545454556</v>
      </c>
      <c r="BD241" s="44"/>
      <c r="BE241" s="44"/>
      <c r="BF241" s="96">
        <f t="shared" si="85"/>
        <v>91.94</v>
      </c>
      <c r="BG241" s="96">
        <f t="shared" si="86"/>
        <v>65.010000000000005</v>
      </c>
      <c r="BH241" s="96">
        <f t="shared" si="87"/>
        <v>26.929999999999993</v>
      </c>
      <c r="BI241" s="44"/>
      <c r="BJ241" s="96">
        <f t="shared" si="84"/>
        <v>83.51</v>
      </c>
      <c r="BK241" s="44"/>
      <c r="BP241" s="14"/>
      <c r="BQ241" s="13"/>
      <c r="BR241" s="15"/>
      <c r="BU241" s="13"/>
      <c r="BV241" s="15"/>
      <c r="BY241" s="13"/>
      <c r="BZ241" s="15"/>
      <c r="CC241" s="13"/>
      <c r="CD241" s="15"/>
      <c r="CG241" s="13"/>
      <c r="CH241" s="15"/>
      <c r="CK241" s="15"/>
      <c r="CL241" s="15"/>
      <c r="CM241" s="15"/>
    </row>
    <row r="242" spans="1:91" ht="16" thickBot="1" x14ac:dyDescent="0.4">
      <c r="A242" s="13">
        <v>43703</v>
      </c>
      <c r="B242" s="81" t="s">
        <v>288</v>
      </c>
      <c r="C242" s="80">
        <f t="shared" si="68"/>
        <v>2019</v>
      </c>
      <c r="D242" s="80">
        <f t="shared" si="69"/>
        <v>8</v>
      </c>
      <c r="E242" s="80">
        <f t="shared" si="70"/>
        <v>26</v>
      </c>
      <c r="F242" s="80">
        <v>1012.7806</v>
      </c>
      <c r="G242" s="80">
        <v>90.91</v>
      </c>
      <c r="H242" s="80">
        <v>0.22</v>
      </c>
      <c r="I242" s="80">
        <v>3102.75</v>
      </c>
      <c r="J242" s="80">
        <v>510.8</v>
      </c>
      <c r="K242" s="80">
        <v>1114.0207</v>
      </c>
      <c r="L242" s="80">
        <v>11934.86</v>
      </c>
      <c r="M242" s="80">
        <v>20200.53</v>
      </c>
      <c r="O242" s="66">
        <f t="shared" si="71"/>
        <v>8</v>
      </c>
      <c r="P242" s="44">
        <f t="shared" si="72"/>
        <v>25</v>
      </c>
      <c r="Q242" s="94">
        <v>45529</v>
      </c>
      <c r="R242" s="95">
        <f>SUMIFS(F:F,C:C,$R$4,D:D,O242,E:E,P242)</f>
        <v>1010.2894</v>
      </c>
      <c r="S242" s="96">
        <f>SUMIFS($F:$F,$C:$C,$S$4,$D:$D,O242,$E:$E,P242)</f>
        <v>1030.7562</v>
      </c>
      <c r="T242" s="96">
        <f>SUMIFS($F:$F,$C:$C,$T$4,$D:$D,O242,$E:$E,P242)</f>
        <v>730.34090000000003</v>
      </c>
      <c r="U242" s="96">
        <f>SUMIFS($F:$F,$C:$C,$U$4,$D:$D,O242,$E:$E,P242)</f>
        <v>876.12159999999994</v>
      </c>
      <c r="V242" s="96">
        <f>SUMIFS($F:$F,$C:$C,$V$4,$D:$D,O242,$E:$E,P242)</f>
        <v>1047.1321</v>
      </c>
      <c r="W242" s="96">
        <f>SUMIFS($F:$F,$C:$C,$W$4,$D:$D,O242,$E:$E,P242)</f>
        <v>1043.8625</v>
      </c>
      <c r="X242" s="97">
        <f>SUMIFS($F:$F,$C:$C,$X$4,$D:$D,O242,$E:$E,P242)</f>
        <v>0</v>
      </c>
      <c r="Y242" s="44"/>
      <c r="Z242" s="66">
        <f t="shared" si="73"/>
        <v>8</v>
      </c>
      <c r="AA242" s="44">
        <f t="shared" si="74"/>
        <v>25</v>
      </c>
      <c r="AB242" s="94">
        <v>45529</v>
      </c>
      <c r="AC242" s="95">
        <f t="shared" si="89"/>
        <v>91.844490909090908</v>
      </c>
      <c r="AD242" s="96">
        <f t="shared" si="89"/>
        <v>93.70510909090909</v>
      </c>
      <c r="AE242" s="96">
        <f t="shared" si="89"/>
        <v>66.394627272727277</v>
      </c>
      <c r="AF242" s="96">
        <f t="shared" si="89"/>
        <v>79.647418181818182</v>
      </c>
      <c r="AG242" s="96">
        <f t="shared" si="89"/>
        <v>95.193827272727276</v>
      </c>
      <c r="AH242" s="96">
        <f t="shared" si="89"/>
        <v>94.896590909090904</v>
      </c>
      <c r="AI242" s="97">
        <f t="shared" si="88"/>
        <v>0</v>
      </c>
      <c r="AJ242" s="44"/>
      <c r="AK242" s="66">
        <f t="shared" si="75"/>
        <v>8</v>
      </c>
      <c r="AL242" s="44">
        <f t="shared" si="76"/>
        <v>25</v>
      </c>
      <c r="AM242" s="94">
        <v>45529</v>
      </c>
      <c r="AN242" s="95">
        <f>SUMIFS(G:G,C:C,$AN$4,D:D,AK242,E:E,AL242)</f>
        <v>90.84</v>
      </c>
      <c r="AO242" s="96">
        <f>SUMIFS(G:G,C:C,$AO$4,D:D,AK242,E:E,AL242)</f>
        <v>91.09</v>
      </c>
      <c r="AP242" s="96">
        <f>SUMIFS(G:G,C:C,$AP$4,D:D,AK242,E:E,AL242)</f>
        <v>65.33</v>
      </c>
      <c r="AQ242" s="96">
        <f>SUMIFS(G:G,C:C,$AQ$4,D:D,AK242,E:E,AL242)</f>
        <v>78.7</v>
      </c>
      <c r="AR242" s="96">
        <f>SUMIFS(G:G,C:C,$AR$4,D:D,AK242,E:E,AL242)</f>
        <v>92.09</v>
      </c>
      <c r="AS242" s="96">
        <f>SUMIFS(G:G,C:C,$AS$4,D:D,AK242,E:E,AL242)</f>
        <v>91.6</v>
      </c>
      <c r="AT242" s="97">
        <f>SUMIFS(G:G,C:C,$AT$4,D:D,AK242,E:E,AL242)</f>
        <v>0</v>
      </c>
      <c r="AU242" s="44"/>
      <c r="AV242" s="101">
        <v>45529</v>
      </c>
      <c r="AW242" s="96">
        <f t="shared" si="77"/>
        <v>945.64266000000009</v>
      </c>
      <c r="AX242" s="96">
        <f t="shared" si="78"/>
        <v>85.967514545454549</v>
      </c>
      <c r="AY242" s="97">
        <f t="shared" si="79"/>
        <v>83.762000000000015</v>
      </c>
      <c r="AZ242" s="96">
        <f t="shared" si="80"/>
        <v>95.193827272727276</v>
      </c>
      <c r="BA242" s="96">
        <f t="shared" si="81"/>
        <v>66.394627272727277</v>
      </c>
      <c r="BB242" s="97">
        <f t="shared" si="82"/>
        <v>28.799199999999999</v>
      </c>
      <c r="BC242" s="102">
        <f t="shared" si="83"/>
        <v>85.967514545454549</v>
      </c>
      <c r="BD242" s="44"/>
      <c r="BE242" s="44"/>
      <c r="BF242" s="96">
        <f t="shared" si="85"/>
        <v>92.09</v>
      </c>
      <c r="BG242" s="96">
        <f t="shared" si="86"/>
        <v>65.33</v>
      </c>
      <c r="BH242" s="96">
        <f t="shared" si="87"/>
        <v>26.760000000000005</v>
      </c>
      <c r="BI242" s="44"/>
      <c r="BJ242" s="96">
        <f t="shared" si="84"/>
        <v>83.762000000000015</v>
      </c>
      <c r="BK242" s="44"/>
      <c r="BP242" s="14"/>
      <c r="BQ242" s="13"/>
      <c r="BR242" s="15"/>
      <c r="BU242" s="13"/>
      <c r="BV242" s="15"/>
      <c r="BY242" s="13"/>
      <c r="BZ242" s="15"/>
      <c r="CC242" s="13"/>
      <c r="CD242" s="15"/>
      <c r="CG242" s="13"/>
      <c r="CH242" s="15"/>
      <c r="CK242" s="15"/>
      <c r="CL242" s="15"/>
      <c r="CM242" s="15"/>
    </row>
    <row r="243" spans="1:91" ht="16" thickBot="1" x14ac:dyDescent="0.4">
      <c r="A243" s="13">
        <v>43704</v>
      </c>
      <c r="B243" s="81" t="s">
        <v>289</v>
      </c>
      <c r="C243" s="80">
        <f t="shared" si="68"/>
        <v>2019</v>
      </c>
      <c r="D243" s="80">
        <f t="shared" si="69"/>
        <v>8</v>
      </c>
      <c r="E243" s="80">
        <f t="shared" si="70"/>
        <v>27</v>
      </c>
      <c r="F243" s="80">
        <v>1014.5748</v>
      </c>
      <c r="G243" s="80">
        <v>91.08</v>
      </c>
      <c r="H243" s="80">
        <v>0.16</v>
      </c>
      <c r="I243" s="80">
        <v>2573.25</v>
      </c>
      <c r="J243" s="80">
        <v>705.1</v>
      </c>
      <c r="K243" s="80">
        <v>1113.9319</v>
      </c>
      <c r="L243" s="80">
        <v>11934.12</v>
      </c>
      <c r="M243" s="80">
        <v>20195.349999999999</v>
      </c>
      <c r="O243" s="66">
        <f t="shared" si="71"/>
        <v>8</v>
      </c>
      <c r="P243" s="44">
        <f t="shared" si="72"/>
        <v>26</v>
      </c>
      <c r="Q243" s="94">
        <v>45530</v>
      </c>
      <c r="R243" s="95">
        <f>SUMIFS(F:F,C:C,$R$4,D:D,O243,E:E,P243)</f>
        <v>1012.7806</v>
      </c>
      <c r="S243" s="96">
        <f>SUMIFS($F:$F,$C:$C,$S$4,$D:$D,O243,$E:$E,P243)</f>
        <v>1032.1057000000001</v>
      </c>
      <c r="T243" s="96">
        <f>SUMIFS($F:$F,$C:$C,$T$4,$D:$D,O243,$E:$E,P243)</f>
        <v>733.86410000000001</v>
      </c>
      <c r="U243" s="96">
        <f>SUMIFS($F:$F,$C:$C,$U$4,$D:$D,O243,$E:$E,P243)</f>
        <v>879.66240000000005</v>
      </c>
      <c r="V243" s="96">
        <f>SUMIFS($F:$F,$C:$C,$V$4,$D:$D,O243,$E:$E,P243)</f>
        <v>1049.3045999999999</v>
      </c>
      <c r="W243" s="96">
        <f>SUMIFS($F:$F,$C:$C,$W$4,$D:$D,O243,$E:$E,P243)</f>
        <v>1046.3837000000001</v>
      </c>
      <c r="X243" s="97">
        <f>SUMIFS($F:$F,$C:$C,$X$4,$D:$D,O243,$E:$E,P243)</f>
        <v>0</v>
      </c>
      <c r="Y243" s="44"/>
      <c r="Z243" s="66">
        <f t="shared" si="73"/>
        <v>8</v>
      </c>
      <c r="AA243" s="44">
        <f t="shared" si="74"/>
        <v>26</v>
      </c>
      <c r="AB243" s="94">
        <v>45530</v>
      </c>
      <c r="AC243" s="95">
        <f t="shared" si="89"/>
        <v>92.070963636363643</v>
      </c>
      <c r="AD243" s="96">
        <f t="shared" si="89"/>
        <v>93.827790909090922</v>
      </c>
      <c r="AE243" s="96">
        <f t="shared" si="89"/>
        <v>66.714918181818177</v>
      </c>
      <c r="AF243" s="96">
        <f t="shared" si="89"/>
        <v>79.969309090909093</v>
      </c>
      <c r="AG243" s="96">
        <f t="shared" si="89"/>
        <v>95.391327272727267</v>
      </c>
      <c r="AH243" s="96">
        <f t="shared" si="89"/>
        <v>95.125790909090924</v>
      </c>
      <c r="AI243" s="97">
        <f t="shared" si="88"/>
        <v>0</v>
      </c>
      <c r="AJ243" s="44"/>
      <c r="AK243" s="66">
        <f t="shared" si="75"/>
        <v>8</v>
      </c>
      <c r="AL243" s="44">
        <f t="shared" si="76"/>
        <v>26</v>
      </c>
      <c r="AM243" s="94">
        <v>45530</v>
      </c>
      <c r="AN243" s="95">
        <f>SUMIFS(G:G,C:C,$AN$4,D:D,AK243,E:E,AL243)</f>
        <v>90.91</v>
      </c>
      <c r="AO243" s="96">
        <f>SUMIFS(G:G,C:C,$AO$4,D:D,AK243,E:E,AL243)</f>
        <v>91.21</v>
      </c>
      <c r="AP243" s="96">
        <f>SUMIFS(G:G,C:C,$AP$4,D:D,AK243,E:E,AL243)</f>
        <v>65.64</v>
      </c>
      <c r="AQ243" s="96">
        <f>SUMIFS(G:G,C:C,$AQ$4,D:D,AK243,E:E,AL243)</f>
        <v>79.02</v>
      </c>
      <c r="AR243" s="96">
        <f>SUMIFS(G:G,C:C,$AR$4,D:D,AK243,E:E,AL243)</f>
        <v>92.28</v>
      </c>
      <c r="AS243" s="96">
        <f>SUMIFS(G:G,C:C,$AS$4,D:D,AK243,E:E,AL243)</f>
        <v>91.82</v>
      </c>
      <c r="AT243" s="97">
        <f>SUMIFS(G:G,C:C,$AT$4,D:D,AK243,E:E,AL243)</f>
        <v>0</v>
      </c>
      <c r="AU243" s="44"/>
      <c r="AV243" s="101">
        <v>45530</v>
      </c>
      <c r="AW243" s="96">
        <f t="shared" si="77"/>
        <v>948.26409999999998</v>
      </c>
      <c r="AX243" s="96">
        <f t="shared" si="78"/>
        <v>86.205827272727277</v>
      </c>
      <c r="AY243" s="97">
        <f t="shared" si="79"/>
        <v>83.994</v>
      </c>
      <c r="AZ243" s="96">
        <f t="shared" si="80"/>
        <v>95.391327272727267</v>
      </c>
      <c r="BA243" s="96">
        <f t="shared" si="81"/>
        <v>66.714918181818177</v>
      </c>
      <c r="BB243" s="97">
        <f t="shared" si="82"/>
        <v>28.67640909090909</v>
      </c>
      <c r="BC243" s="102">
        <f t="shared" si="83"/>
        <v>86.205827272727291</v>
      </c>
      <c r="BD243" s="44"/>
      <c r="BE243" s="44"/>
      <c r="BF243" s="96">
        <f t="shared" si="85"/>
        <v>92.28</v>
      </c>
      <c r="BG243" s="96">
        <f t="shared" si="86"/>
        <v>65.64</v>
      </c>
      <c r="BH243" s="96">
        <f t="shared" si="87"/>
        <v>26.64</v>
      </c>
      <c r="BI243" s="44"/>
      <c r="BJ243" s="96">
        <f t="shared" si="84"/>
        <v>83.994</v>
      </c>
      <c r="BK243" s="44"/>
      <c r="BP243" s="14"/>
      <c r="BQ243" s="13"/>
      <c r="BR243" s="15"/>
      <c r="BU243" s="13"/>
      <c r="BV243" s="15"/>
      <c r="BY243" s="13"/>
      <c r="BZ243" s="15"/>
      <c r="CC243" s="13"/>
      <c r="CD243" s="15"/>
      <c r="CG243" s="13"/>
      <c r="CH243" s="15"/>
      <c r="CK243" s="15"/>
      <c r="CL243" s="15"/>
      <c r="CM243" s="15"/>
    </row>
    <row r="244" spans="1:91" ht="16" thickBot="1" x14ac:dyDescent="0.4">
      <c r="A244" s="13">
        <v>43705</v>
      </c>
      <c r="B244" s="81" t="s">
        <v>290</v>
      </c>
      <c r="C244" s="80">
        <f t="shared" si="68"/>
        <v>2019</v>
      </c>
      <c r="D244" s="80">
        <f t="shared" si="69"/>
        <v>8</v>
      </c>
      <c r="E244" s="80">
        <f t="shared" si="70"/>
        <v>28</v>
      </c>
      <c r="F244" s="80">
        <v>1016.3896</v>
      </c>
      <c r="G244" s="80">
        <v>91.24</v>
      </c>
      <c r="H244" s="80">
        <v>0.16</v>
      </c>
      <c r="I244" s="80">
        <v>2511.88</v>
      </c>
      <c r="J244" s="80">
        <v>647.70000000000005</v>
      </c>
      <c r="K244" s="80">
        <v>1113.9819</v>
      </c>
      <c r="L244" s="80">
        <v>11934.12</v>
      </c>
      <c r="M244" s="80">
        <v>20195.349999999999</v>
      </c>
      <c r="O244" s="66">
        <f t="shared" si="71"/>
        <v>8</v>
      </c>
      <c r="P244" s="44">
        <f t="shared" si="72"/>
        <v>27</v>
      </c>
      <c r="Q244" s="94">
        <v>45531</v>
      </c>
      <c r="R244" s="95">
        <f>SUMIFS(F:F,C:C,$R$4,D:D,O244,E:E,P244)</f>
        <v>1014.5748</v>
      </c>
      <c r="S244" s="96">
        <f>SUMIFS($F:$F,$C:$C,$S$4,$D:$D,O244,$E:$E,P244)</f>
        <v>1032.7896000000001</v>
      </c>
      <c r="T244" s="96">
        <f>SUMIFS($F:$F,$C:$C,$T$4,$D:$D,O244,$E:$E,P244)</f>
        <v>737.76880000000006</v>
      </c>
      <c r="U244" s="96">
        <f>SUMIFS($F:$F,$C:$C,$U$4,$D:$D,O244,$E:$E,P244)</f>
        <v>883.93650000000002</v>
      </c>
      <c r="V244" s="96">
        <f>SUMIFS($F:$F,$C:$C,$V$4,$D:$D,O244,$E:$E,P244)</f>
        <v>1051.7847999999999</v>
      </c>
      <c r="W244" s="96">
        <f>SUMIFS($F:$F,$C:$C,$W$4,$D:$D,O244,$E:$E,P244)</f>
        <v>1048.0068000000001</v>
      </c>
      <c r="X244" s="97">
        <f>SUMIFS($F:$F,$C:$C,$X$4,$D:$D,O244,$E:$E,P244)</f>
        <v>0</v>
      </c>
      <c r="Y244" s="44"/>
      <c r="Z244" s="66">
        <f t="shared" si="73"/>
        <v>8</v>
      </c>
      <c r="AA244" s="44">
        <f t="shared" si="74"/>
        <v>27</v>
      </c>
      <c r="AB244" s="94">
        <v>45531</v>
      </c>
      <c r="AC244" s="95">
        <f t="shared" si="89"/>
        <v>92.234072727272732</v>
      </c>
      <c r="AD244" s="96">
        <f t="shared" si="89"/>
        <v>93.889963636363646</v>
      </c>
      <c r="AE244" s="96">
        <f t="shared" si="89"/>
        <v>67.069890909090915</v>
      </c>
      <c r="AF244" s="96">
        <f t="shared" si="89"/>
        <v>80.357863636363632</v>
      </c>
      <c r="AG244" s="96">
        <f t="shared" si="89"/>
        <v>95.616799999999998</v>
      </c>
      <c r="AH244" s="96">
        <f t="shared" si="89"/>
        <v>95.273345454545463</v>
      </c>
      <c r="AI244" s="97">
        <f t="shared" si="88"/>
        <v>0</v>
      </c>
      <c r="AJ244" s="44"/>
      <c r="AK244" s="66">
        <f t="shared" si="75"/>
        <v>8</v>
      </c>
      <c r="AL244" s="44">
        <f t="shared" si="76"/>
        <v>27</v>
      </c>
      <c r="AM244" s="94">
        <v>45531</v>
      </c>
      <c r="AN244" s="95">
        <f>SUMIFS(G:G,C:C,$AN$4,D:D,AK244,E:E,AL244)</f>
        <v>91.08</v>
      </c>
      <c r="AO244" s="96">
        <f>SUMIFS(G:G,C:C,$AO$4,D:D,AK244,E:E,AL244)</f>
        <v>91.27</v>
      </c>
      <c r="AP244" s="96">
        <f>SUMIFS(G:G,C:C,$AP$4,D:D,AK244,E:E,AL244)</f>
        <v>65.989999999999995</v>
      </c>
      <c r="AQ244" s="96">
        <f>SUMIFS(G:G,C:C,$AQ$4,D:D,AK244,E:E,AL244)</f>
        <v>79.400000000000006</v>
      </c>
      <c r="AR244" s="96">
        <f>SUMIFS(G:G,C:C,$AR$4,D:D,AK244,E:E,AL244)</f>
        <v>92.5</v>
      </c>
      <c r="AS244" s="96">
        <f>SUMIFS(G:G,C:C,$AS$4,D:D,AK244,E:E,AL244)</f>
        <v>91.96</v>
      </c>
      <c r="AT244" s="97">
        <f>SUMIFS(G:G,C:C,$AT$4,D:D,AK244,E:E,AL244)</f>
        <v>0</v>
      </c>
      <c r="AU244" s="44"/>
      <c r="AV244" s="101">
        <v>45531</v>
      </c>
      <c r="AW244" s="96">
        <f t="shared" si="77"/>
        <v>950.85730000000001</v>
      </c>
      <c r="AX244" s="96">
        <f t="shared" si="78"/>
        <v>86.441572727272728</v>
      </c>
      <c r="AY244" s="97">
        <f t="shared" si="79"/>
        <v>84.22399999999999</v>
      </c>
      <c r="AZ244" s="96">
        <f t="shared" si="80"/>
        <v>95.616799999999998</v>
      </c>
      <c r="BA244" s="96">
        <f t="shared" si="81"/>
        <v>67.069890909090915</v>
      </c>
      <c r="BB244" s="97">
        <f t="shared" si="82"/>
        <v>28.546909090909082</v>
      </c>
      <c r="BC244" s="102">
        <f t="shared" si="83"/>
        <v>86.441572727272728</v>
      </c>
      <c r="BD244" s="44"/>
      <c r="BE244" s="44"/>
      <c r="BF244" s="96">
        <f t="shared" si="85"/>
        <v>92.5</v>
      </c>
      <c r="BG244" s="96">
        <f t="shared" si="86"/>
        <v>65.989999999999995</v>
      </c>
      <c r="BH244" s="96">
        <f t="shared" si="87"/>
        <v>26.510000000000005</v>
      </c>
      <c r="BI244" s="44"/>
      <c r="BJ244" s="96">
        <f t="shared" si="84"/>
        <v>84.22399999999999</v>
      </c>
      <c r="BK244" s="44"/>
      <c r="BP244" s="14"/>
      <c r="BQ244" s="13"/>
      <c r="BR244" s="15"/>
      <c r="BU244" s="13"/>
      <c r="BV244" s="15"/>
      <c r="BY244" s="13"/>
      <c r="BZ244" s="15"/>
      <c r="CC244" s="13"/>
      <c r="CD244" s="15"/>
      <c r="CG244" s="13"/>
      <c r="CH244" s="15"/>
      <c r="CK244" s="15"/>
      <c r="CL244" s="15"/>
      <c r="CM244" s="15"/>
    </row>
    <row r="245" spans="1:91" ht="16" thickBot="1" x14ac:dyDescent="0.4">
      <c r="A245" s="13">
        <v>43706</v>
      </c>
      <c r="B245" s="81" t="s">
        <v>291</v>
      </c>
      <c r="C245" s="80">
        <f t="shared" si="68"/>
        <v>2019</v>
      </c>
      <c r="D245" s="80">
        <f t="shared" si="69"/>
        <v>8</v>
      </c>
      <c r="E245" s="80">
        <f t="shared" si="70"/>
        <v>29</v>
      </c>
      <c r="F245" s="80">
        <v>1018.4601</v>
      </c>
      <c r="G245" s="80">
        <v>91.4</v>
      </c>
      <c r="H245" s="80">
        <v>0.19</v>
      </c>
      <c r="I245" s="80">
        <v>2531.4899999999998</v>
      </c>
      <c r="J245" s="80">
        <v>382.4</v>
      </c>
      <c r="K245" s="80">
        <v>1114.2419</v>
      </c>
      <c r="L245" s="80">
        <v>11934.07</v>
      </c>
      <c r="M245" s="80">
        <v>20195.490000000002</v>
      </c>
      <c r="O245" s="66">
        <f t="shared" si="71"/>
        <v>8</v>
      </c>
      <c r="P245" s="44">
        <f t="shared" si="72"/>
        <v>28</v>
      </c>
      <c r="Q245" s="94">
        <v>45532</v>
      </c>
      <c r="R245" s="95">
        <f>SUMIFS(F:F,C:C,$R$4,D:D,O245,E:E,P245)</f>
        <v>1016.3896</v>
      </c>
      <c r="S245" s="96">
        <f>SUMIFS($F:$F,$C:$C,$S$4,$D:$D,O245,$E:$E,P245)</f>
        <v>1032.3344999999999</v>
      </c>
      <c r="T245" s="96">
        <f>SUMIFS($F:$F,$C:$C,$T$4,$D:$D,O245,$E:$E,P245)</f>
        <v>742.0104</v>
      </c>
      <c r="U245" s="96">
        <f>SUMIFS($F:$F,$C:$C,$U$4,$D:$D,O245,$E:$E,P245)</f>
        <v>888.36670000000004</v>
      </c>
      <c r="V245" s="96">
        <f>SUMIFS($F:$F,$C:$C,$V$4,$D:$D,O245,$E:$E,P245)</f>
        <v>1053.1458</v>
      </c>
      <c r="W245" s="96">
        <f>SUMIFS($F:$F,$C:$C,$W$4,$D:$D,O245,$E:$E,P245)</f>
        <v>1050.6376</v>
      </c>
      <c r="X245" s="97">
        <f>SUMIFS($F:$F,$C:$C,$X$4,$D:$D,O245,$E:$E,P245)</f>
        <v>0</v>
      </c>
      <c r="Y245" s="44"/>
      <c r="Z245" s="66">
        <f t="shared" si="73"/>
        <v>8</v>
      </c>
      <c r="AA245" s="44">
        <f t="shared" si="74"/>
        <v>28</v>
      </c>
      <c r="AB245" s="94">
        <v>45532</v>
      </c>
      <c r="AC245" s="95">
        <f t="shared" si="89"/>
        <v>92.399054545454547</v>
      </c>
      <c r="AD245" s="96">
        <f t="shared" si="89"/>
        <v>93.848590909090902</v>
      </c>
      <c r="AE245" s="96">
        <f t="shared" si="89"/>
        <v>67.455490909090912</v>
      </c>
      <c r="AF245" s="96">
        <f t="shared" si="89"/>
        <v>80.760609090909099</v>
      </c>
      <c r="AG245" s="96">
        <f t="shared" si="89"/>
        <v>95.740527272727277</v>
      </c>
      <c r="AH245" s="96">
        <f t="shared" si="89"/>
        <v>95.512509090909091</v>
      </c>
      <c r="AI245" s="97">
        <f t="shared" si="88"/>
        <v>0</v>
      </c>
      <c r="AJ245" s="44"/>
      <c r="AK245" s="66">
        <f t="shared" si="75"/>
        <v>8</v>
      </c>
      <c r="AL245" s="44">
        <f t="shared" si="76"/>
        <v>28</v>
      </c>
      <c r="AM245" s="94">
        <v>45532</v>
      </c>
      <c r="AN245" s="95">
        <f>SUMIFS(G:G,C:C,$AN$4,D:D,AK245,E:E,AL245)</f>
        <v>91.24</v>
      </c>
      <c r="AO245" s="96">
        <f>SUMIFS(G:G,C:C,$AO$4,D:D,AK245,E:E,AL245)</f>
        <v>91.2</v>
      </c>
      <c r="AP245" s="96">
        <f>SUMIFS(G:G,C:C,$AP$4,D:D,AK245,E:E,AL245)</f>
        <v>66.37</v>
      </c>
      <c r="AQ245" s="96">
        <f>SUMIFS(G:G,C:C,$AQ$4,D:D,AK245,E:E,AL245)</f>
        <v>79.8</v>
      </c>
      <c r="AR245" s="96">
        <f>SUMIFS(G:G,C:C,$AR$4,D:D,AK245,E:E,AL245)</f>
        <v>92.62</v>
      </c>
      <c r="AS245" s="96">
        <f>SUMIFS(G:G,C:C,$AS$4,D:D,AK245,E:E,AL245)</f>
        <v>91.97</v>
      </c>
      <c r="AT245" s="97">
        <f>SUMIFS(G:G,C:C,$AT$4,D:D,AK245,E:E,AL245)</f>
        <v>0</v>
      </c>
      <c r="AU245" s="44"/>
      <c r="AV245" s="101">
        <v>45532</v>
      </c>
      <c r="AW245" s="96">
        <f t="shared" si="77"/>
        <v>953.29899999999998</v>
      </c>
      <c r="AX245" s="96">
        <f t="shared" si="78"/>
        <v>86.663545454545456</v>
      </c>
      <c r="AY245" s="97">
        <f t="shared" si="79"/>
        <v>84.39200000000001</v>
      </c>
      <c r="AZ245" s="96">
        <f t="shared" si="80"/>
        <v>95.740527272727277</v>
      </c>
      <c r="BA245" s="96">
        <f t="shared" si="81"/>
        <v>67.455490909090912</v>
      </c>
      <c r="BB245" s="97">
        <f t="shared" si="82"/>
        <v>28.285036363636365</v>
      </c>
      <c r="BC245" s="102">
        <f t="shared" si="83"/>
        <v>86.663545454545456</v>
      </c>
      <c r="BD245" s="44"/>
      <c r="BE245" s="44"/>
      <c r="BF245" s="96">
        <f t="shared" si="85"/>
        <v>92.62</v>
      </c>
      <c r="BG245" s="96">
        <f t="shared" si="86"/>
        <v>66.37</v>
      </c>
      <c r="BH245" s="96">
        <f t="shared" si="87"/>
        <v>26.25</v>
      </c>
      <c r="BI245" s="44"/>
      <c r="BJ245" s="96">
        <f t="shared" si="84"/>
        <v>84.39200000000001</v>
      </c>
      <c r="BK245" s="44"/>
      <c r="BP245" s="14"/>
      <c r="BQ245" s="13"/>
      <c r="BR245" s="15"/>
      <c r="BU245" s="13"/>
      <c r="BV245" s="15"/>
      <c r="BY245" s="13"/>
      <c r="BZ245" s="15"/>
      <c r="CC245" s="13"/>
      <c r="CD245" s="15"/>
      <c r="CG245" s="13"/>
      <c r="CH245" s="15"/>
      <c r="CK245" s="15"/>
      <c r="CL245" s="15"/>
      <c r="CM245" s="15"/>
    </row>
    <row r="246" spans="1:91" ht="16" thickBot="1" x14ac:dyDescent="0.4">
      <c r="A246" s="13">
        <v>43707</v>
      </c>
      <c r="B246" s="81" t="s">
        <v>292</v>
      </c>
      <c r="C246" s="80">
        <f t="shared" si="68"/>
        <v>2019</v>
      </c>
      <c r="D246" s="80">
        <f t="shared" si="69"/>
        <v>8</v>
      </c>
      <c r="E246" s="80">
        <f t="shared" si="70"/>
        <v>30</v>
      </c>
      <c r="F246" s="80">
        <v>1020.8669</v>
      </c>
      <c r="G246" s="80">
        <v>91.62</v>
      </c>
      <c r="H246" s="80">
        <v>0.22</v>
      </c>
      <c r="I246" s="80">
        <v>2789.7</v>
      </c>
      <c r="J246" s="80">
        <v>324.8</v>
      </c>
      <c r="K246" s="80">
        <v>1114.2419</v>
      </c>
      <c r="L246" s="80">
        <v>11934.05</v>
      </c>
      <c r="M246" s="80">
        <v>20195.54</v>
      </c>
      <c r="O246" s="66">
        <f t="shared" si="71"/>
        <v>8</v>
      </c>
      <c r="P246" s="44">
        <f t="shared" si="72"/>
        <v>29</v>
      </c>
      <c r="Q246" s="94">
        <v>45533</v>
      </c>
      <c r="R246" s="95">
        <f>SUMIFS(F:F,C:C,$R$4,D:D,O246,E:E,P246)</f>
        <v>1018.4601</v>
      </c>
      <c r="S246" s="96">
        <f>SUMIFS($F:$F,$C:$C,$S$4,$D:$D,O246,$E:$E,P246)</f>
        <v>1033.8598999999999</v>
      </c>
      <c r="T246" s="96">
        <f>SUMIFS($F:$F,$C:$C,$T$4,$D:$D,O246,$E:$E,P246)</f>
        <v>746.38729999999998</v>
      </c>
      <c r="U246" s="96">
        <f>SUMIFS($F:$F,$C:$C,$U$4,$D:$D,O246,$E:$E,P246)</f>
        <v>891.47360000000003</v>
      </c>
      <c r="V246" s="96">
        <f>SUMIFS($F:$F,$C:$C,$V$4,$D:$D,O246,$E:$E,P246)</f>
        <v>1053.7756999999999</v>
      </c>
      <c r="W246" s="96">
        <f>SUMIFS($F:$F,$C:$C,$W$4,$D:$D,O246,$E:$E,P246)</f>
        <v>1052.2056</v>
      </c>
      <c r="X246" s="97">
        <f>SUMIFS($F:$F,$C:$C,$X$4,$D:$D,O246,$E:$E,P246)</f>
        <v>0</v>
      </c>
      <c r="Y246" s="44"/>
      <c r="Z246" s="66">
        <f t="shared" si="73"/>
        <v>8</v>
      </c>
      <c r="AA246" s="44">
        <f t="shared" si="74"/>
        <v>29</v>
      </c>
      <c r="AB246" s="94">
        <v>45533</v>
      </c>
      <c r="AC246" s="95">
        <f t="shared" si="89"/>
        <v>92.587281818181822</v>
      </c>
      <c r="AD246" s="96">
        <f t="shared" si="89"/>
        <v>93.987263636363636</v>
      </c>
      <c r="AE246" s="96">
        <f t="shared" si="89"/>
        <v>67.853390909090905</v>
      </c>
      <c r="AF246" s="96">
        <f t="shared" si="89"/>
        <v>81.043054545454552</v>
      </c>
      <c r="AG246" s="96">
        <f t="shared" si="89"/>
        <v>95.797790909090907</v>
      </c>
      <c r="AH246" s="96">
        <f t="shared" si="89"/>
        <v>95.655054545454547</v>
      </c>
      <c r="AI246" s="97">
        <f t="shared" si="88"/>
        <v>0</v>
      </c>
      <c r="AJ246" s="44"/>
      <c r="AK246" s="66">
        <f t="shared" si="75"/>
        <v>8</v>
      </c>
      <c r="AL246" s="44">
        <f t="shared" si="76"/>
        <v>29</v>
      </c>
      <c r="AM246" s="94">
        <v>45533</v>
      </c>
      <c r="AN246" s="95">
        <f>SUMIFS(G:G,C:C,$AN$4,D:D,AK246,E:E,AL246)</f>
        <v>91.4</v>
      </c>
      <c r="AO246" s="96">
        <f>SUMIFS(G:G,C:C,$AO$4,D:D,AK246,E:E,AL246)</f>
        <v>91.33</v>
      </c>
      <c r="AP246" s="96">
        <f>SUMIFS(G:G,C:C,$AP$4,D:D,AK246,E:E,AL246)</f>
        <v>66.760000000000005</v>
      </c>
      <c r="AQ246" s="96">
        <f>SUMIFS(G:G,C:C,$AQ$4,D:D,AK246,E:E,AL246)</f>
        <v>80.08</v>
      </c>
      <c r="AR246" s="96">
        <f>SUMIFS(G:G,C:C,$AR$4,D:D,AK246,E:E,AL246)</f>
        <v>92.68</v>
      </c>
      <c r="AS246" s="96">
        <f>SUMIFS(G:G,C:C,$AS$4,D:D,AK246,E:E,AL246)</f>
        <v>92.09</v>
      </c>
      <c r="AT246" s="97">
        <f>SUMIFS(G:G,C:C,$AT$4,D:D,AK246,E:E,AL246)</f>
        <v>0</v>
      </c>
      <c r="AU246" s="44"/>
      <c r="AV246" s="101">
        <v>45533</v>
      </c>
      <c r="AW246" s="96">
        <f t="shared" si="77"/>
        <v>955.54042000000004</v>
      </c>
      <c r="AX246" s="96">
        <f t="shared" si="78"/>
        <v>86.867310909090918</v>
      </c>
      <c r="AY246" s="97">
        <f t="shared" si="79"/>
        <v>84.588000000000008</v>
      </c>
      <c r="AZ246" s="96">
        <f t="shared" si="80"/>
        <v>95.797790909090907</v>
      </c>
      <c r="BA246" s="96">
        <f t="shared" si="81"/>
        <v>67.853390909090905</v>
      </c>
      <c r="BB246" s="97">
        <f t="shared" si="82"/>
        <v>27.944400000000002</v>
      </c>
      <c r="BC246" s="102">
        <f t="shared" si="83"/>
        <v>86.867310909090904</v>
      </c>
      <c r="BD246" s="44"/>
      <c r="BE246" s="44"/>
      <c r="BF246" s="96">
        <f t="shared" si="85"/>
        <v>92.68</v>
      </c>
      <c r="BG246" s="96">
        <f t="shared" si="86"/>
        <v>66.760000000000005</v>
      </c>
      <c r="BH246" s="96">
        <f t="shared" si="87"/>
        <v>25.92</v>
      </c>
      <c r="BI246" s="44"/>
      <c r="BJ246" s="96">
        <f t="shared" si="84"/>
        <v>84.588000000000008</v>
      </c>
      <c r="BK246" s="44"/>
      <c r="BP246" s="14"/>
      <c r="BQ246" s="13"/>
      <c r="BR246" s="15"/>
      <c r="BU246" s="13"/>
      <c r="BV246" s="15"/>
      <c r="BY246" s="13"/>
      <c r="BZ246" s="15"/>
      <c r="CC246" s="13"/>
      <c r="CD246" s="15"/>
      <c r="CG246" s="13"/>
      <c r="CH246" s="15"/>
      <c r="CK246" s="15"/>
      <c r="CL246" s="15"/>
      <c r="CM246" s="15"/>
    </row>
    <row r="247" spans="1:91" ht="16" thickBot="1" x14ac:dyDescent="0.4">
      <c r="A247" s="13">
        <v>43708</v>
      </c>
      <c r="B247" s="81" t="s">
        <v>293</v>
      </c>
      <c r="C247" s="80">
        <f t="shared" si="68"/>
        <v>2019</v>
      </c>
      <c r="D247" s="80">
        <f t="shared" si="69"/>
        <v>8</v>
      </c>
      <c r="E247" s="80">
        <f t="shared" si="70"/>
        <v>31</v>
      </c>
      <c r="F247" s="80">
        <v>1023.198</v>
      </c>
      <c r="G247" s="80">
        <v>91.83</v>
      </c>
      <c r="H247" s="80">
        <v>0.21</v>
      </c>
      <c r="I247" s="80">
        <v>3284.31</v>
      </c>
      <c r="J247" s="80">
        <v>327.7</v>
      </c>
      <c r="K247" s="80">
        <v>1114.2419</v>
      </c>
      <c r="L247" s="80">
        <v>11934.05</v>
      </c>
      <c r="M247" s="80">
        <v>20195.54</v>
      </c>
      <c r="O247" s="66">
        <f t="shared" si="71"/>
        <v>8</v>
      </c>
      <c r="P247" s="44">
        <f t="shared" si="72"/>
        <v>30</v>
      </c>
      <c r="Q247" s="94">
        <v>45534</v>
      </c>
      <c r="R247" s="95">
        <f>SUMIFS(F:F,C:C,$R$4,D:D,O247,E:E,P247)</f>
        <v>1020.8669</v>
      </c>
      <c r="S247" s="96">
        <f>SUMIFS($F:$F,$C:$C,$S$4,$D:$D,O247,$E:$E,P247)</f>
        <v>1035.5369000000001</v>
      </c>
      <c r="T247" s="96">
        <f>SUMIFS($F:$F,$C:$C,$T$4,$D:$D,O247,$E:$E,P247)</f>
        <v>749.91959999999995</v>
      </c>
      <c r="U247" s="96">
        <f>SUMIFS($F:$F,$C:$C,$U$4,$D:$D,O247,$E:$E,P247)</f>
        <v>894.46969999999999</v>
      </c>
      <c r="V247" s="96">
        <f>SUMIFS($F:$F,$C:$C,$V$4,$D:$D,O247,$E:$E,P247)</f>
        <v>1054.8581999999999</v>
      </c>
      <c r="W247" s="96">
        <f>SUMIFS($F:$F,$C:$C,$W$4,$D:$D,O247,$E:$E,P247)</f>
        <v>1053.7809</v>
      </c>
      <c r="X247" s="97">
        <f>SUMIFS($F:$F,$C:$C,$X$4,$D:$D,O247,$E:$E,P247)</f>
        <v>0</v>
      </c>
      <c r="Y247" s="44"/>
      <c r="Z247" s="66">
        <f t="shared" si="73"/>
        <v>8</v>
      </c>
      <c r="AA247" s="44">
        <f t="shared" si="74"/>
        <v>30</v>
      </c>
      <c r="AB247" s="94">
        <v>45534</v>
      </c>
      <c r="AC247" s="95">
        <f t="shared" si="89"/>
        <v>92.806081818181823</v>
      </c>
      <c r="AD247" s="96">
        <f t="shared" si="89"/>
        <v>94.139718181818182</v>
      </c>
      <c r="AE247" s="96">
        <f t="shared" si="89"/>
        <v>68.174509090909083</v>
      </c>
      <c r="AF247" s="96">
        <f t="shared" si="89"/>
        <v>81.315427272727277</v>
      </c>
      <c r="AG247" s="96">
        <f t="shared" si="89"/>
        <v>95.896199999999993</v>
      </c>
      <c r="AH247" s="96">
        <f t="shared" si="89"/>
        <v>95.798263636363629</v>
      </c>
      <c r="AI247" s="97">
        <f t="shared" si="88"/>
        <v>0</v>
      </c>
      <c r="AJ247" s="44"/>
      <c r="AK247" s="66">
        <f t="shared" si="75"/>
        <v>8</v>
      </c>
      <c r="AL247" s="44">
        <f t="shared" si="76"/>
        <v>30</v>
      </c>
      <c r="AM247" s="94">
        <v>45534</v>
      </c>
      <c r="AN247" s="95">
        <f>SUMIFS(G:G,C:C,$AN$4,D:D,AK247,E:E,AL247)</f>
        <v>91.62</v>
      </c>
      <c r="AO247" s="96">
        <f>SUMIFS(G:G,C:C,$AO$4,D:D,AK247,E:E,AL247)</f>
        <v>91.47</v>
      </c>
      <c r="AP247" s="96">
        <f>SUMIFS(G:G,C:C,$AP$4,D:D,AK247,E:E,AL247)</f>
        <v>67.08</v>
      </c>
      <c r="AQ247" s="96">
        <f>SUMIFS(G:G,C:C,$AQ$4,D:D,AK247,E:E,AL247)</f>
        <v>80.349999999999994</v>
      </c>
      <c r="AR247" s="96">
        <f>SUMIFS(G:G,C:C,$AR$4,D:D,AK247,E:E,AL247)</f>
        <v>92.77</v>
      </c>
      <c r="AS247" s="96">
        <f>SUMIFS(G:G,C:C,$AS$4,D:D,AK247,E:E,AL247)</f>
        <v>92.23</v>
      </c>
      <c r="AT247" s="97">
        <f>SUMIFS(G:G,C:C,$AT$4,D:D,AK247,E:E,AL247)</f>
        <v>0</v>
      </c>
      <c r="AU247" s="44"/>
      <c r="AV247" s="101">
        <v>45534</v>
      </c>
      <c r="AW247" s="96">
        <f t="shared" si="77"/>
        <v>957.71305999999981</v>
      </c>
      <c r="AX247" s="96">
        <f t="shared" si="78"/>
        <v>87.064823636363613</v>
      </c>
      <c r="AY247" s="97">
        <f t="shared" si="79"/>
        <v>84.78</v>
      </c>
      <c r="AZ247" s="96">
        <f t="shared" si="80"/>
        <v>95.896199999999993</v>
      </c>
      <c r="BA247" s="96">
        <f t="shared" si="81"/>
        <v>68.174509090909083</v>
      </c>
      <c r="BB247" s="97">
        <f t="shared" si="82"/>
        <v>27.72169090909091</v>
      </c>
      <c r="BC247" s="102">
        <f t="shared" si="83"/>
        <v>87.064823636363627</v>
      </c>
      <c r="BD247" s="44"/>
      <c r="BE247" s="44"/>
      <c r="BF247" s="96">
        <f t="shared" si="85"/>
        <v>92.77</v>
      </c>
      <c r="BG247" s="96">
        <f t="shared" si="86"/>
        <v>67.08</v>
      </c>
      <c r="BH247" s="96">
        <f t="shared" si="87"/>
        <v>25.689999999999998</v>
      </c>
      <c r="BI247" s="44"/>
      <c r="BJ247" s="96">
        <f t="shared" si="84"/>
        <v>84.78</v>
      </c>
      <c r="BK247" s="44"/>
      <c r="BP247" s="14"/>
      <c r="BQ247" s="13"/>
      <c r="BR247" s="15"/>
      <c r="BU247" s="13"/>
      <c r="BV247" s="15"/>
      <c r="BY247" s="13"/>
      <c r="BZ247" s="15"/>
      <c r="CC247" s="13"/>
      <c r="CD247" s="15"/>
      <c r="CG247" s="13"/>
      <c r="CH247" s="15"/>
      <c r="CK247" s="15"/>
      <c r="CL247" s="15"/>
      <c r="CM247" s="15"/>
    </row>
    <row r="248" spans="1:91" ht="16" thickBot="1" x14ac:dyDescent="0.4">
      <c r="A248" s="13">
        <v>43709</v>
      </c>
      <c r="B248" s="81" t="s">
        <v>294</v>
      </c>
      <c r="C248" s="80">
        <f t="shared" si="68"/>
        <v>2019</v>
      </c>
      <c r="D248" s="80">
        <f t="shared" si="69"/>
        <v>9</v>
      </c>
      <c r="E248" s="80">
        <f t="shared" si="70"/>
        <v>1</v>
      </c>
      <c r="F248" s="80">
        <v>1029.6641999999999</v>
      </c>
      <c r="G248" s="80">
        <v>92.41</v>
      </c>
      <c r="H248" s="80">
        <v>0.57999999999999996</v>
      </c>
      <c r="I248" s="80">
        <v>3349.61</v>
      </c>
      <c r="J248" s="80">
        <v>257.5</v>
      </c>
      <c r="K248" s="80">
        <v>1114.2419</v>
      </c>
      <c r="L248" s="80">
        <v>11934.05</v>
      </c>
      <c r="M248" s="80">
        <v>20195.54</v>
      </c>
      <c r="O248" s="66">
        <f t="shared" si="71"/>
        <v>8</v>
      </c>
      <c r="P248" s="44">
        <f t="shared" si="72"/>
        <v>31</v>
      </c>
      <c r="Q248" s="94">
        <v>45535</v>
      </c>
      <c r="R248" s="95">
        <f>SUMIFS(F:F,C:C,$R$4,D:D,O248,E:E,P248)</f>
        <v>1023.198</v>
      </c>
      <c r="S248" s="96">
        <f>SUMIFS($F:$F,$C:$C,$S$4,$D:$D,O248,$E:$E,P248)</f>
        <v>1032.8478</v>
      </c>
      <c r="T248" s="96">
        <f>SUMIFS($F:$F,$C:$C,$T$4,$D:$D,O248,$E:$E,P248)</f>
        <v>751.93899999999996</v>
      </c>
      <c r="U248" s="96">
        <f>SUMIFS($F:$F,$C:$C,$U$4,$D:$D,O248,$E:$E,P248)</f>
        <v>895.77149999999995</v>
      </c>
      <c r="V248" s="96">
        <f>SUMIFS($F:$F,$C:$C,$V$4,$D:$D,O248,$E:$E,P248)</f>
        <v>1055.1334999999999</v>
      </c>
      <c r="W248" s="96">
        <f>SUMIFS($F:$F,$C:$C,$W$4,$D:$D,O248,$E:$E,P248)</f>
        <v>1056.153</v>
      </c>
      <c r="X248" s="97">
        <f>SUMIFS($F:$F,$C:$C,$X$4,$D:$D,O248,$E:$E,P248)</f>
        <v>0</v>
      </c>
      <c r="Y248" s="44"/>
      <c r="Z248" s="66">
        <f t="shared" si="73"/>
        <v>8</v>
      </c>
      <c r="AA248" s="44">
        <f t="shared" si="74"/>
        <v>31</v>
      </c>
      <c r="AB248" s="94">
        <v>45535</v>
      </c>
      <c r="AC248" s="95">
        <f t="shared" si="89"/>
        <v>93.018000000000001</v>
      </c>
      <c r="AD248" s="96">
        <f t="shared" si="89"/>
        <v>93.895254545454549</v>
      </c>
      <c r="AE248" s="96">
        <f t="shared" si="89"/>
        <v>68.358090909090905</v>
      </c>
      <c r="AF248" s="96">
        <f t="shared" si="89"/>
        <v>81.433772727272725</v>
      </c>
      <c r="AG248" s="96">
        <f t="shared" si="89"/>
        <v>95.921227272727265</v>
      </c>
      <c r="AH248" s="96">
        <f t="shared" si="89"/>
        <v>96.013909090909095</v>
      </c>
      <c r="AI248" s="97">
        <f t="shared" si="88"/>
        <v>0</v>
      </c>
      <c r="AJ248" s="44"/>
      <c r="AK248" s="66">
        <f t="shared" si="75"/>
        <v>8</v>
      </c>
      <c r="AL248" s="44">
        <f t="shared" si="76"/>
        <v>31</v>
      </c>
      <c r="AM248" s="94">
        <v>45535</v>
      </c>
      <c r="AN248" s="95">
        <f>SUMIFS(G:G,C:C,$AN$4,D:D,AK248,E:E,AL248)</f>
        <v>91.83</v>
      </c>
      <c r="AO248" s="96">
        <f>SUMIFS(G:G,C:C,$AO$4,D:D,AK248,E:E,AL248)</f>
        <v>91.23</v>
      </c>
      <c r="AP248" s="96">
        <f>SUMIFS(G:G,C:C,$AP$4,D:D,AK248,E:E,AL248)</f>
        <v>67.260000000000005</v>
      </c>
      <c r="AQ248" s="96">
        <f>SUMIFS(G:G,C:C,$AQ$4,D:D,AK248,E:E,AL248)</f>
        <v>80.47</v>
      </c>
      <c r="AR248" s="96">
        <f>SUMIFS(G:G,C:C,$AR$4,D:D,AK248,E:E,AL248)</f>
        <v>92.92</v>
      </c>
      <c r="AS248" s="96">
        <f>SUMIFS(G:G,C:C,$AS$4,D:D,AK248,E:E,AL248)</f>
        <v>92.44</v>
      </c>
      <c r="AT248" s="97">
        <f>SUMIFS(G:G,C:C,$AT$4,D:D,AK248,E:E,AL248)</f>
        <v>0</v>
      </c>
      <c r="AU248" s="44"/>
      <c r="AV248" s="101">
        <v>45535</v>
      </c>
      <c r="AW248" s="96">
        <f t="shared" si="77"/>
        <v>958.36896000000002</v>
      </c>
      <c r="AX248" s="96">
        <f t="shared" si="78"/>
        <v>87.12445090909091</v>
      </c>
      <c r="AY248" s="97">
        <f t="shared" si="79"/>
        <v>84.864000000000004</v>
      </c>
      <c r="AZ248" s="96">
        <f t="shared" si="80"/>
        <v>96.013909090909095</v>
      </c>
      <c r="BA248" s="96">
        <f t="shared" si="81"/>
        <v>68.358090909090905</v>
      </c>
      <c r="BB248" s="97">
        <f t="shared" si="82"/>
        <v>27.655818181818191</v>
      </c>
      <c r="BC248" s="102">
        <f t="shared" si="83"/>
        <v>87.12445090909091</v>
      </c>
      <c r="BD248" s="44"/>
      <c r="BE248" s="44"/>
      <c r="BF248" s="96">
        <f t="shared" si="85"/>
        <v>92.92</v>
      </c>
      <c r="BG248" s="96">
        <f t="shared" si="86"/>
        <v>67.260000000000005</v>
      </c>
      <c r="BH248" s="96">
        <f t="shared" si="87"/>
        <v>25.659999999999997</v>
      </c>
      <c r="BI248" s="44"/>
      <c r="BJ248" s="96">
        <f t="shared" si="84"/>
        <v>84.864000000000004</v>
      </c>
      <c r="BK248" s="44"/>
      <c r="BP248" s="14"/>
      <c r="BQ248" s="13"/>
      <c r="BR248" s="15"/>
      <c r="BU248" s="13"/>
      <c r="BV248" s="15"/>
      <c r="BY248" s="13"/>
      <c r="BZ248" s="15"/>
      <c r="CC248" s="13"/>
      <c r="CD248" s="15"/>
      <c r="CG248" s="13"/>
      <c r="CH248" s="15"/>
      <c r="CK248" s="15"/>
      <c r="CL248" s="15"/>
      <c r="CM248" s="15"/>
    </row>
    <row r="249" spans="1:91" ht="16" thickBot="1" x14ac:dyDescent="0.4">
      <c r="A249" s="13">
        <v>43710</v>
      </c>
      <c r="B249" s="81" t="s">
        <v>295</v>
      </c>
      <c r="C249" s="80">
        <f t="shared" si="68"/>
        <v>2019</v>
      </c>
      <c r="D249" s="80">
        <f t="shared" si="69"/>
        <v>9</v>
      </c>
      <c r="E249" s="80">
        <f t="shared" si="70"/>
        <v>2</v>
      </c>
      <c r="F249" s="80">
        <v>1032.0821000000001</v>
      </c>
      <c r="G249" s="80">
        <v>92.62</v>
      </c>
      <c r="H249" s="80">
        <v>0.22</v>
      </c>
      <c r="I249" s="80">
        <v>2559.54</v>
      </c>
      <c r="J249" s="80">
        <v>285.5</v>
      </c>
      <c r="K249" s="80">
        <v>1114.2999</v>
      </c>
      <c r="L249" s="80">
        <v>11934.74</v>
      </c>
      <c r="M249" s="80">
        <v>20197.45</v>
      </c>
      <c r="O249" s="66">
        <f t="shared" si="71"/>
        <v>9</v>
      </c>
      <c r="P249" s="44">
        <f t="shared" si="72"/>
        <v>1</v>
      </c>
      <c r="Q249" s="94">
        <v>45536</v>
      </c>
      <c r="R249" s="95">
        <f>SUMIFS(F:F,C:C,$R$4,D:D,O249,E:E,P249)</f>
        <v>1029.6641999999999</v>
      </c>
      <c r="S249" s="96">
        <f>SUMIFS($F:$F,$C:$C,$S$4,$D:$D,O249,$E:$E,P249)</f>
        <v>1033.0500999999999</v>
      </c>
      <c r="T249" s="96">
        <f>SUMIFS($F:$F,$C:$C,$T$4,$D:$D,O249,$E:$E,P249)</f>
        <v>757.03740000000005</v>
      </c>
      <c r="U249" s="96">
        <f>SUMIFS($F:$F,$C:$C,$U$4,$D:$D,O249,$E:$E,P249)</f>
        <v>899.77719999999999</v>
      </c>
      <c r="V249" s="96">
        <f>SUMIFS($F:$F,$C:$C,$V$4,$D:$D,O249,$E:$E,P249)</f>
        <v>1057.0346</v>
      </c>
      <c r="W249" s="96">
        <f>SUMIFS($F:$F,$C:$C,$W$4,$D:$D,O249,$E:$E,P249)</f>
        <v>1058.5961</v>
      </c>
      <c r="X249" s="97">
        <f>SUMIFS($F:$F,$C:$C,$X$4,$D:$D,O249,$E:$E,P249)</f>
        <v>0</v>
      </c>
      <c r="Y249" s="44"/>
      <c r="Z249" s="66">
        <f t="shared" si="73"/>
        <v>9</v>
      </c>
      <c r="AA249" s="44">
        <f t="shared" si="74"/>
        <v>1</v>
      </c>
      <c r="AB249" s="94">
        <v>45536</v>
      </c>
      <c r="AC249" s="95">
        <f t="shared" si="89"/>
        <v>93.605836363636357</v>
      </c>
      <c r="AD249" s="96">
        <f t="shared" si="89"/>
        <v>93.913645454545446</v>
      </c>
      <c r="AE249" s="96">
        <f t="shared" si="89"/>
        <v>68.821581818181826</v>
      </c>
      <c r="AF249" s="96">
        <f t="shared" si="89"/>
        <v>81.797927272727279</v>
      </c>
      <c r="AG249" s="96">
        <f t="shared" si="89"/>
        <v>96.09405454545454</v>
      </c>
      <c r="AH249" s="96">
        <f t="shared" si="89"/>
        <v>96.236009090909093</v>
      </c>
      <c r="AI249" s="97">
        <f t="shared" si="88"/>
        <v>0</v>
      </c>
      <c r="AJ249" s="44"/>
      <c r="AK249" s="66">
        <f t="shared" si="75"/>
        <v>9</v>
      </c>
      <c r="AL249" s="44">
        <f t="shared" si="76"/>
        <v>1</v>
      </c>
      <c r="AM249" s="94">
        <v>45536</v>
      </c>
      <c r="AN249" s="95">
        <f>SUMIFS(G:G,C:C,$AN$4,D:D,AK249,E:E,AL249)</f>
        <v>92.41</v>
      </c>
      <c r="AO249" s="96">
        <f>SUMIFS(G:G,C:C,$AO$4,D:D,AK249,E:E,AL249)</f>
        <v>91.22</v>
      </c>
      <c r="AP249" s="96">
        <f>SUMIFS(G:G,C:C,$AP$4,D:D,AK249,E:E,AL249)</f>
        <v>67.7</v>
      </c>
      <c r="AQ249" s="96">
        <f>SUMIFS(G:G,C:C,$AQ$4,D:D,AK249,E:E,AL249)</f>
        <v>80.75</v>
      </c>
      <c r="AR249" s="96">
        <f>SUMIFS(G:G,C:C,$AR$4,D:D,AK249,E:E,AL249)</f>
        <v>92.86</v>
      </c>
      <c r="AS249" s="96">
        <f>SUMIFS(G:G,C:C,$AS$4,D:D,AK249,E:E,AL249)</f>
        <v>92.4</v>
      </c>
      <c r="AT249" s="97">
        <f>SUMIFS(G:G,C:C,$AT$4,D:D,AK249,E:E,AL249)</f>
        <v>0</v>
      </c>
      <c r="AU249" s="44"/>
      <c r="AV249" s="101">
        <v>45536</v>
      </c>
      <c r="AW249" s="96">
        <f t="shared" si="77"/>
        <v>961.09907999999996</v>
      </c>
      <c r="AX249" s="96">
        <f t="shared" si="78"/>
        <v>87.372643636363634</v>
      </c>
      <c r="AY249" s="97">
        <f t="shared" si="79"/>
        <v>84.986000000000018</v>
      </c>
      <c r="AZ249" s="96">
        <f t="shared" si="80"/>
        <v>96.236009090909093</v>
      </c>
      <c r="BA249" s="96">
        <f t="shared" si="81"/>
        <v>68.821581818181826</v>
      </c>
      <c r="BB249" s="97">
        <f t="shared" si="82"/>
        <v>27.414427272727266</v>
      </c>
      <c r="BC249" s="102">
        <f t="shared" si="83"/>
        <v>87.372643636363634</v>
      </c>
      <c r="BD249" s="44"/>
      <c r="BE249" s="44"/>
      <c r="BF249" s="96">
        <f t="shared" si="85"/>
        <v>92.86</v>
      </c>
      <c r="BG249" s="96">
        <f t="shared" si="86"/>
        <v>67.7</v>
      </c>
      <c r="BH249" s="96">
        <f t="shared" si="87"/>
        <v>25.159999999999997</v>
      </c>
      <c r="BI249" s="44"/>
      <c r="BJ249" s="96">
        <f t="shared" si="84"/>
        <v>84.986000000000018</v>
      </c>
      <c r="BK249" s="44"/>
      <c r="BP249" s="14"/>
      <c r="BQ249" s="13"/>
      <c r="BR249" s="15"/>
      <c r="BU249" s="13"/>
      <c r="BV249" s="15"/>
      <c r="BY249" s="13"/>
      <c r="BZ249" s="15"/>
      <c r="CC249" s="13"/>
      <c r="CD249" s="15"/>
      <c r="CG249" s="13"/>
      <c r="CH249" s="15"/>
      <c r="CK249" s="15"/>
      <c r="CL249" s="15"/>
      <c r="CM249" s="15"/>
    </row>
    <row r="250" spans="1:91" ht="16" thickBot="1" x14ac:dyDescent="0.4">
      <c r="A250" s="13">
        <v>43711</v>
      </c>
      <c r="B250" s="81" t="s">
        <v>296</v>
      </c>
      <c r="C250" s="80">
        <f t="shared" si="68"/>
        <v>2019</v>
      </c>
      <c r="D250" s="80">
        <f t="shared" si="69"/>
        <v>9</v>
      </c>
      <c r="E250" s="80">
        <f t="shared" si="70"/>
        <v>3</v>
      </c>
      <c r="F250" s="80">
        <v>1033.8728000000001</v>
      </c>
      <c r="G250" s="80">
        <v>92.78</v>
      </c>
      <c r="H250" s="80">
        <v>0.16</v>
      </c>
      <c r="I250" s="80">
        <v>2521.7399999999998</v>
      </c>
      <c r="J250" s="80">
        <v>448.8</v>
      </c>
      <c r="K250" s="80">
        <v>1114.2999</v>
      </c>
      <c r="L250" s="80">
        <v>11934.64</v>
      </c>
      <c r="M250" s="80">
        <v>20197.7</v>
      </c>
      <c r="O250" s="66">
        <f t="shared" si="71"/>
        <v>9</v>
      </c>
      <c r="P250" s="44">
        <f t="shared" si="72"/>
        <v>2</v>
      </c>
      <c r="Q250" s="94">
        <v>45537</v>
      </c>
      <c r="R250" s="95">
        <f>SUMIFS(F:F,C:C,$R$4,D:D,O250,E:E,P250)</f>
        <v>1032.0821000000001</v>
      </c>
      <c r="S250" s="96">
        <f>SUMIFS($F:$F,$C:$C,$S$4,$D:$D,O250,$E:$E,P250)</f>
        <v>1036.0835999999999</v>
      </c>
      <c r="T250" s="96">
        <f>SUMIFS($F:$F,$C:$C,$T$4,$D:$D,O250,$E:$E,P250)</f>
        <v>759.34559999999999</v>
      </c>
      <c r="U250" s="96">
        <f>SUMIFS($F:$F,$C:$C,$U$4,$D:$D,O250,$E:$E,P250)</f>
        <v>903.0806</v>
      </c>
      <c r="V250" s="96">
        <f>SUMIFS($F:$F,$C:$C,$V$4,$D:$D,O250,$E:$E,P250)</f>
        <v>1058.9702</v>
      </c>
      <c r="W250" s="96">
        <f>SUMIFS($F:$F,$C:$C,$W$4,$D:$D,O250,$E:$E,P250)</f>
        <v>1059.9335000000001</v>
      </c>
      <c r="X250" s="97">
        <f>SUMIFS($F:$F,$C:$C,$X$4,$D:$D,O250,$E:$E,P250)</f>
        <v>0</v>
      </c>
      <c r="Y250" s="44"/>
      <c r="Z250" s="66">
        <f t="shared" si="73"/>
        <v>9</v>
      </c>
      <c r="AA250" s="44">
        <f t="shared" si="74"/>
        <v>2</v>
      </c>
      <c r="AB250" s="94">
        <v>45537</v>
      </c>
      <c r="AC250" s="95">
        <f t="shared" si="89"/>
        <v>93.825645454545466</v>
      </c>
      <c r="AD250" s="96">
        <f t="shared" si="89"/>
        <v>94.189418181818169</v>
      </c>
      <c r="AE250" s="96">
        <f t="shared" si="89"/>
        <v>69.031418181818182</v>
      </c>
      <c r="AF250" s="96">
        <f t="shared" si="89"/>
        <v>82.09823636363636</v>
      </c>
      <c r="AG250" s="96">
        <f t="shared" si="89"/>
        <v>96.270018181818173</v>
      </c>
      <c r="AH250" s="96">
        <f t="shared" si="89"/>
        <v>96.357590909090916</v>
      </c>
      <c r="AI250" s="97">
        <f t="shared" si="88"/>
        <v>0</v>
      </c>
      <c r="AJ250" s="44"/>
      <c r="AK250" s="66">
        <f t="shared" si="75"/>
        <v>9</v>
      </c>
      <c r="AL250" s="44">
        <f t="shared" si="76"/>
        <v>2</v>
      </c>
      <c r="AM250" s="94">
        <v>45537</v>
      </c>
      <c r="AN250" s="95">
        <f>SUMIFS(G:G,C:C,$AN$4,D:D,AK250,E:E,AL250)</f>
        <v>92.62</v>
      </c>
      <c r="AO250" s="96">
        <f>SUMIFS(G:G,C:C,$AO$4,D:D,AK250,E:E,AL250)</f>
        <v>91.48</v>
      </c>
      <c r="AP250" s="96">
        <f>SUMIFS(G:G,C:C,$AP$4,D:D,AK250,E:E,AL250)</f>
        <v>67.900000000000006</v>
      </c>
      <c r="AQ250" s="96">
        <f>SUMIFS(G:G,C:C,$AQ$4,D:D,AK250,E:E,AL250)</f>
        <v>81.05</v>
      </c>
      <c r="AR250" s="96">
        <f>SUMIFS(G:G,C:C,$AR$4,D:D,AK250,E:E,AL250)</f>
        <v>92.88</v>
      </c>
      <c r="AS250" s="96">
        <f>SUMIFS(G:G,C:C,$AS$4,D:D,AK250,E:E,AL250)</f>
        <v>92.52</v>
      </c>
      <c r="AT250" s="97">
        <f>SUMIFS(G:G,C:C,$AT$4,D:D,AK250,E:E,AL250)</f>
        <v>0</v>
      </c>
      <c r="AU250" s="44"/>
      <c r="AV250" s="101">
        <v>45537</v>
      </c>
      <c r="AW250" s="96">
        <f t="shared" si="77"/>
        <v>963.48269999999991</v>
      </c>
      <c r="AX250" s="96">
        <f t="shared" si="78"/>
        <v>87.589336363636349</v>
      </c>
      <c r="AY250" s="97">
        <f t="shared" si="79"/>
        <v>85.165999999999997</v>
      </c>
      <c r="AZ250" s="96">
        <f t="shared" si="80"/>
        <v>96.357590909090916</v>
      </c>
      <c r="BA250" s="96">
        <f t="shared" si="81"/>
        <v>69.031418181818182</v>
      </c>
      <c r="BB250" s="97">
        <f t="shared" si="82"/>
        <v>27.326172727272734</v>
      </c>
      <c r="BC250" s="102">
        <f t="shared" si="83"/>
        <v>87.589336363636363</v>
      </c>
      <c r="BD250" s="44"/>
      <c r="BE250" s="44"/>
      <c r="BF250" s="96">
        <f t="shared" si="85"/>
        <v>92.88</v>
      </c>
      <c r="BG250" s="96">
        <f t="shared" si="86"/>
        <v>67.900000000000006</v>
      </c>
      <c r="BH250" s="96">
        <f t="shared" si="87"/>
        <v>24.97999999999999</v>
      </c>
      <c r="BI250" s="44"/>
      <c r="BJ250" s="96">
        <f t="shared" si="84"/>
        <v>85.165999999999997</v>
      </c>
      <c r="BK250" s="44"/>
      <c r="BP250" s="14"/>
      <c r="BQ250" s="13"/>
      <c r="BR250" s="15"/>
      <c r="BU250" s="13"/>
      <c r="BV250" s="15"/>
      <c r="BY250" s="13"/>
      <c r="BZ250" s="15"/>
      <c r="CC250" s="13"/>
      <c r="CD250" s="15"/>
      <c r="CG250" s="13"/>
      <c r="CH250" s="15"/>
      <c r="CK250" s="15"/>
      <c r="CL250" s="15"/>
      <c r="CM250" s="15"/>
    </row>
    <row r="251" spans="1:91" ht="16" thickBot="1" x14ac:dyDescent="0.4">
      <c r="A251" s="13">
        <v>43712</v>
      </c>
      <c r="B251" s="81" t="s">
        <v>297</v>
      </c>
      <c r="C251" s="80">
        <f t="shared" si="68"/>
        <v>2019</v>
      </c>
      <c r="D251" s="80">
        <f t="shared" si="69"/>
        <v>9</v>
      </c>
      <c r="E251" s="80">
        <f t="shared" si="70"/>
        <v>4</v>
      </c>
      <c r="F251" s="80">
        <v>1035.961</v>
      </c>
      <c r="G251" s="80">
        <v>92.97</v>
      </c>
      <c r="H251" s="80">
        <v>0.19</v>
      </c>
      <c r="I251" s="80">
        <v>2443.71</v>
      </c>
      <c r="J251" s="80">
        <v>376.3</v>
      </c>
      <c r="K251" s="80">
        <v>1114.2999</v>
      </c>
      <c r="L251" s="80">
        <v>11934.52</v>
      </c>
      <c r="M251" s="80">
        <v>20198.03</v>
      </c>
      <c r="O251" s="66">
        <f t="shared" si="71"/>
        <v>9</v>
      </c>
      <c r="P251" s="44">
        <f t="shared" si="72"/>
        <v>3</v>
      </c>
      <c r="Q251" s="94">
        <v>45538</v>
      </c>
      <c r="R251" s="95">
        <f>SUMIFS(F:F,C:C,$R$4,D:D,O251,E:E,P251)</f>
        <v>1033.8728000000001</v>
      </c>
      <c r="S251" s="96">
        <f>SUMIFS($F:$F,$C:$C,$S$4,$D:$D,O251,$E:$E,P251)</f>
        <v>1037.7678000000001</v>
      </c>
      <c r="T251" s="96">
        <f>SUMIFS($F:$F,$C:$C,$T$4,$D:$D,O251,$E:$E,P251)</f>
        <v>761.88040000000001</v>
      </c>
      <c r="U251" s="96">
        <f>SUMIFS($F:$F,$C:$C,$U$4,$D:$D,O251,$E:$E,P251)</f>
        <v>907.53179999999998</v>
      </c>
      <c r="V251" s="96">
        <f>SUMIFS($F:$F,$C:$C,$V$4,$D:$D,O251,$E:$E,P251)</f>
        <v>1061.1745000000001</v>
      </c>
      <c r="W251" s="96">
        <f>SUMIFS($F:$F,$C:$C,$W$4,$D:$D,O251,$E:$E,P251)</f>
        <v>1060.5261</v>
      </c>
      <c r="X251" s="97">
        <f>SUMIFS($F:$F,$C:$C,$X$4,$D:$D,O251,$E:$E,P251)</f>
        <v>0</v>
      </c>
      <c r="Y251" s="44"/>
      <c r="Z251" s="66">
        <f t="shared" si="73"/>
        <v>9</v>
      </c>
      <c r="AA251" s="44">
        <f t="shared" si="74"/>
        <v>3</v>
      </c>
      <c r="AB251" s="94">
        <v>45538</v>
      </c>
      <c r="AC251" s="95">
        <f t="shared" si="89"/>
        <v>93.988436363636367</v>
      </c>
      <c r="AD251" s="96">
        <f t="shared" si="89"/>
        <v>94.342527272727281</v>
      </c>
      <c r="AE251" s="96">
        <f t="shared" si="89"/>
        <v>69.26185454545454</v>
      </c>
      <c r="AF251" s="96">
        <f t="shared" si="89"/>
        <v>82.502890909090908</v>
      </c>
      <c r="AG251" s="96">
        <f t="shared" si="89"/>
        <v>96.470409090909101</v>
      </c>
      <c r="AH251" s="96">
        <f t="shared" si="89"/>
        <v>96.411463636363635</v>
      </c>
      <c r="AI251" s="97">
        <f t="shared" si="88"/>
        <v>0</v>
      </c>
      <c r="AJ251" s="44"/>
      <c r="AK251" s="66">
        <f t="shared" si="75"/>
        <v>9</v>
      </c>
      <c r="AL251" s="44">
        <f t="shared" si="76"/>
        <v>3</v>
      </c>
      <c r="AM251" s="94">
        <v>45538</v>
      </c>
      <c r="AN251" s="95">
        <f>SUMIFS(G:G,C:C,$AN$4,D:D,AK251,E:E,AL251)</f>
        <v>92.78</v>
      </c>
      <c r="AO251" s="96">
        <f>SUMIFS(G:G,C:C,$AO$4,D:D,AK251,E:E,AL251)</f>
        <v>91.63</v>
      </c>
      <c r="AP251" s="96">
        <f>SUMIFS(G:G,C:C,$AP$4,D:D,AK251,E:E,AL251)</f>
        <v>68.13</v>
      </c>
      <c r="AQ251" s="96">
        <f>SUMIFS(G:G,C:C,$AQ$4,D:D,AK251,E:E,AL251)</f>
        <v>81.45</v>
      </c>
      <c r="AR251" s="96">
        <f>SUMIFS(G:G,C:C,$AR$4,D:D,AK251,E:E,AL251)</f>
        <v>93.08</v>
      </c>
      <c r="AS251" s="96">
        <f>SUMIFS(G:G,C:C,$AS$4,D:D,AK251,E:E,AL251)</f>
        <v>92.57</v>
      </c>
      <c r="AT251" s="97">
        <f>SUMIFS(G:G,C:C,$AT$4,D:D,AK251,E:E,AL251)</f>
        <v>0</v>
      </c>
      <c r="AU251" s="44"/>
      <c r="AV251" s="101">
        <v>45538</v>
      </c>
      <c r="AW251" s="96">
        <f t="shared" si="77"/>
        <v>965.77612000000011</v>
      </c>
      <c r="AX251" s="96">
        <f t="shared" si="78"/>
        <v>87.797829090909104</v>
      </c>
      <c r="AY251" s="97">
        <f t="shared" si="79"/>
        <v>85.371999999999986</v>
      </c>
      <c r="AZ251" s="96">
        <f t="shared" si="80"/>
        <v>96.470409090909101</v>
      </c>
      <c r="BA251" s="96">
        <f t="shared" si="81"/>
        <v>69.26185454545454</v>
      </c>
      <c r="BB251" s="97">
        <f t="shared" si="82"/>
        <v>27.208554545454561</v>
      </c>
      <c r="BC251" s="102">
        <f t="shared" si="83"/>
        <v>87.797829090909104</v>
      </c>
      <c r="BD251" s="44"/>
      <c r="BE251" s="44"/>
      <c r="BF251" s="96">
        <f t="shared" si="85"/>
        <v>93.08</v>
      </c>
      <c r="BG251" s="96">
        <f t="shared" si="86"/>
        <v>68.13</v>
      </c>
      <c r="BH251" s="96">
        <f t="shared" si="87"/>
        <v>24.950000000000003</v>
      </c>
      <c r="BI251" s="44"/>
      <c r="BJ251" s="96">
        <f t="shared" si="84"/>
        <v>85.371999999999986</v>
      </c>
      <c r="BK251" s="44"/>
      <c r="BP251" s="14"/>
      <c r="BQ251" s="13"/>
      <c r="BR251" s="15"/>
      <c r="BU251" s="13"/>
      <c r="BV251" s="15"/>
      <c r="BY251" s="13"/>
      <c r="BZ251" s="15"/>
      <c r="CC251" s="13"/>
      <c r="CD251" s="15"/>
      <c r="CG251" s="13"/>
      <c r="CH251" s="15"/>
      <c r="CK251" s="15"/>
      <c r="CL251" s="15"/>
      <c r="CM251" s="15"/>
    </row>
    <row r="252" spans="1:91" ht="16" thickBot="1" x14ac:dyDescent="0.4">
      <c r="A252" s="13">
        <v>43713</v>
      </c>
      <c r="B252" s="81" t="s">
        <v>298</v>
      </c>
      <c r="C252" s="80">
        <f t="shared" si="68"/>
        <v>2019</v>
      </c>
      <c r="D252" s="80">
        <f t="shared" si="69"/>
        <v>9</v>
      </c>
      <c r="E252" s="80">
        <f t="shared" si="70"/>
        <v>5</v>
      </c>
      <c r="F252" s="80">
        <v>1037.7940000000001</v>
      </c>
      <c r="G252" s="80">
        <v>93.13</v>
      </c>
      <c r="H252" s="80">
        <v>0.16</v>
      </c>
      <c r="I252" s="80">
        <v>2224.9</v>
      </c>
      <c r="J252" s="80">
        <v>430.3</v>
      </c>
      <c r="K252" s="80">
        <v>1114.2999</v>
      </c>
      <c r="L252" s="80">
        <v>11934.47</v>
      </c>
      <c r="M252" s="80">
        <v>20198.150000000001</v>
      </c>
      <c r="O252" s="66">
        <f t="shared" si="71"/>
        <v>9</v>
      </c>
      <c r="P252" s="44">
        <f t="shared" si="72"/>
        <v>4</v>
      </c>
      <c r="Q252" s="94">
        <v>45539</v>
      </c>
      <c r="R252" s="95">
        <f>SUMIFS(F:F,C:C,$R$4,D:D,O252,E:E,P252)</f>
        <v>1035.961</v>
      </c>
      <c r="S252" s="96">
        <f>SUMIFS($F:$F,$C:$C,$S$4,$D:$D,O252,$E:$E,P252)</f>
        <v>1039.4917</v>
      </c>
      <c r="T252" s="96">
        <f>SUMIFS($F:$F,$C:$C,$T$4,$D:$D,O252,$E:$E,P252)</f>
        <v>765.21550000000002</v>
      </c>
      <c r="U252" s="96">
        <f>SUMIFS($F:$F,$C:$C,$U$4,$D:$D,O252,$E:$E,P252)</f>
        <v>912.13300000000004</v>
      </c>
      <c r="V252" s="96">
        <f>SUMIFS($F:$F,$C:$C,$V$4,$D:$D,O252,$E:$E,P252)</f>
        <v>1062.4539</v>
      </c>
      <c r="W252" s="96">
        <f>SUMIFS($F:$F,$C:$C,$W$4,$D:$D,O252,$E:$E,P252)</f>
        <v>1061.0187000000001</v>
      </c>
      <c r="X252" s="97">
        <f>SUMIFS($F:$F,$C:$C,$X$4,$D:$D,O252,$E:$E,P252)</f>
        <v>0</v>
      </c>
      <c r="Y252" s="44"/>
      <c r="Z252" s="66">
        <f t="shared" si="73"/>
        <v>9</v>
      </c>
      <c r="AA252" s="44">
        <f t="shared" si="74"/>
        <v>4</v>
      </c>
      <c r="AB252" s="94">
        <v>45539</v>
      </c>
      <c r="AC252" s="95">
        <f t="shared" si="89"/>
        <v>94.178272727272727</v>
      </c>
      <c r="AD252" s="96">
        <f t="shared" si="89"/>
        <v>94.499245454545459</v>
      </c>
      <c r="AE252" s="96">
        <f t="shared" si="89"/>
        <v>69.565045454545455</v>
      </c>
      <c r="AF252" s="96">
        <f t="shared" si="89"/>
        <v>82.921181818181822</v>
      </c>
      <c r="AG252" s="96">
        <f t="shared" si="89"/>
        <v>96.586718181818185</v>
      </c>
      <c r="AH252" s="96">
        <f t="shared" si="89"/>
        <v>96.456245454545467</v>
      </c>
      <c r="AI252" s="97">
        <f t="shared" si="88"/>
        <v>0</v>
      </c>
      <c r="AJ252" s="44"/>
      <c r="AK252" s="66">
        <f t="shared" si="75"/>
        <v>9</v>
      </c>
      <c r="AL252" s="44">
        <f t="shared" si="76"/>
        <v>4</v>
      </c>
      <c r="AM252" s="94">
        <v>45539</v>
      </c>
      <c r="AN252" s="95">
        <f>SUMIFS(G:G,C:C,$AN$4,D:D,AK252,E:E,AL252)</f>
        <v>92.97</v>
      </c>
      <c r="AO252" s="96">
        <f>SUMIFS(G:G,C:C,$AO$4,D:D,AK252,E:E,AL252)</f>
        <v>91.79</v>
      </c>
      <c r="AP252" s="96">
        <f>SUMIFS(G:G,C:C,$AP$4,D:D,AK252,E:E,AL252)</f>
        <v>68.430000000000007</v>
      </c>
      <c r="AQ252" s="96">
        <f>SUMIFS(G:G,C:C,$AQ$4,D:D,AK252,E:E,AL252)</f>
        <v>81.86</v>
      </c>
      <c r="AR252" s="96">
        <f>SUMIFS(G:G,C:C,$AR$4,D:D,AK252,E:E,AL252)</f>
        <v>93.19</v>
      </c>
      <c r="AS252" s="96">
        <f>SUMIFS(G:G,C:C,$AS$4,D:D,AK252,E:E,AL252)</f>
        <v>92.62</v>
      </c>
      <c r="AT252" s="97">
        <f>SUMIFS(G:G,C:C,$AT$4,D:D,AK252,E:E,AL252)</f>
        <v>0</v>
      </c>
      <c r="AU252" s="44"/>
      <c r="AV252" s="101">
        <v>45539</v>
      </c>
      <c r="AW252" s="96">
        <f t="shared" si="77"/>
        <v>968.06255999999996</v>
      </c>
      <c r="AX252" s="96">
        <f t="shared" si="78"/>
        <v>88.005687272727272</v>
      </c>
      <c r="AY252" s="97">
        <f t="shared" si="79"/>
        <v>85.578000000000003</v>
      </c>
      <c r="AZ252" s="96">
        <f t="shared" si="80"/>
        <v>96.586718181818185</v>
      </c>
      <c r="BA252" s="96">
        <f t="shared" si="81"/>
        <v>69.565045454545455</v>
      </c>
      <c r="BB252" s="97">
        <f t="shared" si="82"/>
        <v>27.02167272727273</v>
      </c>
      <c r="BC252" s="102">
        <f t="shared" si="83"/>
        <v>88.005687272727272</v>
      </c>
      <c r="BD252" s="44"/>
      <c r="BE252" s="44"/>
      <c r="BF252" s="96">
        <f t="shared" si="85"/>
        <v>93.19</v>
      </c>
      <c r="BG252" s="96">
        <f t="shared" si="86"/>
        <v>68.430000000000007</v>
      </c>
      <c r="BH252" s="96">
        <f t="shared" si="87"/>
        <v>24.759999999999991</v>
      </c>
      <c r="BI252" s="44"/>
      <c r="BJ252" s="96">
        <f t="shared" si="84"/>
        <v>85.578000000000003</v>
      </c>
      <c r="BK252" s="44"/>
      <c r="BP252" s="14"/>
      <c r="BQ252" s="13"/>
      <c r="BR252" s="15"/>
      <c r="BU252" s="13"/>
      <c r="BV252" s="15"/>
      <c r="BY252" s="13"/>
      <c r="BZ252" s="15"/>
      <c r="CC252" s="13"/>
      <c r="CD252" s="15"/>
      <c r="CG252" s="13"/>
      <c r="CH252" s="15"/>
      <c r="CK252" s="15"/>
      <c r="CL252" s="15"/>
      <c r="CM252" s="15"/>
    </row>
    <row r="253" spans="1:91" ht="16" thickBot="1" x14ac:dyDescent="0.4">
      <c r="A253" s="13">
        <v>43714</v>
      </c>
      <c r="B253" s="81" t="s">
        <v>299</v>
      </c>
      <c r="C253" s="80">
        <f t="shared" si="68"/>
        <v>2019</v>
      </c>
      <c r="D253" s="80">
        <f t="shared" si="69"/>
        <v>9</v>
      </c>
      <c r="E253" s="80">
        <f t="shared" si="70"/>
        <v>6</v>
      </c>
      <c r="F253" s="80">
        <v>1039.4457</v>
      </c>
      <c r="G253" s="80">
        <v>93.27</v>
      </c>
      <c r="H253" s="80">
        <v>0.15</v>
      </c>
      <c r="I253" s="80">
        <v>2170.3000000000002</v>
      </c>
      <c r="J253" s="80">
        <v>621.20000000000005</v>
      </c>
      <c r="K253" s="80">
        <v>1114.4955</v>
      </c>
      <c r="L253" s="80">
        <v>11935.05</v>
      </c>
      <c r="M253" s="80">
        <v>20199.59</v>
      </c>
      <c r="O253" s="66">
        <f t="shared" si="71"/>
        <v>9</v>
      </c>
      <c r="P253" s="44">
        <f t="shared" si="72"/>
        <v>5</v>
      </c>
      <c r="Q253" s="94">
        <v>45540</v>
      </c>
      <c r="R253" s="95">
        <f>SUMIFS(F:F,C:C,$R$4,D:D,O253,E:E,P253)</f>
        <v>1037.7940000000001</v>
      </c>
      <c r="S253" s="96">
        <f>SUMIFS($F:$F,$C:$C,$S$4,$D:$D,O253,$E:$E,P253)</f>
        <v>1042.2212999999999</v>
      </c>
      <c r="T253" s="96">
        <f>SUMIFS($F:$F,$C:$C,$T$4,$D:$D,O253,$E:$E,P253)</f>
        <v>768.99850000000004</v>
      </c>
      <c r="U253" s="96">
        <f>SUMIFS($F:$F,$C:$C,$U$4,$D:$D,O253,$E:$E,P253)</f>
        <v>915.5598</v>
      </c>
      <c r="V253" s="96">
        <f>SUMIFS($F:$F,$C:$C,$V$4,$D:$D,O253,$E:$E,P253)</f>
        <v>1063.4788000000001</v>
      </c>
      <c r="W253" s="96">
        <f>SUMIFS($F:$F,$C:$C,$W$4,$D:$D,O253,$E:$E,P253)</f>
        <v>1061.8005000000001</v>
      </c>
      <c r="X253" s="97">
        <f>SUMIFS($F:$F,$C:$C,$X$4,$D:$D,O253,$E:$E,P253)</f>
        <v>0</v>
      </c>
      <c r="Y253" s="44"/>
      <c r="Z253" s="66">
        <f t="shared" si="73"/>
        <v>9</v>
      </c>
      <c r="AA253" s="44">
        <f t="shared" si="74"/>
        <v>5</v>
      </c>
      <c r="AB253" s="94">
        <v>45540</v>
      </c>
      <c r="AC253" s="95">
        <f t="shared" si="89"/>
        <v>94.344909090909098</v>
      </c>
      <c r="AD253" s="96">
        <f t="shared" si="89"/>
        <v>94.747390909090896</v>
      </c>
      <c r="AE253" s="96">
        <f t="shared" si="89"/>
        <v>69.908954545454549</v>
      </c>
      <c r="AF253" s="96">
        <f t="shared" si="89"/>
        <v>83.232709090909097</v>
      </c>
      <c r="AG253" s="96">
        <f t="shared" si="89"/>
        <v>96.679890909090915</v>
      </c>
      <c r="AH253" s="96">
        <f t="shared" si="89"/>
        <v>96.527318181818188</v>
      </c>
      <c r="AI253" s="97">
        <f t="shared" si="88"/>
        <v>0</v>
      </c>
      <c r="AJ253" s="44"/>
      <c r="AK253" s="66">
        <f t="shared" si="75"/>
        <v>9</v>
      </c>
      <c r="AL253" s="44">
        <f t="shared" si="76"/>
        <v>5</v>
      </c>
      <c r="AM253" s="94">
        <v>45540</v>
      </c>
      <c r="AN253" s="95">
        <f>SUMIFS(G:G,C:C,$AN$4,D:D,AK253,E:E,AL253)</f>
        <v>93.13</v>
      </c>
      <c r="AO253" s="96">
        <f>SUMIFS(G:G,C:C,$AO$4,D:D,AK253,E:E,AL253)</f>
        <v>92.03</v>
      </c>
      <c r="AP253" s="96">
        <f>SUMIFS(G:G,C:C,$AP$4,D:D,AK253,E:E,AL253)</f>
        <v>68.77</v>
      </c>
      <c r="AQ253" s="96">
        <f>SUMIFS(G:G,C:C,$AQ$4,D:D,AK253,E:E,AL253)</f>
        <v>82.17</v>
      </c>
      <c r="AR253" s="96">
        <f>SUMIFS(G:G,C:C,$AR$4,D:D,AK253,E:E,AL253)</f>
        <v>93.28</v>
      </c>
      <c r="AS253" s="96">
        <f>SUMIFS(G:G,C:C,$AS$4,D:D,AK253,E:E,AL253)</f>
        <v>92.68</v>
      </c>
      <c r="AT253" s="97">
        <f>SUMIFS(G:G,C:C,$AT$4,D:D,AK253,E:E,AL253)</f>
        <v>0</v>
      </c>
      <c r="AU253" s="44"/>
      <c r="AV253" s="101">
        <v>45540</v>
      </c>
      <c r="AW253" s="96">
        <f t="shared" si="77"/>
        <v>970.41178000000002</v>
      </c>
      <c r="AX253" s="96">
        <f t="shared" si="78"/>
        <v>88.219252727272732</v>
      </c>
      <c r="AY253" s="97">
        <f t="shared" si="79"/>
        <v>85.786000000000001</v>
      </c>
      <c r="AZ253" s="96">
        <f t="shared" si="80"/>
        <v>96.679890909090915</v>
      </c>
      <c r="BA253" s="96">
        <f t="shared" si="81"/>
        <v>69.908954545454549</v>
      </c>
      <c r="BB253" s="97">
        <f t="shared" si="82"/>
        <v>26.770936363636366</v>
      </c>
      <c r="BC253" s="102">
        <f t="shared" si="83"/>
        <v>88.219252727272732</v>
      </c>
      <c r="BD253" s="44"/>
      <c r="BE253" s="44"/>
      <c r="BF253" s="96">
        <f t="shared" si="85"/>
        <v>93.28</v>
      </c>
      <c r="BG253" s="96">
        <f t="shared" si="86"/>
        <v>68.77</v>
      </c>
      <c r="BH253" s="96">
        <f t="shared" si="87"/>
        <v>24.510000000000005</v>
      </c>
      <c r="BI253" s="44"/>
      <c r="BJ253" s="96">
        <f t="shared" si="84"/>
        <v>85.786000000000001</v>
      </c>
      <c r="BK253" s="44"/>
      <c r="BP253" s="14"/>
      <c r="BQ253" s="13"/>
      <c r="BR253" s="15"/>
      <c r="BU253" s="13"/>
      <c r="BV253" s="15"/>
      <c r="BY253" s="13"/>
      <c r="BZ253" s="15"/>
      <c r="CC253" s="13"/>
      <c r="CD253" s="15"/>
      <c r="CG253" s="13"/>
      <c r="CH253" s="15"/>
      <c r="CK253" s="15"/>
      <c r="CL253" s="15"/>
      <c r="CM253" s="15"/>
    </row>
    <row r="254" spans="1:91" ht="16" thickBot="1" x14ac:dyDescent="0.4">
      <c r="A254" s="13">
        <v>43715</v>
      </c>
      <c r="B254" s="81" t="s">
        <v>300</v>
      </c>
      <c r="C254" s="80">
        <f t="shared" si="68"/>
        <v>2019</v>
      </c>
      <c r="D254" s="80">
        <f t="shared" si="69"/>
        <v>9</v>
      </c>
      <c r="E254" s="80">
        <f t="shared" si="70"/>
        <v>7</v>
      </c>
      <c r="F254" s="80">
        <v>1041.1463000000001</v>
      </c>
      <c r="G254" s="80">
        <v>93.42</v>
      </c>
      <c r="H254" s="80">
        <v>0.15</v>
      </c>
      <c r="I254" s="80">
        <v>2251.81</v>
      </c>
      <c r="J254" s="80">
        <v>457.5</v>
      </c>
      <c r="K254" s="80">
        <v>1114.4955</v>
      </c>
      <c r="L254" s="80">
        <v>11935.08</v>
      </c>
      <c r="M254" s="80">
        <v>20199.52</v>
      </c>
      <c r="O254" s="66">
        <f t="shared" si="71"/>
        <v>9</v>
      </c>
      <c r="P254" s="44">
        <f t="shared" si="72"/>
        <v>6</v>
      </c>
      <c r="Q254" s="94">
        <v>45541</v>
      </c>
      <c r="R254" s="95">
        <f>SUMIFS(F:F,C:C,$R$4,D:D,O254,E:E,P254)</f>
        <v>1039.4457</v>
      </c>
      <c r="S254" s="96">
        <f>SUMIFS($F:$F,$C:$C,$S$4,$D:$D,O254,$E:$E,P254)</f>
        <v>1044.8306</v>
      </c>
      <c r="T254" s="96">
        <f>SUMIFS($F:$F,$C:$C,$T$4,$D:$D,O254,$E:$E,P254)</f>
        <v>771.41869999999994</v>
      </c>
      <c r="U254" s="96">
        <f>SUMIFS($F:$F,$C:$C,$U$4,$D:$D,O254,$E:$E,P254)</f>
        <v>918.82920000000001</v>
      </c>
      <c r="V254" s="96">
        <f>SUMIFS($F:$F,$C:$C,$V$4,$D:$D,O254,$E:$E,P254)</f>
        <v>1064.0754999999999</v>
      </c>
      <c r="W254" s="96">
        <f>SUMIFS($F:$F,$C:$C,$W$4,$D:$D,O254,$E:$E,P254)</f>
        <v>1062.8496</v>
      </c>
      <c r="X254" s="97">
        <f>SUMIFS($F:$F,$C:$C,$X$4,$D:$D,O254,$E:$E,P254)</f>
        <v>0</v>
      </c>
      <c r="Y254" s="44"/>
      <c r="Z254" s="66">
        <f t="shared" si="73"/>
        <v>9</v>
      </c>
      <c r="AA254" s="44">
        <f t="shared" si="74"/>
        <v>6</v>
      </c>
      <c r="AB254" s="94">
        <v>45541</v>
      </c>
      <c r="AC254" s="95">
        <f t="shared" si="89"/>
        <v>94.495063636363639</v>
      </c>
      <c r="AD254" s="96">
        <f t="shared" si="89"/>
        <v>94.9846</v>
      </c>
      <c r="AE254" s="96">
        <f t="shared" si="89"/>
        <v>70.128972727272725</v>
      </c>
      <c r="AF254" s="96">
        <f t="shared" si="89"/>
        <v>83.529927272727278</v>
      </c>
      <c r="AG254" s="96">
        <f t="shared" si="89"/>
        <v>96.734136363636352</v>
      </c>
      <c r="AH254" s="96">
        <f t="shared" si="89"/>
        <v>96.622690909090906</v>
      </c>
      <c r="AI254" s="97">
        <f t="shared" si="88"/>
        <v>0</v>
      </c>
      <c r="AJ254" s="44"/>
      <c r="AK254" s="66">
        <f t="shared" si="75"/>
        <v>9</v>
      </c>
      <c r="AL254" s="44">
        <f t="shared" si="76"/>
        <v>6</v>
      </c>
      <c r="AM254" s="94">
        <v>45541</v>
      </c>
      <c r="AN254" s="95">
        <f>SUMIFS(G:G,C:C,$AN$4,D:D,AK254,E:E,AL254)</f>
        <v>93.27</v>
      </c>
      <c r="AO254" s="96">
        <f>SUMIFS(G:G,C:C,$AO$4,D:D,AK254,E:E,AL254)</f>
        <v>92.26</v>
      </c>
      <c r="AP254" s="96">
        <f>SUMIFS(G:G,C:C,$AP$4,D:D,AK254,E:E,AL254)</f>
        <v>69.099999999999994</v>
      </c>
      <c r="AQ254" s="96">
        <f>SUMIFS(G:G,C:C,$AQ$4,D:D,AK254,E:E,AL254)</f>
        <v>82.46</v>
      </c>
      <c r="AR254" s="96">
        <f>SUMIFS(G:G,C:C,$AR$4,D:D,AK254,E:E,AL254)</f>
        <v>93.32</v>
      </c>
      <c r="AS254" s="96">
        <f>SUMIFS(G:G,C:C,$AS$4,D:D,AK254,E:E,AL254)</f>
        <v>92.77</v>
      </c>
      <c r="AT254" s="97">
        <f>SUMIFS(G:G,C:C,$AT$4,D:D,AK254,E:E,AL254)</f>
        <v>0</v>
      </c>
      <c r="AU254" s="44"/>
      <c r="AV254" s="101">
        <v>45541</v>
      </c>
      <c r="AW254" s="96">
        <f t="shared" si="77"/>
        <v>972.40071999999998</v>
      </c>
      <c r="AX254" s="96">
        <f t="shared" si="78"/>
        <v>88.400065454545455</v>
      </c>
      <c r="AY254" s="97">
        <f t="shared" si="79"/>
        <v>85.981999999999999</v>
      </c>
      <c r="AZ254" s="96">
        <f t="shared" si="80"/>
        <v>96.734136363636352</v>
      </c>
      <c r="BA254" s="96">
        <f t="shared" si="81"/>
        <v>70.128972727272725</v>
      </c>
      <c r="BB254" s="97">
        <f t="shared" si="82"/>
        <v>26.605163636363628</v>
      </c>
      <c r="BC254" s="102">
        <f t="shared" si="83"/>
        <v>88.400065454545455</v>
      </c>
      <c r="BD254" s="44"/>
      <c r="BE254" s="44"/>
      <c r="BF254" s="96">
        <f t="shared" si="85"/>
        <v>93.32</v>
      </c>
      <c r="BG254" s="96">
        <f t="shared" si="86"/>
        <v>69.099999999999994</v>
      </c>
      <c r="BH254" s="96">
        <f t="shared" si="87"/>
        <v>24.22</v>
      </c>
      <c r="BI254" s="44"/>
      <c r="BJ254" s="96">
        <f t="shared" si="84"/>
        <v>85.981999999999999</v>
      </c>
      <c r="BK254" s="44"/>
      <c r="BP254" s="14"/>
      <c r="BQ254" s="13"/>
      <c r="BR254" s="15"/>
      <c r="BU254" s="13"/>
      <c r="BV254" s="15"/>
      <c r="BY254" s="13"/>
      <c r="BZ254" s="15"/>
      <c r="CC254" s="13"/>
      <c r="CD254" s="15"/>
      <c r="CG254" s="13"/>
      <c r="CH254" s="15"/>
      <c r="CK254" s="15"/>
      <c r="CL254" s="15"/>
      <c r="CM254" s="15"/>
    </row>
    <row r="255" spans="1:91" ht="16" thickBot="1" x14ac:dyDescent="0.4">
      <c r="A255" s="13">
        <v>43716</v>
      </c>
      <c r="B255" s="81" t="s">
        <v>301</v>
      </c>
      <c r="C255" s="80">
        <f t="shared" si="68"/>
        <v>2019</v>
      </c>
      <c r="D255" s="80">
        <f t="shared" si="69"/>
        <v>9</v>
      </c>
      <c r="E255" s="80">
        <f t="shared" si="70"/>
        <v>8</v>
      </c>
      <c r="F255" s="80">
        <v>1042.9753000000001</v>
      </c>
      <c r="G255" s="80">
        <v>93.58</v>
      </c>
      <c r="H255" s="80">
        <v>0.16</v>
      </c>
      <c r="I255" s="80">
        <v>2316.66</v>
      </c>
      <c r="J255" s="80">
        <v>457</v>
      </c>
      <c r="K255" s="80">
        <v>1114.4955</v>
      </c>
      <c r="L255" s="80">
        <v>11934.99</v>
      </c>
      <c r="M255" s="80">
        <v>20199.75</v>
      </c>
      <c r="O255" s="66">
        <f t="shared" si="71"/>
        <v>9</v>
      </c>
      <c r="P255" s="44">
        <f t="shared" si="72"/>
        <v>7</v>
      </c>
      <c r="Q255" s="94">
        <v>45542</v>
      </c>
      <c r="R255" s="95">
        <f>SUMIFS(F:F,C:C,$R$4,D:D,O255,E:E,P255)</f>
        <v>1041.1463000000001</v>
      </c>
      <c r="S255" s="96">
        <f>SUMIFS($F:$F,$C:$C,$S$4,$D:$D,O255,$E:$E,P255)</f>
        <v>1046.1509000000001</v>
      </c>
      <c r="T255" s="96">
        <f>SUMIFS($F:$F,$C:$C,$T$4,$D:$D,O255,$E:$E,P255)</f>
        <v>773.36019999999996</v>
      </c>
      <c r="U255" s="96">
        <f>SUMIFS($F:$F,$C:$C,$U$4,$D:$D,O255,$E:$E,P255)</f>
        <v>921.36500000000001</v>
      </c>
      <c r="V255" s="96">
        <f>SUMIFS($F:$F,$C:$C,$V$4,$D:$D,O255,$E:$E,P255)</f>
        <v>1064.7107000000001</v>
      </c>
      <c r="W255" s="96">
        <f>SUMIFS($F:$F,$C:$C,$W$4,$D:$D,O255,$E:$E,P255)</f>
        <v>1063.9065000000001</v>
      </c>
      <c r="X255" s="97">
        <f>SUMIFS($F:$F,$C:$C,$X$4,$D:$D,O255,$E:$E,P255)</f>
        <v>0</v>
      </c>
      <c r="Y255" s="44"/>
      <c r="Z255" s="66">
        <f t="shared" si="73"/>
        <v>9</v>
      </c>
      <c r="AA255" s="44">
        <f t="shared" si="74"/>
        <v>7</v>
      </c>
      <c r="AB255" s="94">
        <v>45542</v>
      </c>
      <c r="AC255" s="95">
        <f t="shared" si="89"/>
        <v>94.649663636363641</v>
      </c>
      <c r="AD255" s="96">
        <f t="shared" si="89"/>
        <v>95.104627272727285</v>
      </c>
      <c r="AE255" s="96">
        <f t="shared" si="89"/>
        <v>70.305472727272729</v>
      </c>
      <c r="AF255" s="96">
        <f t="shared" si="89"/>
        <v>83.76045454545455</v>
      </c>
      <c r="AG255" s="96">
        <f t="shared" si="89"/>
        <v>96.791881818181821</v>
      </c>
      <c r="AH255" s="96">
        <f t="shared" si="89"/>
        <v>96.718772727272736</v>
      </c>
      <c r="AI255" s="97">
        <f t="shared" si="88"/>
        <v>0</v>
      </c>
      <c r="AJ255" s="44"/>
      <c r="AK255" s="66">
        <f t="shared" si="75"/>
        <v>9</v>
      </c>
      <c r="AL255" s="44">
        <f t="shared" si="76"/>
        <v>7</v>
      </c>
      <c r="AM255" s="94">
        <v>45542</v>
      </c>
      <c r="AN255" s="95">
        <f>SUMIFS(G:G,C:C,$AN$4,D:D,AK255,E:E,AL255)</f>
        <v>93.42</v>
      </c>
      <c r="AO255" s="96">
        <f>SUMIFS(G:G,C:C,$AO$4,D:D,AK255,E:E,AL255)</f>
        <v>92.37</v>
      </c>
      <c r="AP255" s="96">
        <f>SUMIFS(G:G,C:C,$AP$4,D:D,AK255,E:E,AL255)</f>
        <v>69.27</v>
      </c>
      <c r="AQ255" s="96">
        <f>SUMIFS(G:G,C:C,$AQ$4,D:D,AK255,E:E,AL255)</f>
        <v>82.69</v>
      </c>
      <c r="AR255" s="96">
        <f>SUMIFS(G:G,C:C,$AR$4,D:D,AK255,E:E,AL255)</f>
        <v>93.38</v>
      </c>
      <c r="AS255" s="96">
        <f>SUMIFS(G:G,C:C,$AS$4,D:D,AK255,E:E,AL255)</f>
        <v>92.86</v>
      </c>
      <c r="AT255" s="97">
        <f>SUMIFS(G:G,C:C,$AT$4,D:D,AK255,E:E,AL255)</f>
        <v>0</v>
      </c>
      <c r="AU255" s="44"/>
      <c r="AV255" s="101">
        <v>45542</v>
      </c>
      <c r="AW255" s="96">
        <f t="shared" si="77"/>
        <v>973.89866000000006</v>
      </c>
      <c r="AX255" s="96">
        <f t="shared" si="78"/>
        <v>88.536241818181821</v>
      </c>
      <c r="AY255" s="97">
        <f t="shared" si="79"/>
        <v>86.114000000000004</v>
      </c>
      <c r="AZ255" s="96">
        <f t="shared" si="80"/>
        <v>96.791881818181821</v>
      </c>
      <c r="BA255" s="96">
        <f t="shared" si="81"/>
        <v>70.305472727272729</v>
      </c>
      <c r="BB255" s="97">
        <f t="shared" si="82"/>
        <v>26.486409090909092</v>
      </c>
      <c r="BC255" s="102">
        <f t="shared" si="83"/>
        <v>88.536241818181821</v>
      </c>
      <c r="BD255" s="44"/>
      <c r="BE255" s="44"/>
      <c r="BF255" s="96">
        <f t="shared" si="85"/>
        <v>93.38</v>
      </c>
      <c r="BG255" s="96">
        <f t="shared" si="86"/>
        <v>69.27</v>
      </c>
      <c r="BH255" s="96">
        <f t="shared" si="87"/>
        <v>24.11</v>
      </c>
      <c r="BI255" s="44"/>
      <c r="BJ255" s="96">
        <f t="shared" si="84"/>
        <v>86.114000000000004</v>
      </c>
      <c r="BK255" s="44"/>
      <c r="BP255" s="14"/>
      <c r="BQ255" s="13"/>
      <c r="BR255" s="15"/>
      <c r="BU255" s="13"/>
      <c r="BV255" s="15"/>
      <c r="BY255" s="13"/>
      <c r="BZ255" s="15"/>
      <c r="CC255" s="13"/>
      <c r="CD255" s="15"/>
      <c r="CG255" s="13"/>
      <c r="CH255" s="15"/>
      <c r="CK255" s="15"/>
      <c r="CL255" s="15"/>
      <c r="CM255" s="15"/>
    </row>
    <row r="256" spans="1:91" ht="16" thickBot="1" x14ac:dyDescent="0.4">
      <c r="A256" s="13">
        <v>43717</v>
      </c>
      <c r="B256" s="81" t="s">
        <v>302</v>
      </c>
      <c r="C256" s="80">
        <f t="shared" si="68"/>
        <v>2019</v>
      </c>
      <c r="D256" s="80">
        <f t="shared" si="69"/>
        <v>9</v>
      </c>
      <c r="E256" s="80">
        <f t="shared" si="70"/>
        <v>9</v>
      </c>
      <c r="F256" s="80">
        <v>1044.1301000000001</v>
      </c>
      <c r="G256" s="80">
        <v>93.66</v>
      </c>
      <c r="H256" s="80">
        <v>0.1</v>
      </c>
      <c r="I256" s="80">
        <v>2026.86</v>
      </c>
      <c r="J256" s="80">
        <v>836.3</v>
      </c>
      <c r="K256" s="80">
        <v>1114.7707</v>
      </c>
      <c r="L256" s="80">
        <v>11934.2</v>
      </c>
      <c r="M256" s="80">
        <v>20198.75</v>
      </c>
      <c r="O256" s="66">
        <f t="shared" si="71"/>
        <v>9</v>
      </c>
      <c r="P256" s="44">
        <f t="shared" si="72"/>
        <v>8</v>
      </c>
      <c r="Q256" s="94">
        <v>45543</v>
      </c>
      <c r="R256" s="95">
        <f>SUMIFS(F:F,C:C,$R$4,D:D,O256,E:E,P256)</f>
        <v>1042.9753000000001</v>
      </c>
      <c r="S256" s="96">
        <f>SUMIFS($F:$F,$C:$C,$S$4,$D:$D,O256,$E:$E,P256)</f>
        <v>1047.3973000000001</v>
      </c>
      <c r="T256" s="96">
        <f>SUMIFS($F:$F,$C:$C,$T$4,$D:$D,O256,$E:$E,P256)</f>
        <v>775.71109999999999</v>
      </c>
      <c r="U256" s="96">
        <f>SUMIFS($F:$F,$C:$C,$U$4,$D:$D,O256,$E:$E,P256)</f>
        <v>924.79809999999998</v>
      </c>
      <c r="V256" s="96">
        <f>SUMIFS($F:$F,$C:$C,$V$4,$D:$D,O256,$E:$E,P256)</f>
        <v>1065.4022</v>
      </c>
      <c r="W256" s="96">
        <f>SUMIFS($F:$F,$C:$C,$W$4,$D:$D,O256,$E:$E,P256)</f>
        <v>1065.3595</v>
      </c>
      <c r="X256" s="97">
        <f>SUMIFS($F:$F,$C:$C,$X$4,$D:$D,O256,$E:$E,P256)</f>
        <v>0</v>
      </c>
      <c r="Y256" s="44"/>
      <c r="Z256" s="66">
        <f t="shared" si="73"/>
        <v>9</v>
      </c>
      <c r="AA256" s="44">
        <f t="shared" si="74"/>
        <v>8</v>
      </c>
      <c r="AB256" s="94">
        <v>45543</v>
      </c>
      <c r="AC256" s="95">
        <f t="shared" si="89"/>
        <v>94.815936363636368</v>
      </c>
      <c r="AD256" s="96">
        <f t="shared" si="89"/>
        <v>95.217936363636369</v>
      </c>
      <c r="AE256" s="96">
        <f t="shared" si="89"/>
        <v>70.519190909090909</v>
      </c>
      <c r="AF256" s="96">
        <f t="shared" si="89"/>
        <v>84.072554545454537</v>
      </c>
      <c r="AG256" s="96">
        <f t="shared" si="89"/>
        <v>96.854745454545451</v>
      </c>
      <c r="AH256" s="96">
        <f t="shared" si="89"/>
        <v>96.850863636363641</v>
      </c>
      <c r="AI256" s="97">
        <f t="shared" si="88"/>
        <v>0</v>
      </c>
      <c r="AJ256" s="44"/>
      <c r="AK256" s="66">
        <f t="shared" si="75"/>
        <v>9</v>
      </c>
      <c r="AL256" s="44">
        <f t="shared" si="76"/>
        <v>8</v>
      </c>
      <c r="AM256" s="94">
        <v>45543</v>
      </c>
      <c r="AN256" s="95">
        <f>SUMIFS(G:G,C:C,$AN$4,D:D,AK256,E:E,AL256)</f>
        <v>93.58</v>
      </c>
      <c r="AO256" s="96">
        <f>SUMIFS(G:G,C:C,$AO$4,D:D,AK256,E:E,AL256)</f>
        <v>92.48</v>
      </c>
      <c r="AP256" s="96">
        <f>SUMIFS(G:G,C:C,$AP$4,D:D,AK256,E:E,AL256)</f>
        <v>69.48</v>
      </c>
      <c r="AQ256" s="96">
        <f>SUMIFS(G:G,C:C,$AQ$4,D:D,AK256,E:E,AL256)</f>
        <v>82.99</v>
      </c>
      <c r="AR256" s="96">
        <f>SUMIFS(G:G,C:C,$AR$4,D:D,AK256,E:E,AL256)</f>
        <v>93.43</v>
      </c>
      <c r="AS256" s="96">
        <f>SUMIFS(G:G,C:C,$AS$4,D:D,AK256,E:E,AL256)</f>
        <v>92.99</v>
      </c>
      <c r="AT256" s="97">
        <f>SUMIFS(G:G,C:C,$AT$4,D:D,AK256,E:E,AL256)</f>
        <v>0</v>
      </c>
      <c r="AU256" s="44"/>
      <c r="AV256" s="101">
        <v>45543</v>
      </c>
      <c r="AW256" s="96">
        <f t="shared" si="77"/>
        <v>975.73364000000004</v>
      </c>
      <c r="AX256" s="96">
        <f t="shared" si="78"/>
        <v>88.703058181818179</v>
      </c>
      <c r="AY256" s="97">
        <f t="shared" si="79"/>
        <v>86.274000000000001</v>
      </c>
      <c r="AZ256" s="96">
        <f t="shared" si="80"/>
        <v>96.854745454545451</v>
      </c>
      <c r="BA256" s="96">
        <f t="shared" si="81"/>
        <v>70.519190909090909</v>
      </c>
      <c r="BB256" s="97">
        <f t="shared" si="82"/>
        <v>26.335554545454542</v>
      </c>
      <c r="BC256" s="102">
        <f t="shared" si="83"/>
        <v>88.703058181818193</v>
      </c>
      <c r="BD256" s="44"/>
      <c r="BE256" s="44"/>
      <c r="BF256" s="96">
        <f t="shared" si="85"/>
        <v>93.43</v>
      </c>
      <c r="BG256" s="96">
        <f t="shared" si="86"/>
        <v>69.48</v>
      </c>
      <c r="BH256" s="96">
        <f t="shared" si="87"/>
        <v>23.950000000000003</v>
      </c>
      <c r="BI256" s="44"/>
      <c r="BJ256" s="96">
        <f t="shared" si="84"/>
        <v>86.274000000000001</v>
      </c>
      <c r="BK256" s="44"/>
      <c r="BP256" s="14"/>
      <c r="BQ256" s="13"/>
      <c r="BR256" s="15"/>
      <c r="BU256" s="13"/>
      <c r="BV256" s="15"/>
      <c r="BY256" s="13"/>
      <c r="BZ256" s="15"/>
      <c r="CC256" s="13"/>
      <c r="CD256" s="15"/>
      <c r="CG256" s="13"/>
      <c r="CH256" s="15"/>
      <c r="CK256" s="15"/>
      <c r="CL256" s="15"/>
      <c r="CM256" s="15"/>
    </row>
    <row r="257" spans="1:91" ht="16" thickBot="1" x14ac:dyDescent="0.4">
      <c r="A257" s="13">
        <v>43718</v>
      </c>
      <c r="B257" s="81" t="s">
        <v>303</v>
      </c>
      <c r="C257" s="80">
        <f t="shared" si="68"/>
        <v>2019</v>
      </c>
      <c r="D257" s="80">
        <f t="shared" si="69"/>
        <v>9</v>
      </c>
      <c r="E257" s="80">
        <f t="shared" si="70"/>
        <v>10</v>
      </c>
      <c r="F257" s="80">
        <v>1045.5907</v>
      </c>
      <c r="G257" s="80">
        <v>93.79</v>
      </c>
      <c r="H257" s="80">
        <v>0.13</v>
      </c>
      <c r="I257" s="80">
        <v>2006.03</v>
      </c>
      <c r="J257" s="80">
        <v>536.29999999999995</v>
      </c>
      <c r="K257" s="80">
        <v>1114.7707</v>
      </c>
      <c r="L257" s="80">
        <v>11934.26</v>
      </c>
      <c r="M257" s="80">
        <v>20198.580000000002</v>
      </c>
      <c r="O257" s="66">
        <f t="shared" si="71"/>
        <v>9</v>
      </c>
      <c r="P257" s="44">
        <f t="shared" si="72"/>
        <v>9</v>
      </c>
      <c r="Q257" s="94">
        <v>45544</v>
      </c>
      <c r="R257" s="95">
        <f>SUMIFS(F:F,C:C,$R$4,D:D,O257,E:E,P257)</f>
        <v>1044.1301000000001</v>
      </c>
      <c r="S257" s="96">
        <f>SUMIFS($F:$F,$C:$C,$S$4,$D:$D,O257,$E:$E,P257)</f>
        <v>1048.8459</v>
      </c>
      <c r="T257" s="96">
        <f>SUMIFS($F:$F,$C:$C,$T$4,$D:$D,O257,$E:$E,P257)</f>
        <v>778.1259</v>
      </c>
      <c r="U257" s="96">
        <f>SUMIFS($F:$F,$C:$C,$U$4,$D:$D,O257,$E:$E,P257)</f>
        <v>928.04129999999998</v>
      </c>
      <c r="V257" s="96">
        <f>SUMIFS($F:$F,$C:$C,$V$4,$D:$D,O257,$E:$E,P257)</f>
        <v>1066.7720999999999</v>
      </c>
      <c r="W257" s="96">
        <f>SUMIFS($F:$F,$C:$C,$W$4,$D:$D,O257,$E:$E,P257)</f>
        <v>1066.4634000000001</v>
      </c>
      <c r="X257" s="97">
        <f>SUMIFS($F:$F,$C:$C,$X$4,$D:$D,O257,$E:$E,P257)</f>
        <v>0</v>
      </c>
      <c r="Y257" s="44"/>
      <c r="Z257" s="66">
        <f t="shared" si="73"/>
        <v>9</v>
      </c>
      <c r="AA257" s="44">
        <f t="shared" si="74"/>
        <v>9</v>
      </c>
      <c r="AB257" s="94">
        <v>45544</v>
      </c>
      <c r="AC257" s="95">
        <f t="shared" si="89"/>
        <v>94.920918181818195</v>
      </c>
      <c r="AD257" s="96">
        <f t="shared" si="89"/>
        <v>95.349627272727275</v>
      </c>
      <c r="AE257" s="96">
        <f t="shared" si="89"/>
        <v>70.738718181818186</v>
      </c>
      <c r="AF257" s="96">
        <f t="shared" si="89"/>
        <v>84.367390909090901</v>
      </c>
      <c r="AG257" s="96">
        <f t="shared" si="89"/>
        <v>96.979281818181803</v>
      </c>
      <c r="AH257" s="96">
        <f t="shared" si="89"/>
        <v>96.951218181818192</v>
      </c>
      <c r="AI257" s="97">
        <f t="shared" si="88"/>
        <v>0</v>
      </c>
      <c r="AJ257" s="44"/>
      <c r="AK257" s="66">
        <f t="shared" si="75"/>
        <v>9</v>
      </c>
      <c r="AL257" s="44">
        <f t="shared" si="76"/>
        <v>9</v>
      </c>
      <c r="AM257" s="94">
        <v>45544</v>
      </c>
      <c r="AN257" s="95">
        <f>SUMIFS(G:G,C:C,$AN$4,D:D,AK257,E:E,AL257)</f>
        <v>93.66</v>
      </c>
      <c r="AO257" s="96">
        <f>SUMIFS(G:G,C:C,$AO$4,D:D,AK257,E:E,AL257)</f>
        <v>92.61</v>
      </c>
      <c r="AP257" s="96">
        <f>SUMIFS(G:G,C:C,$AP$4,D:D,AK257,E:E,AL257)</f>
        <v>69.7</v>
      </c>
      <c r="AQ257" s="96">
        <f>SUMIFS(G:G,C:C,$AQ$4,D:D,AK257,E:E,AL257)</f>
        <v>83.29</v>
      </c>
      <c r="AR257" s="96">
        <f>SUMIFS(G:G,C:C,$AR$4,D:D,AK257,E:E,AL257)</f>
        <v>93.55</v>
      </c>
      <c r="AS257" s="96">
        <f>SUMIFS(G:G,C:C,$AS$4,D:D,AK257,E:E,AL257)</f>
        <v>93.09</v>
      </c>
      <c r="AT257" s="97">
        <f>SUMIFS(G:G,C:C,$AT$4,D:D,AK257,E:E,AL257)</f>
        <v>0</v>
      </c>
      <c r="AU257" s="44"/>
      <c r="AV257" s="101">
        <v>45544</v>
      </c>
      <c r="AW257" s="96">
        <f t="shared" si="77"/>
        <v>977.64972000000012</v>
      </c>
      <c r="AX257" s="96">
        <f t="shared" si="78"/>
        <v>88.877247272727288</v>
      </c>
      <c r="AY257" s="97">
        <f t="shared" si="79"/>
        <v>86.448000000000008</v>
      </c>
      <c r="AZ257" s="96">
        <f t="shared" si="80"/>
        <v>96.979281818181803</v>
      </c>
      <c r="BA257" s="96">
        <f t="shared" si="81"/>
        <v>70.738718181818186</v>
      </c>
      <c r="BB257" s="97">
        <f t="shared" si="82"/>
        <v>26.240563636363618</v>
      </c>
      <c r="BC257" s="102">
        <f t="shared" si="83"/>
        <v>88.87724727272726</v>
      </c>
      <c r="BD257" s="44"/>
      <c r="BE257" s="44"/>
      <c r="BF257" s="96">
        <f t="shared" si="85"/>
        <v>93.55</v>
      </c>
      <c r="BG257" s="96">
        <f t="shared" si="86"/>
        <v>69.7</v>
      </c>
      <c r="BH257" s="96">
        <f t="shared" si="87"/>
        <v>23.849999999999994</v>
      </c>
      <c r="BI257" s="44"/>
      <c r="BJ257" s="96">
        <f t="shared" si="84"/>
        <v>86.448000000000008</v>
      </c>
      <c r="BK257" s="44"/>
      <c r="BP257" s="14"/>
      <c r="BQ257" s="13"/>
      <c r="BR257" s="15"/>
      <c r="BU257" s="13"/>
      <c r="BV257" s="15"/>
      <c r="BY257" s="13"/>
      <c r="BZ257" s="15"/>
      <c r="CC257" s="13"/>
      <c r="CD257" s="15"/>
      <c r="CG257" s="13"/>
      <c r="CH257" s="15"/>
      <c r="CK257" s="15"/>
      <c r="CL257" s="15"/>
      <c r="CM257" s="15"/>
    </row>
    <row r="258" spans="1:91" ht="16" thickBot="1" x14ac:dyDescent="0.4">
      <c r="A258" s="13">
        <v>43719</v>
      </c>
      <c r="B258" s="81" t="s">
        <v>304</v>
      </c>
      <c r="C258" s="80">
        <f t="shared" si="68"/>
        <v>2019</v>
      </c>
      <c r="D258" s="80">
        <f t="shared" si="69"/>
        <v>9</v>
      </c>
      <c r="E258" s="80">
        <f t="shared" si="70"/>
        <v>11</v>
      </c>
      <c r="F258" s="80">
        <v>1047.4056</v>
      </c>
      <c r="G258" s="80">
        <v>93.95</v>
      </c>
      <c r="H258" s="80">
        <v>0.16</v>
      </c>
      <c r="I258" s="80">
        <v>2203.62</v>
      </c>
      <c r="J258" s="80">
        <v>358.2</v>
      </c>
      <c r="K258" s="80">
        <v>1114.8269</v>
      </c>
      <c r="L258" s="80">
        <v>11934.42</v>
      </c>
      <c r="M258" s="80">
        <v>20198.16</v>
      </c>
      <c r="O258" s="66">
        <f t="shared" si="71"/>
        <v>9</v>
      </c>
      <c r="P258" s="44">
        <f t="shared" si="72"/>
        <v>10</v>
      </c>
      <c r="Q258" s="94">
        <v>45545</v>
      </c>
      <c r="R258" s="95">
        <f>SUMIFS(F:F,C:C,$R$4,D:D,O258,E:E,P258)</f>
        <v>1045.5907</v>
      </c>
      <c r="S258" s="96">
        <f>SUMIFS($F:$F,$C:$C,$S$4,$D:$D,O258,$E:$E,P258)</f>
        <v>1050.0105000000001</v>
      </c>
      <c r="T258" s="96">
        <f>SUMIFS($F:$F,$C:$C,$T$4,$D:$D,O258,$E:$E,P258)</f>
        <v>780.42489999999998</v>
      </c>
      <c r="U258" s="96">
        <f>SUMIFS($F:$F,$C:$C,$U$4,$D:$D,O258,$E:$E,P258)</f>
        <v>931.92449999999997</v>
      </c>
      <c r="V258" s="96">
        <f>SUMIFS($F:$F,$C:$C,$V$4,$D:$D,O258,$E:$E,P258)</f>
        <v>1068.0362</v>
      </c>
      <c r="W258" s="96">
        <f>SUMIFS($F:$F,$C:$C,$W$4,$D:$D,O258,$E:$E,P258)</f>
        <v>1067.6293000000001</v>
      </c>
      <c r="X258" s="97">
        <f>SUMIFS($F:$F,$C:$C,$X$4,$D:$D,O258,$E:$E,P258)</f>
        <v>0</v>
      </c>
      <c r="Y258" s="44"/>
      <c r="Z258" s="66">
        <f t="shared" si="73"/>
        <v>9</v>
      </c>
      <c r="AA258" s="44">
        <f t="shared" si="74"/>
        <v>10</v>
      </c>
      <c r="AB258" s="94">
        <v>45545</v>
      </c>
      <c r="AC258" s="95">
        <f t="shared" si="89"/>
        <v>95.053699999999992</v>
      </c>
      <c r="AD258" s="96">
        <f t="shared" si="89"/>
        <v>95.455500000000015</v>
      </c>
      <c r="AE258" s="96">
        <f t="shared" si="89"/>
        <v>70.947718181818175</v>
      </c>
      <c r="AF258" s="96">
        <f t="shared" si="89"/>
        <v>84.720409090909087</v>
      </c>
      <c r="AG258" s="96">
        <f t="shared" si="89"/>
        <v>97.094200000000001</v>
      </c>
      <c r="AH258" s="96">
        <f t="shared" si="89"/>
        <v>97.057209090909097</v>
      </c>
      <c r="AI258" s="97">
        <f t="shared" si="88"/>
        <v>0</v>
      </c>
      <c r="AJ258" s="44"/>
      <c r="AK258" s="66">
        <f t="shared" si="75"/>
        <v>9</v>
      </c>
      <c r="AL258" s="44">
        <f t="shared" si="76"/>
        <v>10</v>
      </c>
      <c r="AM258" s="94">
        <v>45545</v>
      </c>
      <c r="AN258" s="95">
        <f>SUMIFS(G:G,C:C,$AN$4,D:D,AK258,E:E,AL258)</f>
        <v>93.79</v>
      </c>
      <c r="AO258" s="96">
        <f>SUMIFS(G:G,C:C,$AO$4,D:D,AK258,E:E,AL258)</f>
        <v>92.71</v>
      </c>
      <c r="AP258" s="96">
        <f>SUMIFS(G:G,C:C,$AP$4,D:D,AK258,E:E,AL258)</f>
        <v>69.900000000000006</v>
      </c>
      <c r="AQ258" s="96">
        <f>SUMIFS(G:G,C:C,$AQ$4,D:D,AK258,E:E,AL258)</f>
        <v>83.63</v>
      </c>
      <c r="AR258" s="96">
        <f>SUMIFS(G:G,C:C,$AR$4,D:D,AK258,E:E,AL258)</f>
        <v>93.66</v>
      </c>
      <c r="AS258" s="96">
        <f>SUMIFS(G:G,C:C,$AS$4,D:D,AK258,E:E,AL258)</f>
        <v>93.19</v>
      </c>
      <c r="AT258" s="97">
        <f>SUMIFS(G:G,C:C,$AT$4,D:D,AK258,E:E,AL258)</f>
        <v>0</v>
      </c>
      <c r="AU258" s="44"/>
      <c r="AV258" s="101">
        <v>45545</v>
      </c>
      <c r="AW258" s="96">
        <f t="shared" si="77"/>
        <v>979.60508000000004</v>
      </c>
      <c r="AX258" s="96">
        <f t="shared" si="78"/>
        <v>89.055007272727281</v>
      </c>
      <c r="AY258" s="97">
        <f t="shared" si="79"/>
        <v>86.617999999999995</v>
      </c>
      <c r="AZ258" s="96">
        <f t="shared" si="80"/>
        <v>97.094200000000001</v>
      </c>
      <c r="BA258" s="96">
        <f t="shared" si="81"/>
        <v>70.947718181818175</v>
      </c>
      <c r="BB258" s="97">
        <f t="shared" si="82"/>
        <v>26.146481818181826</v>
      </c>
      <c r="BC258" s="102">
        <f t="shared" si="83"/>
        <v>89.055007272727281</v>
      </c>
      <c r="BD258" s="44"/>
      <c r="BE258" s="44"/>
      <c r="BF258" s="96">
        <f t="shared" si="85"/>
        <v>93.66</v>
      </c>
      <c r="BG258" s="96">
        <f t="shared" si="86"/>
        <v>69.900000000000006</v>
      </c>
      <c r="BH258" s="96">
        <f t="shared" si="87"/>
        <v>23.759999999999991</v>
      </c>
      <c r="BI258" s="44"/>
      <c r="BJ258" s="96">
        <f t="shared" si="84"/>
        <v>86.617999999999995</v>
      </c>
      <c r="BK258" s="44"/>
      <c r="BP258" s="14"/>
      <c r="BQ258" s="13"/>
      <c r="BR258" s="15"/>
      <c r="BU258" s="13"/>
      <c r="BV258" s="15"/>
      <c r="BY258" s="13"/>
      <c r="BZ258" s="15"/>
      <c r="CC258" s="13"/>
      <c r="CD258" s="15"/>
      <c r="CG258" s="13"/>
      <c r="CH258" s="15"/>
      <c r="CK258" s="15"/>
      <c r="CL258" s="15"/>
      <c r="CM258" s="15"/>
    </row>
    <row r="259" spans="1:91" ht="16" thickBot="1" x14ac:dyDescent="0.4">
      <c r="A259" s="13">
        <v>43720</v>
      </c>
      <c r="B259" s="81" t="s">
        <v>305</v>
      </c>
      <c r="C259" s="80">
        <f t="shared" si="68"/>
        <v>2019</v>
      </c>
      <c r="D259" s="80">
        <f t="shared" si="69"/>
        <v>9</v>
      </c>
      <c r="E259" s="80">
        <f t="shared" si="70"/>
        <v>12</v>
      </c>
      <c r="F259" s="80">
        <v>1049.3285000000001</v>
      </c>
      <c r="G259" s="80">
        <v>94.12</v>
      </c>
      <c r="H259" s="80">
        <v>0.17</v>
      </c>
      <c r="I259" s="80">
        <v>2251.6799999999998</v>
      </c>
      <c r="J259" s="80">
        <v>302.10000000000002</v>
      </c>
      <c r="K259" s="80">
        <v>1114.8269</v>
      </c>
      <c r="L259" s="80">
        <v>11934.37</v>
      </c>
      <c r="M259" s="80">
        <v>20198.29</v>
      </c>
      <c r="O259" s="66">
        <f t="shared" si="71"/>
        <v>9</v>
      </c>
      <c r="P259" s="44">
        <f t="shared" si="72"/>
        <v>11</v>
      </c>
      <c r="Q259" s="94">
        <v>45546</v>
      </c>
      <c r="R259" s="95">
        <f>SUMIFS(F:F,C:C,$R$4,D:D,O259,E:E,P259)</f>
        <v>1047.4056</v>
      </c>
      <c r="S259" s="96">
        <f>SUMIFS($F:$F,$C:$C,$S$4,$D:$D,O259,$E:$E,P259)</f>
        <v>1051.6484</v>
      </c>
      <c r="T259" s="96">
        <f>SUMIFS($F:$F,$C:$C,$T$4,$D:$D,O259,$E:$E,P259)</f>
        <v>783.63229999999999</v>
      </c>
      <c r="U259" s="96">
        <f>SUMIFS($F:$F,$C:$C,$U$4,$D:$D,O259,$E:$E,P259)</f>
        <v>935.89729999999997</v>
      </c>
      <c r="V259" s="96">
        <f>SUMIFS($F:$F,$C:$C,$V$4,$D:$D,O259,$E:$E,P259)</f>
        <v>1068.441</v>
      </c>
      <c r="W259" s="96">
        <f>SUMIFS($F:$F,$C:$C,$W$4,$D:$D,O259,$E:$E,P259)</f>
        <v>1068.2009</v>
      </c>
      <c r="X259" s="97">
        <f>SUMIFS($F:$F,$C:$C,$X$4,$D:$D,O259,$E:$E,P259)</f>
        <v>0</v>
      </c>
      <c r="Y259" s="44"/>
      <c r="Z259" s="66">
        <f t="shared" si="73"/>
        <v>9</v>
      </c>
      <c r="AA259" s="44">
        <f t="shared" si="74"/>
        <v>11</v>
      </c>
      <c r="AB259" s="94">
        <v>45546</v>
      </c>
      <c r="AC259" s="95">
        <f t="shared" si="89"/>
        <v>95.21869090909091</v>
      </c>
      <c r="AD259" s="96">
        <f t="shared" si="89"/>
        <v>95.604399999999998</v>
      </c>
      <c r="AE259" s="96">
        <f t="shared" si="89"/>
        <v>71.2393</v>
      </c>
      <c r="AF259" s="96">
        <f t="shared" si="89"/>
        <v>85.081572727272729</v>
      </c>
      <c r="AG259" s="96">
        <f t="shared" si="89"/>
        <v>97.131</v>
      </c>
      <c r="AH259" s="96">
        <f t="shared" si="89"/>
        <v>97.109172727272735</v>
      </c>
      <c r="AI259" s="97">
        <f t="shared" si="88"/>
        <v>0</v>
      </c>
      <c r="AJ259" s="44"/>
      <c r="AK259" s="66">
        <f t="shared" si="75"/>
        <v>9</v>
      </c>
      <c r="AL259" s="44">
        <f t="shared" si="76"/>
        <v>11</v>
      </c>
      <c r="AM259" s="94">
        <v>45546</v>
      </c>
      <c r="AN259" s="95">
        <f>SUMIFS(G:G,C:C,$AN$4,D:D,AK259,E:E,AL259)</f>
        <v>93.95</v>
      </c>
      <c r="AO259" s="96">
        <f>SUMIFS(G:G,C:C,$AO$4,D:D,AK259,E:E,AL259)</f>
        <v>92.85</v>
      </c>
      <c r="AP259" s="96">
        <f>SUMIFS(G:G,C:C,$AP$4,D:D,AK259,E:E,AL259)</f>
        <v>70.19</v>
      </c>
      <c r="AQ259" s="96">
        <f>SUMIFS(G:G,C:C,$AQ$4,D:D,AK259,E:E,AL259)</f>
        <v>83.99</v>
      </c>
      <c r="AR259" s="96">
        <f>SUMIFS(G:G,C:C,$AR$4,D:D,AK259,E:E,AL259)</f>
        <v>93.69</v>
      </c>
      <c r="AS259" s="96">
        <f>SUMIFS(G:G,C:C,$AS$4,D:D,AK259,E:E,AL259)</f>
        <v>93.24</v>
      </c>
      <c r="AT259" s="97">
        <f>SUMIFS(G:G,C:C,$AT$4,D:D,AK259,E:E,AL259)</f>
        <v>0</v>
      </c>
      <c r="AU259" s="44"/>
      <c r="AV259" s="101">
        <v>45546</v>
      </c>
      <c r="AW259" s="96">
        <f t="shared" si="77"/>
        <v>981.5639799999999</v>
      </c>
      <c r="AX259" s="96">
        <f t="shared" si="78"/>
        <v>89.233089090909075</v>
      </c>
      <c r="AY259" s="97">
        <f t="shared" si="79"/>
        <v>86.792000000000002</v>
      </c>
      <c r="AZ259" s="96">
        <f t="shared" si="80"/>
        <v>97.131</v>
      </c>
      <c r="BA259" s="96">
        <f t="shared" si="81"/>
        <v>71.2393</v>
      </c>
      <c r="BB259" s="97">
        <f t="shared" si="82"/>
        <v>25.8917</v>
      </c>
      <c r="BC259" s="102">
        <f t="shared" si="83"/>
        <v>89.23308909090909</v>
      </c>
      <c r="BD259" s="44"/>
      <c r="BE259" s="44"/>
      <c r="BF259" s="96">
        <f t="shared" si="85"/>
        <v>93.69</v>
      </c>
      <c r="BG259" s="96">
        <f t="shared" si="86"/>
        <v>70.19</v>
      </c>
      <c r="BH259" s="96">
        <f t="shared" si="87"/>
        <v>23.5</v>
      </c>
      <c r="BI259" s="44"/>
      <c r="BJ259" s="96">
        <f t="shared" si="84"/>
        <v>86.792000000000002</v>
      </c>
      <c r="BK259" s="44"/>
      <c r="BP259" s="14"/>
      <c r="BQ259" s="13"/>
      <c r="BR259" s="15"/>
      <c r="BU259" s="13"/>
      <c r="BV259" s="15"/>
      <c r="BY259" s="13"/>
      <c r="BZ259" s="15"/>
      <c r="CC259" s="13"/>
      <c r="CD259" s="15"/>
      <c r="CG259" s="13"/>
      <c r="CH259" s="15"/>
      <c r="CK259" s="15"/>
      <c r="CL259" s="15"/>
      <c r="CM259" s="15"/>
    </row>
    <row r="260" spans="1:91" ht="16" thickBot="1" x14ac:dyDescent="0.4">
      <c r="A260" s="13">
        <v>43721</v>
      </c>
      <c r="B260" s="81" t="s">
        <v>306</v>
      </c>
      <c r="C260" s="80">
        <f t="shared" si="68"/>
        <v>2019</v>
      </c>
      <c r="D260" s="80">
        <f t="shared" si="69"/>
        <v>9</v>
      </c>
      <c r="E260" s="80">
        <f t="shared" si="70"/>
        <v>13</v>
      </c>
      <c r="F260" s="80">
        <v>1051.1351</v>
      </c>
      <c r="G260" s="80">
        <v>94.29</v>
      </c>
      <c r="H260" s="80">
        <v>0.16</v>
      </c>
      <c r="I260" s="80">
        <v>2210.5100000000002</v>
      </c>
      <c r="J260" s="80">
        <v>375.5</v>
      </c>
      <c r="K260" s="80">
        <v>1114.8269</v>
      </c>
      <c r="L260" s="80">
        <v>11934.33</v>
      </c>
      <c r="M260" s="80">
        <v>20198.400000000001</v>
      </c>
      <c r="O260" s="66">
        <f t="shared" si="71"/>
        <v>9</v>
      </c>
      <c r="P260" s="44">
        <f t="shared" si="72"/>
        <v>12</v>
      </c>
      <c r="Q260" s="94">
        <v>45547</v>
      </c>
      <c r="R260" s="95">
        <f>SUMIFS(F:F,C:C,$R$4,D:D,O260,E:E,P260)</f>
        <v>1049.3285000000001</v>
      </c>
      <c r="S260" s="96">
        <f>SUMIFS($F:$F,$C:$C,$S$4,$D:$D,O260,$E:$E,P260)</f>
        <v>1054.6031</v>
      </c>
      <c r="T260" s="96">
        <f>SUMIFS($F:$F,$C:$C,$T$4,$D:$D,O260,$E:$E,P260)</f>
        <v>786.94579999999996</v>
      </c>
      <c r="U260" s="96">
        <f>SUMIFS($F:$F,$C:$C,$U$4,$D:$D,O260,$E:$E,P260)</f>
        <v>938.70699999999999</v>
      </c>
      <c r="V260" s="96">
        <f>SUMIFS($F:$F,$C:$C,$V$4,$D:$D,O260,$E:$E,P260)</f>
        <v>1068.4304</v>
      </c>
      <c r="W260" s="96">
        <f>SUMIFS($F:$F,$C:$C,$W$4,$D:$D,O260,$E:$E,P260)</f>
        <v>1068.2027</v>
      </c>
      <c r="X260" s="97">
        <f>SUMIFS($F:$F,$C:$C,$X$4,$D:$D,O260,$E:$E,P260)</f>
        <v>0</v>
      </c>
      <c r="Y260" s="44"/>
      <c r="Z260" s="66">
        <f t="shared" si="73"/>
        <v>9</v>
      </c>
      <c r="AA260" s="44">
        <f t="shared" si="74"/>
        <v>12</v>
      </c>
      <c r="AB260" s="94">
        <v>45547</v>
      </c>
      <c r="AC260" s="95">
        <f t="shared" si="89"/>
        <v>95.393500000000003</v>
      </c>
      <c r="AD260" s="96">
        <f t="shared" si="89"/>
        <v>95.873009090909093</v>
      </c>
      <c r="AE260" s="96">
        <f t="shared" si="89"/>
        <v>71.540527272727275</v>
      </c>
      <c r="AF260" s="96">
        <f t="shared" si="89"/>
        <v>85.337000000000003</v>
      </c>
      <c r="AG260" s="96">
        <f t="shared" si="89"/>
        <v>97.130036363636364</v>
      </c>
      <c r="AH260" s="96">
        <f t="shared" si="89"/>
        <v>97.109336363636373</v>
      </c>
      <c r="AI260" s="97">
        <f t="shared" si="88"/>
        <v>0</v>
      </c>
      <c r="AJ260" s="44"/>
      <c r="AK260" s="66">
        <f t="shared" si="75"/>
        <v>9</v>
      </c>
      <c r="AL260" s="44">
        <f t="shared" si="76"/>
        <v>12</v>
      </c>
      <c r="AM260" s="94">
        <v>45547</v>
      </c>
      <c r="AN260" s="95">
        <f>SUMIFS(G:G,C:C,$AN$4,D:D,AK260,E:E,AL260)</f>
        <v>94.12</v>
      </c>
      <c r="AO260" s="96">
        <f>SUMIFS(G:G,C:C,$AO$4,D:D,AK260,E:E,AL260)</f>
        <v>93.11</v>
      </c>
      <c r="AP260" s="96">
        <f>SUMIFS(G:G,C:C,$AP$4,D:D,AK260,E:E,AL260)</f>
        <v>70.489999999999995</v>
      </c>
      <c r="AQ260" s="96">
        <f>SUMIFS(G:G,C:C,$AQ$4,D:D,AK260,E:E,AL260)</f>
        <v>84.24</v>
      </c>
      <c r="AR260" s="96">
        <f>SUMIFS(G:G,C:C,$AR$4,D:D,AK260,E:E,AL260)</f>
        <v>93.69</v>
      </c>
      <c r="AS260" s="96">
        <f>SUMIFS(G:G,C:C,$AS$4,D:D,AK260,E:E,AL260)</f>
        <v>93.24</v>
      </c>
      <c r="AT260" s="97">
        <f>SUMIFS(G:G,C:C,$AT$4,D:D,AK260,E:E,AL260)</f>
        <v>0</v>
      </c>
      <c r="AU260" s="44"/>
      <c r="AV260" s="101">
        <v>45547</v>
      </c>
      <c r="AW260" s="96">
        <f t="shared" si="77"/>
        <v>983.37779999999998</v>
      </c>
      <c r="AX260" s="96">
        <f t="shared" si="78"/>
        <v>89.397981818181819</v>
      </c>
      <c r="AY260" s="97">
        <f t="shared" si="79"/>
        <v>86.953999999999994</v>
      </c>
      <c r="AZ260" s="96">
        <f t="shared" si="80"/>
        <v>97.130036363636364</v>
      </c>
      <c r="BA260" s="96">
        <f t="shared" si="81"/>
        <v>71.540527272727275</v>
      </c>
      <c r="BB260" s="97">
        <f t="shared" si="82"/>
        <v>25.58950909090909</v>
      </c>
      <c r="BC260" s="102">
        <f t="shared" si="83"/>
        <v>89.397981818181819</v>
      </c>
      <c r="BD260" s="44"/>
      <c r="BE260" s="44"/>
      <c r="BF260" s="96">
        <f t="shared" si="85"/>
        <v>93.69</v>
      </c>
      <c r="BG260" s="96">
        <f t="shared" si="86"/>
        <v>70.489999999999995</v>
      </c>
      <c r="BH260" s="96">
        <f t="shared" si="87"/>
        <v>23.200000000000003</v>
      </c>
      <c r="BI260" s="44"/>
      <c r="BJ260" s="96">
        <f t="shared" si="84"/>
        <v>86.953999999999994</v>
      </c>
      <c r="BK260" s="44"/>
      <c r="BP260" s="14"/>
      <c r="BQ260" s="13"/>
      <c r="BR260" s="15"/>
      <c r="BU260" s="13"/>
      <c r="BV260" s="15"/>
      <c r="BY260" s="13"/>
      <c r="BZ260" s="15"/>
      <c r="CC260" s="13"/>
      <c r="CD260" s="15"/>
      <c r="CG260" s="13"/>
      <c r="CH260" s="15"/>
      <c r="CK260" s="15"/>
      <c r="CL260" s="15"/>
      <c r="CM260" s="15"/>
    </row>
    <row r="261" spans="1:91" ht="16" thickBot="1" x14ac:dyDescent="0.4">
      <c r="A261" s="13">
        <v>43722</v>
      </c>
      <c r="B261" s="81" t="s">
        <v>307</v>
      </c>
      <c r="C261" s="80">
        <f t="shared" ref="C261:C324" si="90">YEAR(B261)</f>
        <v>2019</v>
      </c>
      <c r="D261" s="80">
        <f t="shared" ref="D261:D324" si="91">MONTH(B261)</f>
        <v>9</v>
      </c>
      <c r="E261" s="80">
        <f t="shared" ref="E261:E324" si="92">DAY(B261)</f>
        <v>14</v>
      </c>
      <c r="F261" s="80">
        <v>1053.7434000000001</v>
      </c>
      <c r="G261" s="80">
        <v>94.52</v>
      </c>
      <c r="H261" s="80">
        <v>0.23</v>
      </c>
      <c r="I261" s="80">
        <v>2985.79</v>
      </c>
      <c r="J261" s="80">
        <v>346.6</v>
      </c>
      <c r="K261" s="80">
        <v>1114.8269</v>
      </c>
      <c r="L261" s="80">
        <v>11934.25</v>
      </c>
      <c r="M261" s="80">
        <v>20198.62</v>
      </c>
      <c r="O261" s="66">
        <f t="shared" ref="O261:O324" si="93">MONTH(Q261)</f>
        <v>9</v>
      </c>
      <c r="P261" s="44">
        <f t="shared" ref="P261:P324" si="94">DAY(Q261)</f>
        <v>13</v>
      </c>
      <c r="Q261" s="94">
        <v>45548</v>
      </c>
      <c r="R261" s="95">
        <f>SUMIFS(F:F,C:C,$R$4,D:D,O261,E:E,P261)</f>
        <v>1051.1351</v>
      </c>
      <c r="S261" s="96">
        <f>SUMIFS($F:$F,$C:$C,$S$4,$D:$D,O261,$E:$E,P261)</f>
        <v>1057.6492000000001</v>
      </c>
      <c r="T261" s="96">
        <f>SUMIFS($F:$F,$C:$C,$T$4,$D:$D,O261,$E:$E,P261)</f>
        <v>788.84619999999995</v>
      </c>
      <c r="U261" s="96">
        <f>SUMIFS($F:$F,$C:$C,$U$4,$D:$D,O261,$E:$E,P261)</f>
        <v>941.33659999999998</v>
      </c>
      <c r="V261" s="96">
        <f>SUMIFS($F:$F,$C:$C,$V$4,$D:$D,O261,$E:$E,P261)</f>
        <v>1068.548</v>
      </c>
      <c r="W261" s="96">
        <f>SUMIFS($F:$F,$C:$C,$W$4,$D:$D,O261,$E:$E,P261)</f>
        <v>1068.4715000000001</v>
      </c>
      <c r="X261" s="97">
        <f>SUMIFS($F:$F,$C:$C,$X$4,$D:$D,O261,$E:$E,P261)</f>
        <v>0</v>
      </c>
      <c r="Y261" s="44"/>
      <c r="Z261" s="66">
        <f t="shared" ref="Z261:Z324" si="95">MONTH(AB261)</f>
        <v>9</v>
      </c>
      <c r="AA261" s="44">
        <f t="shared" ref="AA261:AA324" si="96">DAY(AB261)</f>
        <v>13</v>
      </c>
      <c r="AB261" s="94">
        <v>45548</v>
      </c>
      <c r="AC261" s="95">
        <f t="shared" si="89"/>
        <v>95.557736363636366</v>
      </c>
      <c r="AD261" s="96">
        <f t="shared" si="89"/>
        <v>96.149927272727282</v>
      </c>
      <c r="AE261" s="96">
        <f t="shared" si="89"/>
        <v>71.713290909090901</v>
      </c>
      <c r="AF261" s="96">
        <f t="shared" si="89"/>
        <v>85.576054545454539</v>
      </c>
      <c r="AG261" s="96">
        <f t="shared" si="89"/>
        <v>97.140727272727275</v>
      </c>
      <c r="AH261" s="96">
        <f t="shared" si="89"/>
        <v>97.133772727272742</v>
      </c>
      <c r="AI261" s="97">
        <f t="shared" si="88"/>
        <v>0</v>
      </c>
      <c r="AJ261" s="44"/>
      <c r="AK261" s="66">
        <f t="shared" ref="AK261:AK324" si="97">MONTH(AM261)</f>
        <v>9</v>
      </c>
      <c r="AL261" s="44">
        <f t="shared" ref="AL261:AL324" si="98">DAY(AM261)</f>
        <v>13</v>
      </c>
      <c r="AM261" s="94">
        <v>45548</v>
      </c>
      <c r="AN261" s="95">
        <f>SUMIFS(G:G,C:C,$AN$4,D:D,AK261,E:E,AL261)</f>
        <v>94.29</v>
      </c>
      <c r="AO261" s="96">
        <f>SUMIFS(G:G,C:C,$AO$4,D:D,AK261,E:E,AL261)</f>
        <v>93.38</v>
      </c>
      <c r="AP261" s="96">
        <f>SUMIFS(G:G,C:C,$AP$4,D:D,AK261,E:E,AL261)</f>
        <v>70.66</v>
      </c>
      <c r="AQ261" s="96">
        <f>SUMIFS(G:G,C:C,$AQ$4,D:D,AK261,E:E,AL261)</f>
        <v>84.49</v>
      </c>
      <c r="AR261" s="96">
        <f>SUMIFS(G:G,C:C,$AR$4,D:D,AK261,E:E,AL261)</f>
        <v>93.7</v>
      </c>
      <c r="AS261" s="96">
        <f>SUMIFS(G:G,C:C,$AS$4,D:D,AK261,E:E,AL261)</f>
        <v>93.26</v>
      </c>
      <c r="AT261" s="97">
        <f>SUMIFS(G:G,C:C,$AT$4,D:D,AK261,E:E,AL261)</f>
        <v>0</v>
      </c>
      <c r="AU261" s="44"/>
      <c r="AV261" s="101">
        <v>45548</v>
      </c>
      <c r="AW261" s="96">
        <f t="shared" ref="AW261:AW324" si="99">AVERAGE(S261:W261)</f>
        <v>984.97030000000018</v>
      </c>
      <c r="AX261" s="96">
        <f t="shared" ref="AX261:AX324" si="100">AW261/11</f>
        <v>89.542754545454557</v>
      </c>
      <c r="AY261" s="97">
        <f t="shared" ref="AY261:AY324" si="101">AVERAGE(AO261:AS261)</f>
        <v>87.097999999999985</v>
      </c>
      <c r="AZ261" s="96">
        <f t="shared" ref="AZ261:AZ324" si="102">MAX(AC261:AI261)</f>
        <v>97.140727272727275</v>
      </c>
      <c r="BA261" s="96">
        <f t="shared" ref="BA261:BA324" si="103">MIN(AC261:AH261)</f>
        <v>71.713290909090901</v>
      </c>
      <c r="BB261" s="97">
        <f t="shared" ref="BB261:BB324" si="104">AZ261-BA261</f>
        <v>25.427436363636374</v>
      </c>
      <c r="BC261" s="102">
        <f t="shared" ref="BC261:BC324" si="105">AVERAGE(AD261:AH261)</f>
        <v>89.542754545454557</v>
      </c>
      <c r="BD261" s="44"/>
      <c r="BE261" s="44"/>
      <c r="BF261" s="96">
        <f t="shared" si="85"/>
        <v>93.7</v>
      </c>
      <c r="BG261" s="96">
        <f t="shared" si="86"/>
        <v>70.66</v>
      </c>
      <c r="BH261" s="96">
        <f t="shared" si="87"/>
        <v>23.040000000000006</v>
      </c>
      <c r="BI261" s="44"/>
      <c r="BJ261" s="96">
        <f t="shared" ref="BJ261:BJ324" si="106">AY261</f>
        <v>87.097999999999985</v>
      </c>
      <c r="BK261" s="44"/>
      <c r="BP261" s="14"/>
      <c r="BQ261" s="13"/>
      <c r="BR261" s="15"/>
      <c r="BU261" s="13"/>
      <c r="BV261" s="15"/>
      <c r="BY261" s="13"/>
      <c r="BZ261" s="15"/>
      <c r="CC261" s="13"/>
      <c r="CD261" s="15"/>
      <c r="CG261" s="13"/>
      <c r="CH261" s="15"/>
      <c r="CK261" s="15"/>
      <c r="CL261" s="15"/>
      <c r="CM261" s="15"/>
    </row>
    <row r="262" spans="1:91" ht="16" thickBot="1" x14ac:dyDescent="0.4">
      <c r="A262" s="13">
        <v>43723</v>
      </c>
      <c r="B262" s="81" t="s">
        <v>308</v>
      </c>
      <c r="C262" s="80">
        <f t="shared" si="90"/>
        <v>2019</v>
      </c>
      <c r="D262" s="80">
        <f t="shared" si="91"/>
        <v>9</v>
      </c>
      <c r="E262" s="80">
        <f t="shared" si="92"/>
        <v>15</v>
      </c>
      <c r="F262" s="80">
        <v>1056.4833000000001</v>
      </c>
      <c r="G262" s="80">
        <v>94.77</v>
      </c>
      <c r="H262" s="80">
        <v>0.25</v>
      </c>
      <c r="I262" s="80">
        <v>2944.65</v>
      </c>
      <c r="J262" s="80">
        <v>224.4</v>
      </c>
      <c r="K262" s="80">
        <v>1114.8269</v>
      </c>
      <c r="L262" s="80">
        <v>11947.63</v>
      </c>
      <c r="M262" s="80">
        <v>20174.93</v>
      </c>
      <c r="O262" s="66">
        <f t="shared" si="93"/>
        <v>9</v>
      </c>
      <c r="P262" s="44">
        <f t="shared" si="94"/>
        <v>14</v>
      </c>
      <c r="Q262" s="94">
        <v>45549</v>
      </c>
      <c r="R262" s="95">
        <f>SUMIFS(F:F,C:C,$R$4,D:D,O262,E:E,P262)</f>
        <v>1053.7434000000001</v>
      </c>
      <c r="S262" s="96">
        <f>SUMIFS($F:$F,$C:$C,$S$4,$D:$D,O262,$E:$E,P262)</f>
        <v>1059.1875</v>
      </c>
      <c r="T262" s="96">
        <f>SUMIFS($F:$F,$C:$C,$T$4,$D:$D,O262,$E:$E,P262)</f>
        <v>790.38490000000002</v>
      </c>
      <c r="U262" s="96">
        <f>SUMIFS($F:$F,$C:$C,$U$4,$D:$D,O262,$E:$E,P262)</f>
        <v>943.87329999999997</v>
      </c>
      <c r="V262" s="96">
        <f>SUMIFS($F:$F,$C:$C,$V$4,$D:$D,O262,$E:$E,P262)</f>
        <v>1068.6706999999999</v>
      </c>
      <c r="W262" s="96">
        <f>SUMIFS($F:$F,$C:$C,$W$4,$D:$D,O262,$E:$E,P262)</f>
        <v>1069.1021000000001</v>
      </c>
      <c r="X262" s="97">
        <f>SUMIFS($F:$F,$C:$C,$X$4,$D:$D,O262,$E:$E,P262)</f>
        <v>0</v>
      </c>
      <c r="Y262" s="44"/>
      <c r="Z262" s="66">
        <f t="shared" si="95"/>
        <v>9</v>
      </c>
      <c r="AA262" s="44">
        <f t="shared" si="96"/>
        <v>14</v>
      </c>
      <c r="AB262" s="94">
        <v>45549</v>
      </c>
      <c r="AC262" s="95">
        <f t="shared" si="89"/>
        <v>95.794854545454555</v>
      </c>
      <c r="AD262" s="96">
        <f t="shared" si="89"/>
        <v>96.289772727272734</v>
      </c>
      <c r="AE262" s="96">
        <f t="shared" si="89"/>
        <v>71.853172727272735</v>
      </c>
      <c r="AF262" s="96">
        <f t="shared" si="89"/>
        <v>85.806663636363638</v>
      </c>
      <c r="AG262" s="96">
        <f t="shared" si="89"/>
        <v>97.151881818181806</v>
      </c>
      <c r="AH262" s="96">
        <f t="shared" si="89"/>
        <v>97.191100000000006</v>
      </c>
      <c r="AI262" s="97">
        <f t="shared" si="88"/>
        <v>0</v>
      </c>
      <c r="AJ262" s="44"/>
      <c r="AK262" s="66">
        <f t="shared" si="97"/>
        <v>9</v>
      </c>
      <c r="AL262" s="44">
        <f t="shared" si="98"/>
        <v>14</v>
      </c>
      <c r="AM262" s="94">
        <v>45549</v>
      </c>
      <c r="AN262" s="95">
        <f>SUMIFS(G:G,C:C,$AN$4,D:D,AK262,E:E,AL262)</f>
        <v>94.52</v>
      </c>
      <c r="AO262" s="96">
        <f>SUMIFS(G:G,C:C,$AO$4,D:D,AK262,E:E,AL262)</f>
        <v>93.51</v>
      </c>
      <c r="AP262" s="96">
        <f>SUMIFS(G:G,C:C,$AP$4,D:D,AK262,E:E,AL262)</f>
        <v>70.790000000000006</v>
      </c>
      <c r="AQ262" s="96">
        <f>SUMIFS(G:G,C:C,$AQ$4,D:D,AK262,E:E,AL262)</f>
        <v>84.72</v>
      </c>
      <c r="AR262" s="96">
        <f>SUMIFS(G:G,C:C,$AR$4,D:D,AK262,E:E,AL262)</f>
        <v>93.71</v>
      </c>
      <c r="AS262" s="96">
        <f>SUMIFS(G:G,C:C,$AS$4,D:D,AK262,E:E,AL262)</f>
        <v>93.32</v>
      </c>
      <c r="AT262" s="97">
        <f>SUMIFS(G:G,C:C,$AT$4,D:D,AK262,E:E,AL262)</f>
        <v>0</v>
      </c>
      <c r="AU262" s="44"/>
      <c r="AV262" s="101">
        <v>45549</v>
      </c>
      <c r="AW262" s="96">
        <f t="shared" si="99"/>
        <v>986.24369999999999</v>
      </c>
      <c r="AX262" s="96">
        <f t="shared" si="100"/>
        <v>89.658518181818181</v>
      </c>
      <c r="AY262" s="97">
        <f t="shared" si="101"/>
        <v>87.210000000000008</v>
      </c>
      <c r="AZ262" s="96">
        <f t="shared" si="102"/>
        <v>97.191100000000006</v>
      </c>
      <c r="BA262" s="96">
        <f t="shared" si="103"/>
        <v>71.853172727272735</v>
      </c>
      <c r="BB262" s="97">
        <f t="shared" si="104"/>
        <v>25.337927272727271</v>
      </c>
      <c r="BC262" s="102">
        <f t="shared" si="105"/>
        <v>89.658518181818181</v>
      </c>
      <c r="BD262" s="44"/>
      <c r="BE262" s="44"/>
      <c r="BF262" s="96">
        <f t="shared" ref="BF262:BF325" si="107">MAX(AO262:AS262)</f>
        <v>93.71</v>
      </c>
      <c r="BG262" s="96">
        <f t="shared" ref="BG262:BG325" si="108">MIN(AO262:AS262)</f>
        <v>70.790000000000006</v>
      </c>
      <c r="BH262" s="96">
        <f t="shared" ref="BH262:BH325" si="109">BF262-BG262</f>
        <v>22.919999999999987</v>
      </c>
      <c r="BI262" s="44"/>
      <c r="BJ262" s="96">
        <f t="shared" si="106"/>
        <v>87.210000000000008</v>
      </c>
      <c r="BK262" s="44"/>
      <c r="BP262" s="14"/>
      <c r="BQ262" s="13"/>
      <c r="BR262" s="15"/>
      <c r="BU262" s="13"/>
      <c r="BV262" s="15"/>
      <c r="BY262" s="13"/>
      <c r="BZ262" s="15"/>
      <c r="CC262" s="13"/>
      <c r="CD262" s="15"/>
      <c r="CG262" s="13"/>
      <c r="CH262" s="15"/>
      <c r="CK262" s="15"/>
      <c r="CL262" s="15"/>
      <c r="CM262" s="15"/>
    </row>
    <row r="263" spans="1:91" ht="16" thickBot="1" x14ac:dyDescent="0.4">
      <c r="A263" s="13">
        <v>43724</v>
      </c>
      <c r="B263" s="81" t="s">
        <v>309</v>
      </c>
      <c r="C263" s="80">
        <f t="shared" si="90"/>
        <v>2019</v>
      </c>
      <c r="D263" s="80">
        <f t="shared" si="91"/>
        <v>9</v>
      </c>
      <c r="E263" s="80">
        <f t="shared" si="92"/>
        <v>16</v>
      </c>
      <c r="F263" s="80">
        <v>1058.7521999999999</v>
      </c>
      <c r="G263" s="80">
        <v>94.96</v>
      </c>
      <c r="H263" s="80">
        <v>0.2</v>
      </c>
      <c r="I263" s="80">
        <v>2098.61</v>
      </c>
      <c r="J263" s="80">
        <v>303.5</v>
      </c>
      <c r="K263" s="80">
        <v>1114.9124999999999</v>
      </c>
      <c r="L263" s="80">
        <v>11947.05</v>
      </c>
      <c r="M263" s="80">
        <v>20175.45</v>
      </c>
      <c r="O263" s="66">
        <f t="shared" si="93"/>
        <v>9</v>
      </c>
      <c r="P263" s="44">
        <f t="shared" si="94"/>
        <v>15</v>
      </c>
      <c r="Q263" s="94">
        <v>45550</v>
      </c>
      <c r="R263" s="95">
        <f>SUMIFS(F:F,C:C,$R$4,D:D,O263,E:E,P263)</f>
        <v>1056.4833000000001</v>
      </c>
      <c r="S263" s="96">
        <f>SUMIFS($F:$F,$C:$C,$S$4,$D:$D,O263,$E:$E,P263)</f>
        <v>1060.4099000000001</v>
      </c>
      <c r="T263" s="96">
        <f>SUMIFS($F:$F,$C:$C,$T$4,$D:$D,O263,$E:$E,P263)</f>
        <v>791.62210000000005</v>
      </c>
      <c r="U263" s="96">
        <f>SUMIFS($F:$F,$C:$C,$U$4,$D:$D,O263,$E:$E,P263)</f>
        <v>946.66390000000001</v>
      </c>
      <c r="V263" s="96">
        <f>SUMIFS($F:$F,$C:$C,$V$4,$D:$D,O263,$E:$E,P263)</f>
        <v>1069.3149000000001</v>
      </c>
      <c r="W263" s="96">
        <f>SUMIFS($F:$F,$C:$C,$W$4,$D:$D,O263,$E:$E,P263)</f>
        <v>1070.0518999999999</v>
      </c>
      <c r="X263" s="97">
        <f>SUMIFS($F:$F,$C:$C,$X$4,$D:$D,O263,$E:$E,P263)</f>
        <v>0</v>
      </c>
      <c r="Y263" s="44"/>
      <c r="Z263" s="66">
        <f t="shared" si="95"/>
        <v>9</v>
      </c>
      <c r="AA263" s="44">
        <f t="shared" si="96"/>
        <v>15</v>
      </c>
      <c r="AB263" s="94">
        <v>45550</v>
      </c>
      <c r="AC263" s="95">
        <f t="shared" si="89"/>
        <v>96.043936363636377</v>
      </c>
      <c r="AD263" s="96">
        <f t="shared" si="89"/>
        <v>96.400900000000007</v>
      </c>
      <c r="AE263" s="96">
        <f t="shared" si="89"/>
        <v>71.965645454545452</v>
      </c>
      <c r="AF263" s="96">
        <f t="shared" si="89"/>
        <v>86.060354545454544</v>
      </c>
      <c r="AG263" s="96">
        <f t="shared" si="89"/>
        <v>97.210445454545464</v>
      </c>
      <c r="AH263" s="96">
        <f t="shared" si="89"/>
        <v>97.277445454545443</v>
      </c>
      <c r="AI263" s="97">
        <f t="shared" si="88"/>
        <v>0</v>
      </c>
      <c r="AJ263" s="44"/>
      <c r="AK263" s="66">
        <f t="shared" si="97"/>
        <v>9</v>
      </c>
      <c r="AL263" s="44">
        <f t="shared" si="98"/>
        <v>15</v>
      </c>
      <c r="AM263" s="94">
        <v>45550</v>
      </c>
      <c r="AN263" s="95">
        <f>SUMIFS(G:G,C:C,$AN$4,D:D,AK263,E:E,AL263)</f>
        <v>94.77</v>
      </c>
      <c r="AO263" s="96">
        <f>SUMIFS(G:G,C:C,$AO$4,D:D,AK263,E:E,AL263)</f>
        <v>93.62</v>
      </c>
      <c r="AP263" s="96">
        <f>SUMIFS(G:G,C:C,$AP$4,D:D,AK263,E:E,AL263)</f>
        <v>70.91</v>
      </c>
      <c r="AQ263" s="96">
        <f>SUMIFS(G:G,C:C,$AQ$4,D:D,AK263,E:E,AL263)</f>
        <v>84.97</v>
      </c>
      <c r="AR263" s="96">
        <f>SUMIFS(G:G,C:C,$AR$4,D:D,AK263,E:E,AL263)</f>
        <v>93.77</v>
      </c>
      <c r="AS263" s="96">
        <f>SUMIFS(G:G,C:C,$AS$4,D:D,AK263,E:E,AL263)</f>
        <v>93.4</v>
      </c>
      <c r="AT263" s="97">
        <f>SUMIFS(G:G,C:C,$AT$4,D:D,AK263,E:E,AL263)</f>
        <v>0</v>
      </c>
      <c r="AU263" s="44"/>
      <c r="AV263" s="101">
        <v>45550</v>
      </c>
      <c r="AW263" s="96">
        <f t="shared" si="99"/>
        <v>987.61254000000008</v>
      </c>
      <c r="AX263" s="96">
        <f t="shared" si="100"/>
        <v>89.782958181818188</v>
      </c>
      <c r="AY263" s="97">
        <f t="shared" si="101"/>
        <v>87.333999999999989</v>
      </c>
      <c r="AZ263" s="96">
        <f t="shared" si="102"/>
        <v>97.277445454545443</v>
      </c>
      <c r="BA263" s="96">
        <f t="shared" si="103"/>
        <v>71.965645454545452</v>
      </c>
      <c r="BB263" s="97">
        <f t="shared" si="104"/>
        <v>25.311799999999991</v>
      </c>
      <c r="BC263" s="102">
        <f t="shared" si="105"/>
        <v>89.782958181818188</v>
      </c>
      <c r="BD263" s="44"/>
      <c r="BE263" s="44"/>
      <c r="BF263" s="96">
        <f t="shared" si="107"/>
        <v>93.77</v>
      </c>
      <c r="BG263" s="96">
        <f t="shared" si="108"/>
        <v>70.91</v>
      </c>
      <c r="BH263" s="96">
        <f t="shared" si="109"/>
        <v>22.86</v>
      </c>
      <c r="BI263" s="44"/>
      <c r="BJ263" s="96">
        <f t="shared" si="106"/>
        <v>87.333999999999989</v>
      </c>
      <c r="BK263" s="44"/>
      <c r="BP263" s="14"/>
      <c r="BQ263" s="13"/>
      <c r="BR263" s="15"/>
      <c r="BU263" s="13"/>
      <c r="BV263" s="15"/>
      <c r="BY263" s="13"/>
      <c r="BZ263" s="15"/>
      <c r="CC263" s="13"/>
      <c r="CD263" s="15"/>
      <c r="CG263" s="13"/>
      <c r="CH263" s="15"/>
      <c r="CK263" s="15"/>
      <c r="CL263" s="15"/>
      <c r="CM263" s="15"/>
    </row>
    <row r="264" spans="1:91" ht="16" thickBot="1" x14ac:dyDescent="0.4">
      <c r="A264" s="13">
        <v>43725</v>
      </c>
      <c r="B264" s="81" t="s">
        <v>310</v>
      </c>
      <c r="C264" s="80">
        <f t="shared" si="90"/>
        <v>2019</v>
      </c>
      <c r="D264" s="80">
        <f t="shared" si="91"/>
        <v>9</v>
      </c>
      <c r="E264" s="80">
        <f t="shared" si="92"/>
        <v>17</v>
      </c>
      <c r="F264" s="80">
        <v>1060.2963</v>
      </c>
      <c r="G264" s="80">
        <v>95.1</v>
      </c>
      <c r="H264" s="80">
        <v>0.14000000000000001</v>
      </c>
      <c r="I264" s="80">
        <v>1920.49</v>
      </c>
      <c r="J264" s="80">
        <v>359</v>
      </c>
      <c r="K264" s="80">
        <v>1114.9124999999999</v>
      </c>
      <c r="L264" s="80">
        <v>11946.89</v>
      </c>
      <c r="M264" s="80">
        <v>20175.89</v>
      </c>
      <c r="O264" s="66">
        <f t="shared" si="93"/>
        <v>9</v>
      </c>
      <c r="P264" s="44">
        <f t="shared" si="94"/>
        <v>16</v>
      </c>
      <c r="Q264" s="94">
        <v>45551</v>
      </c>
      <c r="R264" s="95">
        <f>SUMIFS(F:F,C:C,$R$4,D:D,O264,E:E,P264)</f>
        <v>1058.7521999999999</v>
      </c>
      <c r="S264" s="96">
        <f>SUMIFS($F:$F,$C:$C,$S$4,$D:$D,O264,$E:$E,P264)</f>
        <v>1061.5505000000001</v>
      </c>
      <c r="T264" s="96">
        <f>SUMIFS($F:$F,$C:$C,$T$4,$D:$D,O264,$E:$E,P264)</f>
        <v>792.98170000000005</v>
      </c>
      <c r="U264" s="96">
        <f>SUMIFS($F:$F,$C:$C,$U$4,$D:$D,O264,$E:$E,P264)</f>
        <v>950.32280000000003</v>
      </c>
      <c r="V264" s="96">
        <f>SUMIFS($F:$F,$C:$C,$V$4,$D:$D,O264,$E:$E,P264)</f>
        <v>1070.4534000000001</v>
      </c>
      <c r="W264" s="96">
        <f>SUMIFS($F:$F,$C:$C,$W$4,$D:$D,O264,$E:$E,P264)</f>
        <v>1070.1973</v>
      </c>
      <c r="X264" s="97">
        <f>SUMIFS($F:$F,$C:$C,$X$4,$D:$D,O264,$E:$E,P264)</f>
        <v>0</v>
      </c>
      <c r="Y264" s="44"/>
      <c r="Z264" s="66">
        <f t="shared" si="95"/>
        <v>9</v>
      </c>
      <c r="AA264" s="44">
        <f t="shared" si="96"/>
        <v>16</v>
      </c>
      <c r="AB264" s="94">
        <v>45551</v>
      </c>
      <c r="AC264" s="95">
        <f t="shared" si="89"/>
        <v>96.250199999999992</v>
      </c>
      <c r="AD264" s="96">
        <f t="shared" si="89"/>
        <v>96.504590909090908</v>
      </c>
      <c r="AE264" s="96">
        <f t="shared" si="89"/>
        <v>72.089245454545463</v>
      </c>
      <c r="AF264" s="96">
        <f t="shared" si="89"/>
        <v>86.392981818181823</v>
      </c>
      <c r="AG264" s="96">
        <f t="shared" si="89"/>
        <v>97.313945454545461</v>
      </c>
      <c r="AH264" s="96">
        <f t="shared" si="89"/>
        <v>97.290663636363647</v>
      </c>
      <c r="AI264" s="97">
        <f t="shared" si="88"/>
        <v>0</v>
      </c>
      <c r="AJ264" s="44"/>
      <c r="AK264" s="66">
        <f t="shared" si="97"/>
        <v>9</v>
      </c>
      <c r="AL264" s="44">
        <f t="shared" si="98"/>
        <v>16</v>
      </c>
      <c r="AM264" s="94">
        <v>45551</v>
      </c>
      <c r="AN264" s="95">
        <f>SUMIFS(G:G,C:C,$AN$4,D:D,AK264,E:E,AL264)</f>
        <v>94.96</v>
      </c>
      <c r="AO264" s="96">
        <f>SUMIFS(G:G,C:C,$AO$4,D:D,AK264,E:E,AL264)</f>
        <v>93.72</v>
      </c>
      <c r="AP264" s="96">
        <f>SUMIFS(G:G,C:C,$AP$4,D:D,AK264,E:E,AL264)</f>
        <v>71.03</v>
      </c>
      <c r="AQ264" s="96">
        <f>SUMIFS(G:G,C:C,$AQ$4,D:D,AK264,E:E,AL264)</f>
        <v>85.3</v>
      </c>
      <c r="AR264" s="96">
        <f>SUMIFS(G:G,C:C,$AR$4,D:D,AK264,E:E,AL264)</f>
        <v>93.86</v>
      </c>
      <c r="AS264" s="96">
        <f>SUMIFS(G:G,C:C,$AS$4,D:D,AK264,E:E,AL264)</f>
        <v>93.41</v>
      </c>
      <c r="AT264" s="97">
        <f>SUMIFS(G:G,C:C,$AT$4,D:D,AK264,E:E,AL264)</f>
        <v>0</v>
      </c>
      <c r="AU264" s="44"/>
      <c r="AV264" s="101">
        <v>45551</v>
      </c>
      <c r="AW264" s="96">
        <f t="shared" si="99"/>
        <v>989.10113999999999</v>
      </c>
      <c r="AX264" s="96">
        <f t="shared" si="100"/>
        <v>89.918285454545455</v>
      </c>
      <c r="AY264" s="97">
        <f t="shared" si="101"/>
        <v>87.464000000000013</v>
      </c>
      <c r="AZ264" s="96">
        <f t="shared" si="102"/>
        <v>97.313945454545461</v>
      </c>
      <c r="BA264" s="96">
        <f t="shared" si="103"/>
        <v>72.089245454545463</v>
      </c>
      <c r="BB264" s="97">
        <f t="shared" si="104"/>
        <v>25.224699999999999</v>
      </c>
      <c r="BC264" s="102">
        <f t="shared" si="105"/>
        <v>89.918285454545455</v>
      </c>
      <c r="BD264" s="44"/>
      <c r="BE264" s="44"/>
      <c r="BF264" s="96">
        <f t="shared" si="107"/>
        <v>93.86</v>
      </c>
      <c r="BG264" s="96">
        <f t="shared" si="108"/>
        <v>71.03</v>
      </c>
      <c r="BH264" s="96">
        <f t="shared" si="109"/>
        <v>22.83</v>
      </c>
      <c r="BI264" s="44"/>
      <c r="BJ264" s="96">
        <f t="shared" si="106"/>
        <v>87.464000000000013</v>
      </c>
      <c r="BK264" s="44"/>
      <c r="BP264" s="14"/>
      <c r="BQ264" s="13"/>
      <c r="BR264" s="15"/>
      <c r="BU264" s="13"/>
      <c r="BV264" s="15"/>
      <c r="BY264" s="13"/>
      <c r="BZ264" s="15"/>
      <c r="CC264" s="13"/>
      <c r="CD264" s="15"/>
      <c r="CG264" s="13"/>
      <c r="CH264" s="15"/>
      <c r="CK264" s="15"/>
      <c r="CL264" s="15"/>
      <c r="CM264" s="15"/>
    </row>
    <row r="265" spans="1:91" ht="16" thickBot="1" x14ac:dyDescent="0.4">
      <c r="A265" s="13">
        <v>43726</v>
      </c>
      <c r="B265" s="81" t="s">
        <v>311</v>
      </c>
      <c r="C265" s="80">
        <f t="shared" si="90"/>
        <v>2019</v>
      </c>
      <c r="D265" s="80">
        <f t="shared" si="91"/>
        <v>9</v>
      </c>
      <c r="E265" s="80">
        <f t="shared" si="92"/>
        <v>18</v>
      </c>
      <c r="F265" s="80">
        <v>1061.3009999999999</v>
      </c>
      <c r="G265" s="80">
        <v>95.19</v>
      </c>
      <c r="H265" s="80">
        <v>0.09</v>
      </c>
      <c r="I265" s="80">
        <v>1843.36</v>
      </c>
      <c r="J265" s="80">
        <v>796.7</v>
      </c>
      <c r="K265" s="80">
        <v>1114.9124999999999</v>
      </c>
      <c r="L265" s="80">
        <v>11946.88</v>
      </c>
      <c r="M265" s="80">
        <v>20175.91</v>
      </c>
      <c r="O265" s="66">
        <f t="shared" si="93"/>
        <v>9</v>
      </c>
      <c r="P265" s="44">
        <f t="shared" si="94"/>
        <v>17</v>
      </c>
      <c r="Q265" s="94">
        <v>45552</v>
      </c>
      <c r="R265" s="95">
        <f>SUMIFS(F:F,C:C,$R$4,D:D,O265,E:E,P265)</f>
        <v>1060.2963</v>
      </c>
      <c r="S265" s="96">
        <f>SUMIFS($F:$F,$C:$C,$S$4,$D:$D,O265,$E:$E,P265)</f>
        <v>1061.1467</v>
      </c>
      <c r="T265" s="96">
        <f>SUMIFS($F:$F,$C:$C,$T$4,$D:$D,O265,$E:$E,P265)</f>
        <v>795.2654</v>
      </c>
      <c r="U265" s="96">
        <f>SUMIFS($F:$F,$C:$C,$U$4,$D:$D,O265,$E:$E,P265)</f>
        <v>954.41690000000006</v>
      </c>
      <c r="V265" s="96">
        <f>SUMIFS($F:$F,$C:$C,$V$4,$D:$D,O265,$E:$E,P265)</f>
        <v>1071.9673</v>
      </c>
      <c r="W265" s="96">
        <f>SUMIFS($F:$F,$C:$C,$W$4,$D:$D,O265,$E:$E,P265)</f>
        <v>1070.3561999999999</v>
      </c>
      <c r="X265" s="97">
        <f>SUMIFS($F:$F,$C:$C,$X$4,$D:$D,O265,$E:$E,P265)</f>
        <v>0</v>
      </c>
      <c r="Y265" s="44"/>
      <c r="Z265" s="66">
        <f t="shared" si="95"/>
        <v>9</v>
      </c>
      <c r="AA265" s="44">
        <f t="shared" si="96"/>
        <v>17</v>
      </c>
      <c r="AB265" s="94">
        <v>45552</v>
      </c>
      <c r="AC265" s="95">
        <f t="shared" si="89"/>
        <v>96.390572727272726</v>
      </c>
      <c r="AD265" s="96">
        <f t="shared" si="89"/>
        <v>96.467881818181823</v>
      </c>
      <c r="AE265" s="96">
        <f t="shared" si="89"/>
        <v>72.296854545454551</v>
      </c>
      <c r="AF265" s="96">
        <f t="shared" si="89"/>
        <v>86.765172727272727</v>
      </c>
      <c r="AG265" s="96">
        <f t="shared" si="89"/>
        <v>97.451572727272733</v>
      </c>
      <c r="AH265" s="96">
        <f t="shared" si="89"/>
        <v>97.305109090909085</v>
      </c>
      <c r="AI265" s="97">
        <f t="shared" si="88"/>
        <v>0</v>
      </c>
      <c r="AJ265" s="44"/>
      <c r="AK265" s="66">
        <f t="shared" si="97"/>
        <v>9</v>
      </c>
      <c r="AL265" s="44">
        <f t="shared" si="98"/>
        <v>17</v>
      </c>
      <c r="AM265" s="94">
        <v>45552</v>
      </c>
      <c r="AN265" s="95">
        <f>SUMIFS(G:G,C:C,$AN$4,D:D,AK265,E:E,AL265)</f>
        <v>95.1</v>
      </c>
      <c r="AO265" s="96">
        <f>SUMIFS(G:G,C:C,$AO$4,D:D,AK265,E:E,AL265)</f>
        <v>93.68</v>
      </c>
      <c r="AP265" s="96">
        <f>SUMIFS(G:G,C:C,$AP$4,D:D,AK265,E:E,AL265)</f>
        <v>71.23</v>
      </c>
      <c r="AQ265" s="96">
        <f>SUMIFS(G:G,C:C,$AQ$4,D:D,AK265,E:E,AL265)</f>
        <v>85.67</v>
      </c>
      <c r="AR265" s="96">
        <f>SUMIFS(G:G,C:C,$AR$4,D:D,AK265,E:E,AL265)</f>
        <v>94</v>
      </c>
      <c r="AS265" s="96">
        <f>SUMIFS(G:G,C:C,$AS$4,D:D,AK265,E:E,AL265)</f>
        <v>93.41</v>
      </c>
      <c r="AT265" s="97">
        <f>SUMIFS(G:G,C:C,$AT$4,D:D,AK265,E:E,AL265)</f>
        <v>0</v>
      </c>
      <c r="AU265" s="44"/>
      <c r="AV265" s="101">
        <v>45552</v>
      </c>
      <c r="AW265" s="96">
        <f t="shared" si="99"/>
        <v>990.63049999999998</v>
      </c>
      <c r="AX265" s="96">
        <f t="shared" si="100"/>
        <v>90.057318181818175</v>
      </c>
      <c r="AY265" s="97">
        <f t="shared" si="101"/>
        <v>87.597999999999999</v>
      </c>
      <c r="AZ265" s="96">
        <f t="shared" si="102"/>
        <v>97.451572727272733</v>
      </c>
      <c r="BA265" s="96">
        <f t="shared" si="103"/>
        <v>72.296854545454551</v>
      </c>
      <c r="BB265" s="97">
        <f t="shared" si="104"/>
        <v>25.154718181818183</v>
      </c>
      <c r="BC265" s="102">
        <f t="shared" si="105"/>
        <v>90.057318181818175</v>
      </c>
      <c r="BD265" s="44"/>
      <c r="BE265" s="44"/>
      <c r="BF265" s="96">
        <f t="shared" si="107"/>
        <v>94</v>
      </c>
      <c r="BG265" s="96">
        <f t="shared" si="108"/>
        <v>71.23</v>
      </c>
      <c r="BH265" s="96">
        <f t="shared" si="109"/>
        <v>22.769999999999996</v>
      </c>
      <c r="BI265" s="44"/>
      <c r="BJ265" s="96">
        <f t="shared" si="106"/>
        <v>87.597999999999999</v>
      </c>
      <c r="BK265" s="44"/>
      <c r="BP265" s="14"/>
      <c r="BQ265" s="13"/>
      <c r="BR265" s="15"/>
      <c r="BU265" s="13"/>
      <c r="BV265" s="15"/>
      <c r="BY265" s="13"/>
      <c r="BZ265" s="15"/>
      <c r="CC265" s="13"/>
      <c r="CD265" s="15"/>
      <c r="CG265" s="13"/>
      <c r="CH265" s="15"/>
      <c r="CK265" s="15"/>
      <c r="CL265" s="15"/>
      <c r="CM265" s="15"/>
    </row>
    <row r="266" spans="1:91" ht="16" thickBot="1" x14ac:dyDescent="0.4">
      <c r="A266" s="13">
        <v>43727</v>
      </c>
      <c r="B266" s="81" t="s">
        <v>312</v>
      </c>
      <c r="C266" s="80">
        <f t="shared" si="90"/>
        <v>2019</v>
      </c>
      <c r="D266" s="80">
        <f t="shared" si="91"/>
        <v>9</v>
      </c>
      <c r="E266" s="80">
        <f t="shared" si="92"/>
        <v>19</v>
      </c>
      <c r="F266" s="80">
        <v>1061.8433</v>
      </c>
      <c r="G266" s="80">
        <v>95.23</v>
      </c>
      <c r="H266" s="80">
        <v>0.05</v>
      </c>
      <c r="I266" s="80">
        <v>1691.53</v>
      </c>
      <c r="J266" s="80">
        <v>1094.4000000000001</v>
      </c>
      <c r="K266" s="80">
        <v>1115.0315000000001</v>
      </c>
      <c r="L266" s="80">
        <v>11946.83</v>
      </c>
      <c r="M266" s="80">
        <v>20176.060000000001</v>
      </c>
      <c r="O266" s="66">
        <f t="shared" si="93"/>
        <v>9</v>
      </c>
      <c r="P266" s="44">
        <f t="shared" si="94"/>
        <v>18</v>
      </c>
      <c r="Q266" s="94">
        <v>45553</v>
      </c>
      <c r="R266" s="95">
        <f>SUMIFS(F:F,C:C,$R$4,D:D,O266,E:E,P266)</f>
        <v>1061.3009999999999</v>
      </c>
      <c r="S266" s="96">
        <f>SUMIFS($F:$F,$C:$C,$S$4,$D:$D,O266,$E:$E,P266)</f>
        <v>1062.7629999999999</v>
      </c>
      <c r="T266" s="96">
        <f>SUMIFS($F:$F,$C:$C,$T$4,$D:$D,O266,$E:$E,P266)</f>
        <v>798.54359999999997</v>
      </c>
      <c r="U266" s="96">
        <f>SUMIFS($F:$F,$C:$C,$U$4,$D:$D,O266,$E:$E,P266)</f>
        <v>958.40009999999995</v>
      </c>
      <c r="V266" s="96">
        <f>SUMIFS($F:$F,$C:$C,$V$4,$D:$D,O266,$E:$E,P266)</f>
        <v>1073.0119</v>
      </c>
      <c r="W266" s="96">
        <f>SUMIFS($F:$F,$C:$C,$W$4,$D:$D,O266,$E:$E,P266)</f>
        <v>1071.0029</v>
      </c>
      <c r="X266" s="97">
        <f>SUMIFS($F:$F,$C:$C,$X$4,$D:$D,O266,$E:$E,P266)</f>
        <v>0</v>
      </c>
      <c r="Y266" s="44"/>
      <c r="Z266" s="66">
        <f t="shared" si="95"/>
        <v>9</v>
      </c>
      <c r="AA266" s="44">
        <f t="shared" si="96"/>
        <v>18</v>
      </c>
      <c r="AB266" s="94">
        <v>45553</v>
      </c>
      <c r="AC266" s="95">
        <f t="shared" si="89"/>
        <v>96.481909090909085</v>
      </c>
      <c r="AD266" s="96">
        <f t="shared" si="89"/>
        <v>96.61481818181818</v>
      </c>
      <c r="AE266" s="96">
        <f t="shared" si="89"/>
        <v>72.59487272727273</v>
      </c>
      <c r="AF266" s="96">
        <f t="shared" si="89"/>
        <v>87.127281818181814</v>
      </c>
      <c r="AG266" s="96">
        <f t="shared" si="89"/>
        <v>97.546536363636363</v>
      </c>
      <c r="AH266" s="96">
        <f t="shared" si="89"/>
        <v>97.363900000000001</v>
      </c>
      <c r="AI266" s="97">
        <f t="shared" si="88"/>
        <v>0</v>
      </c>
      <c r="AJ266" s="44"/>
      <c r="AK266" s="66">
        <f t="shared" si="97"/>
        <v>9</v>
      </c>
      <c r="AL266" s="44">
        <f t="shared" si="98"/>
        <v>18</v>
      </c>
      <c r="AM266" s="94">
        <v>45553</v>
      </c>
      <c r="AN266" s="95">
        <f>SUMIFS(G:G,C:C,$AN$4,D:D,AK266,E:E,AL266)</f>
        <v>95.19</v>
      </c>
      <c r="AO266" s="96">
        <f>SUMIFS(G:G,C:C,$AO$4,D:D,AK266,E:E,AL266)</f>
        <v>93.82</v>
      </c>
      <c r="AP266" s="96">
        <f>SUMIFS(G:G,C:C,$AP$4,D:D,AK266,E:E,AL266)</f>
        <v>71.53</v>
      </c>
      <c r="AQ266" s="96">
        <f>SUMIFS(G:G,C:C,$AQ$4,D:D,AK266,E:E,AL266)</f>
        <v>86.03</v>
      </c>
      <c r="AR266" s="96">
        <f>SUMIFS(G:G,C:C,$AR$4,D:D,AK266,E:E,AL266)</f>
        <v>94.09</v>
      </c>
      <c r="AS266" s="96">
        <f>SUMIFS(G:G,C:C,$AS$4,D:D,AK266,E:E,AL266)</f>
        <v>93.47</v>
      </c>
      <c r="AT266" s="97">
        <f>SUMIFS(G:G,C:C,$AT$4,D:D,AK266,E:E,AL266)</f>
        <v>0</v>
      </c>
      <c r="AU266" s="44"/>
      <c r="AV266" s="101">
        <v>45553</v>
      </c>
      <c r="AW266" s="96">
        <f t="shared" si="99"/>
        <v>992.74429999999995</v>
      </c>
      <c r="AX266" s="96">
        <f t="shared" si="100"/>
        <v>90.24948181818182</v>
      </c>
      <c r="AY266" s="97">
        <f t="shared" si="101"/>
        <v>87.788000000000011</v>
      </c>
      <c r="AZ266" s="96">
        <f t="shared" si="102"/>
        <v>97.546536363636363</v>
      </c>
      <c r="BA266" s="96">
        <f t="shared" si="103"/>
        <v>72.59487272727273</v>
      </c>
      <c r="BB266" s="97">
        <f t="shared" si="104"/>
        <v>24.951663636363634</v>
      </c>
      <c r="BC266" s="102">
        <f t="shared" si="105"/>
        <v>90.24948181818182</v>
      </c>
      <c r="BD266" s="44"/>
      <c r="BE266" s="44"/>
      <c r="BF266" s="96">
        <f t="shared" si="107"/>
        <v>94.09</v>
      </c>
      <c r="BG266" s="96">
        <f t="shared" si="108"/>
        <v>71.53</v>
      </c>
      <c r="BH266" s="96">
        <f t="shared" si="109"/>
        <v>22.560000000000002</v>
      </c>
      <c r="BI266" s="44"/>
      <c r="BJ266" s="96">
        <f t="shared" si="106"/>
        <v>87.788000000000011</v>
      </c>
      <c r="BK266" s="44"/>
      <c r="BP266" s="14"/>
      <c r="BQ266" s="13"/>
      <c r="BR266" s="15"/>
      <c r="BU266" s="13"/>
      <c r="BV266" s="15"/>
      <c r="BY266" s="13"/>
      <c r="BZ266" s="15"/>
      <c r="CC266" s="13"/>
      <c r="CD266" s="15"/>
      <c r="CG266" s="13"/>
      <c r="CH266" s="15"/>
      <c r="CK266" s="15"/>
      <c r="CL266" s="15"/>
      <c r="CM266" s="15"/>
    </row>
    <row r="267" spans="1:91" ht="16" thickBot="1" x14ac:dyDescent="0.4">
      <c r="A267" s="13">
        <v>43728</v>
      </c>
      <c r="B267" s="81" t="s">
        <v>313</v>
      </c>
      <c r="C267" s="80">
        <f t="shared" si="90"/>
        <v>2019</v>
      </c>
      <c r="D267" s="80">
        <f t="shared" si="91"/>
        <v>9</v>
      </c>
      <c r="E267" s="80">
        <f t="shared" si="92"/>
        <v>20</v>
      </c>
      <c r="F267" s="80">
        <v>1062.8524</v>
      </c>
      <c r="G267" s="80">
        <v>95.32</v>
      </c>
      <c r="H267" s="80">
        <v>0.09</v>
      </c>
      <c r="I267" s="80">
        <v>1799.53</v>
      </c>
      <c r="J267" s="80">
        <v>660.5</v>
      </c>
      <c r="K267" s="80">
        <v>1115.0315000000001</v>
      </c>
      <c r="L267" s="80">
        <v>11947.15</v>
      </c>
      <c r="M267" s="80">
        <v>20175.21</v>
      </c>
      <c r="O267" s="66">
        <f t="shared" si="93"/>
        <v>9</v>
      </c>
      <c r="P267" s="44">
        <f t="shared" si="94"/>
        <v>19</v>
      </c>
      <c r="Q267" s="94">
        <v>45554</v>
      </c>
      <c r="R267" s="95">
        <f>SUMIFS(F:F,C:C,$R$4,D:D,O267,E:E,P267)</f>
        <v>1061.8433</v>
      </c>
      <c r="S267" s="96">
        <f>SUMIFS($F:$F,$C:$C,$S$4,$D:$D,O267,$E:$E,P267)</f>
        <v>1064.9280000000001</v>
      </c>
      <c r="T267" s="96">
        <f>SUMIFS($F:$F,$C:$C,$T$4,$D:$D,O267,$E:$E,P267)</f>
        <v>801.91769999999997</v>
      </c>
      <c r="U267" s="96">
        <f>SUMIFS($F:$F,$C:$C,$U$4,$D:$D,O267,$E:$E,P267)</f>
        <v>960.94619999999998</v>
      </c>
      <c r="V267" s="96">
        <f>SUMIFS($F:$F,$C:$C,$V$4,$D:$D,O267,$E:$E,P267)</f>
        <v>1074.0245</v>
      </c>
      <c r="W267" s="96">
        <f>SUMIFS($F:$F,$C:$C,$W$4,$D:$D,O267,$E:$E,P267)</f>
        <v>1071.6536000000001</v>
      </c>
      <c r="X267" s="97">
        <f>SUMIFS($F:$F,$C:$C,$X$4,$D:$D,O267,$E:$E,P267)</f>
        <v>0</v>
      </c>
      <c r="Y267" s="44"/>
      <c r="Z267" s="66">
        <f t="shared" si="95"/>
        <v>9</v>
      </c>
      <c r="AA267" s="44">
        <f t="shared" si="96"/>
        <v>19</v>
      </c>
      <c r="AB267" s="94">
        <v>45554</v>
      </c>
      <c r="AC267" s="95">
        <f t="shared" si="89"/>
        <v>96.531209090909087</v>
      </c>
      <c r="AD267" s="96">
        <f t="shared" si="89"/>
        <v>96.811636363636367</v>
      </c>
      <c r="AE267" s="96">
        <f t="shared" si="89"/>
        <v>72.901609090909091</v>
      </c>
      <c r="AF267" s="96">
        <f t="shared" si="89"/>
        <v>87.358745454545456</v>
      </c>
      <c r="AG267" s="96">
        <f t="shared" si="89"/>
        <v>97.638590909090908</v>
      </c>
      <c r="AH267" s="96">
        <f t="shared" si="89"/>
        <v>97.423054545454548</v>
      </c>
      <c r="AI267" s="97">
        <f t="shared" si="88"/>
        <v>0</v>
      </c>
      <c r="AJ267" s="44"/>
      <c r="AK267" s="66">
        <f t="shared" si="97"/>
        <v>9</v>
      </c>
      <c r="AL267" s="44">
        <f t="shared" si="98"/>
        <v>19</v>
      </c>
      <c r="AM267" s="94">
        <v>45554</v>
      </c>
      <c r="AN267" s="95">
        <f>SUMIFS(G:G,C:C,$AN$4,D:D,AK267,E:E,AL267)</f>
        <v>95.23</v>
      </c>
      <c r="AO267" s="96">
        <f>SUMIFS(G:G,C:C,$AO$4,D:D,AK267,E:E,AL267)</f>
        <v>94.02</v>
      </c>
      <c r="AP267" s="96">
        <f>SUMIFS(G:G,C:C,$AP$4,D:D,AK267,E:E,AL267)</f>
        <v>71.83</v>
      </c>
      <c r="AQ267" s="96">
        <f>SUMIFS(G:G,C:C,$AQ$4,D:D,AK267,E:E,AL267)</f>
        <v>86.25</v>
      </c>
      <c r="AR267" s="96">
        <f>SUMIFS(G:G,C:C,$AR$4,D:D,AK267,E:E,AL267)</f>
        <v>94.18</v>
      </c>
      <c r="AS267" s="96">
        <f>SUMIFS(G:G,C:C,$AS$4,D:D,AK267,E:E,AL267)</f>
        <v>93.52</v>
      </c>
      <c r="AT267" s="97">
        <f>SUMIFS(G:G,C:C,$AT$4,D:D,AK267,E:E,AL267)</f>
        <v>0</v>
      </c>
      <c r="AU267" s="44"/>
      <c r="AV267" s="101">
        <v>45554</v>
      </c>
      <c r="AW267" s="96">
        <f t="shared" si="99"/>
        <v>994.69400000000007</v>
      </c>
      <c r="AX267" s="96">
        <f t="shared" si="100"/>
        <v>90.426727272727277</v>
      </c>
      <c r="AY267" s="97">
        <f t="shared" si="101"/>
        <v>87.96</v>
      </c>
      <c r="AZ267" s="96">
        <f t="shared" si="102"/>
        <v>97.638590909090908</v>
      </c>
      <c r="BA267" s="96">
        <f t="shared" si="103"/>
        <v>72.901609090909091</v>
      </c>
      <c r="BB267" s="97">
        <f t="shared" si="104"/>
        <v>24.736981818181818</v>
      </c>
      <c r="BC267" s="102">
        <f t="shared" si="105"/>
        <v>90.426727272727277</v>
      </c>
      <c r="BD267" s="44"/>
      <c r="BE267" s="44"/>
      <c r="BF267" s="96">
        <f t="shared" si="107"/>
        <v>94.18</v>
      </c>
      <c r="BG267" s="96">
        <f t="shared" si="108"/>
        <v>71.83</v>
      </c>
      <c r="BH267" s="96">
        <f t="shared" si="109"/>
        <v>22.350000000000009</v>
      </c>
      <c r="BI267" s="44"/>
      <c r="BJ267" s="96">
        <f t="shared" si="106"/>
        <v>87.96</v>
      </c>
      <c r="BK267" s="44"/>
      <c r="BP267" s="14"/>
      <c r="BQ267" s="13"/>
      <c r="BR267" s="15"/>
      <c r="BU267" s="13"/>
      <c r="BV267" s="15"/>
      <c r="BY267" s="13"/>
      <c r="BZ267" s="15"/>
      <c r="CC267" s="13"/>
      <c r="CD267" s="15"/>
      <c r="CG267" s="13"/>
      <c r="CH267" s="15"/>
      <c r="CK267" s="15"/>
      <c r="CL267" s="15"/>
      <c r="CM267" s="15"/>
    </row>
    <row r="268" spans="1:91" ht="16" thickBot="1" x14ac:dyDescent="0.4">
      <c r="A268" s="13">
        <v>43729</v>
      </c>
      <c r="B268" s="81" t="s">
        <v>314</v>
      </c>
      <c r="C268" s="80">
        <f t="shared" si="90"/>
        <v>2019</v>
      </c>
      <c r="D268" s="80">
        <f t="shared" si="91"/>
        <v>9</v>
      </c>
      <c r="E268" s="80">
        <f t="shared" si="92"/>
        <v>21</v>
      </c>
      <c r="F268" s="80">
        <v>1065.1401000000001</v>
      </c>
      <c r="G268" s="80">
        <v>95.53</v>
      </c>
      <c r="H268" s="80">
        <v>0.21</v>
      </c>
      <c r="I268" s="80">
        <v>2587.39</v>
      </c>
      <c r="J268" s="80">
        <v>273.2</v>
      </c>
      <c r="K268" s="80">
        <v>1115.0315000000001</v>
      </c>
      <c r="L268" s="80">
        <v>11947.37</v>
      </c>
      <c r="M268" s="80">
        <v>20174.63</v>
      </c>
      <c r="O268" s="66">
        <f t="shared" si="93"/>
        <v>9</v>
      </c>
      <c r="P268" s="44">
        <f t="shared" si="94"/>
        <v>20</v>
      </c>
      <c r="Q268" s="94">
        <v>45555</v>
      </c>
      <c r="R268" s="95">
        <f>SUMIFS(F:F,C:C,$R$4,D:D,O268,E:E,P268)</f>
        <v>1062.8524</v>
      </c>
      <c r="S268" s="96">
        <f>SUMIFS($F:$F,$C:$C,$S$4,$D:$D,O268,$E:$E,P268)</f>
        <v>1067.1611</v>
      </c>
      <c r="T268" s="96">
        <f>SUMIFS($F:$F,$C:$C,$T$4,$D:$D,O268,$E:$E,P268)</f>
        <v>803.96029999999996</v>
      </c>
      <c r="U268" s="96">
        <f>SUMIFS($F:$F,$C:$C,$U$4,$D:$D,O268,$E:$E,P268)</f>
        <v>963.37220000000002</v>
      </c>
      <c r="V268" s="96">
        <f>SUMIFS($F:$F,$C:$C,$V$4,$D:$D,O268,$E:$E,P268)</f>
        <v>1074.8787</v>
      </c>
      <c r="W268" s="96">
        <f>SUMIFS($F:$F,$C:$C,$W$4,$D:$D,O268,$E:$E,P268)</f>
        <v>1072.4795999999999</v>
      </c>
      <c r="X268" s="97">
        <f>SUMIFS($F:$F,$C:$C,$X$4,$D:$D,O268,$E:$E,P268)</f>
        <v>0</v>
      </c>
      <c r="Y268" s="44"/>
      <c r="Z268" s="66">
        <f t="shared" si="95"/>
        <v>9</v>
      </c>
      <c r="AA268" s="44">
        <f t="shared" si="96"/>
        <v>20</v>
      </c>
      <c r="AB268" s="94">
        <v>45555</v>
      </c>
      <c r="AC268" s="95">
        <f t="shared" si="89"/>
        <v>96.622945454545459</v>
      </c>
      <c r="AD268" s="96">
        <f t="shared" si="89"/>
        <v>97.014645454545459</v>
      </c>
      <c r="AE268" s="96">
        <f t="shared" si="89"/>
        <v>73.087299999999999</v>
      </c>
      <c r="AF268" s="96">
        <f t="shared" si="89"/>
        <v>87.579290909090915</v>
      </c>
      <c r="AG268" s="96">
        <f t="shared" si="89"/>
        <v>97.716245454545458</v>
      </c>
      <c r="AH268" s="96">
        <f t="shared" si="89"/>
        <v>97.498145454545451</v>
      </c>
      <c r="AI268" s="97">
        <f t="shared" si="88"/>
        <v>0</v>
      </c>
      <c r="AJ268" s="44"/>
      <c r="AK268" s="66">
        <f t="shared" si="97"/>
        <v>9</v>
      </c>
      <c r="AL268" s="44">
        <f t="shared" si="98"/>
        <v>20</v>
      </c>
      <c r="AM268" s="94">
        <v>45555</v>
      </c>
      <c r="AN268" s="95">
        <f>SUMIFS(G:G,C:C,$AN$4,D:D,AK268,E:E,AL268)</f>
        <v>95.32</v>
      </c>
      <c r="AO268" s="96">
        <f>SUMIFS(G:G,C:C,$AO$4,D:D,AK268,E:E,AL268)</f>
        <v>94.21</v>
      </c>
      <c r="AP268" s="96">
        <f>SUMIFS(G:G,C:C,$AP$4,D:D,AK268,E:E,AL268)</f>
        <v>72.010000000000005</v>
      </c>
      <c r="AQ268" s="96">
        <f>SUMIFS(G:G,C:C,$AQ$4,D:D,AK268,E:E,AL268)</f>
        <v>86.47</v>
      </c>
      <c r="AR268" s="96">
        <f>SUMIFS(G:G,C:C,$AR$4,D:D,AK268,E:E,AL268)</f>
        <v>94.24</v>
      </c>
      <c r="AS268" s="96">
        <f>SUMIFS(G:G,C:C,$AS$4,D:D,AK268,E:E,AL268)</f>
        <v>93.59</v>
      </c>
      <c r="AT268" s="97">
        <f>SUMIFS(G:G,C:C,$AT$4,D:D,AK268,E:E,AL268)</f>
        <v>0</v>
      </c>
      <c r="AU268" s="44"/>
      <c r="AV268" s="101">
        <v>45555</v>
      </c>
      <c r="AW268" s="96">
        <f t="shared" si="99"/>
        <v>996.37037999999995</v>
      </c>
      <c r="AX268" s="96">
        <f t="shared" si="100"/>
        <v>90.579125454545448</v>
      </c>
      <c r="AY268" s="97">
        <f t="shared" si="101"/>
        <v>88.103999999999999</v>
      </c>
      <c r="AZ268" s="96">
        <f t="shared" si="102"/>
        <v>97.716245454545458</v>
      </c>
      <c r="BA268" s="96">
        <f t="shared" si="103"/>
        <v>73.087299999999999</v>
      </c>
      <c r="BB268" s="97">
        <f t="shared" si="104"/>
        <v>24.628945454545459</v>
      </c>
      <c r="BC268" s="102">
        <f t="shared" si="105"/>
        <v>90.579125454545448</v>
      </c>
      <c r="BD268" s="44"/>
      <c r="BE268" s="44"/>
      <c r="BF268" s="96">
        <f t="shared" si="107"/>
        <v>94.24</v>
      </c>
      <c r="BG268" s="96">
        <f t="shared" si="108"/>
        <v>72.010000000000005</v>
      </c>
      <c r="BH268" s="96">
        <f t="shared" si="109"/>
        <v>22.22999999999999</v>
      </c>
      <c r="BI268" s="44"/>
      <c r="BJ268" s="96">
        <f t="shared" si="106"/>
        <v>88.103999999999999</v>
      </c>
      <c r="BK268" s="44"/>
      <c r="BP268" s="14"/>
      <c r="BQ268" s="13"/>
      <c r="BR268" s="15"/>
      <c r="BU268" s="13"/>
      <c r="BV268" s="15"/>
      <c r="BY268" s="13"/>
      <c r="BZ268" s="15"/>
      <c r="CC268" s="13"/>
      <c r="CD268" s="15"/>
      <c r="CG268" s="13"/>
      <c r="CH268" s="15"/>
      <c r="CK268" s="15"/>
      <c r="CL268" s="15"/>
      <c r="CM268" s="15"/>
    </row>
    <row r="269" spans="1:91" ht="16" thickBot="1" x14ac:dyDescent="0.4">
      <c r="A269" s="13">
        <v>43730</v>
      </c>
      <c r="B269" s="81" t="s">
        <v>315</v>
      </c>
      <c r="C269" s="80">
        <f t="shared" si="90"/>
        <v>2019</v>
      </c>
      <c r="D269" s="80">
        <f t="shared" si="91"/>
        <v>9</v>
      </c>
      <c r="E269" s="80">
        <f t="shared" si="92"/>
        <v>22</v>
      </c>
      <c r="F269" s="80">
        <v>1067.4484</v>
      </c>
      <c r="G269" s="80">
        <v>95.73</v>
      </c>
      <c r="H269" s="80">
        <v>0.21</v>
      </c>
      <c r="I269" s="80">
        <v>2588.38</v>
      </c>
      <c r="J269" s="80">
        <v>247.3</v>
      </c>
      <c r="K269" s="80">
        <v>1115.0315000000001</v>
      </c>
      <c r="L269" s="80">
        <v>11947.39</v>
      </c>
      <c r="M269" s="80">
        <v>20174.580000000002</v>
      </c>
      <c r="O269" s="66">
        <f t="shared" si="93"/>
        <v>9</v>
      </c>
      <c r="P269" s="44">
        <f t="shared" si="94"/>
        <v>21</v>
      </c>
      <c r="Q269" s="94">
        <v>45556</v>
      </c>
      <c r="R269" s="95">
        <f>SUMIFS(F:F,C:C,$R$4,D:D,O269,E:E,P269)</f>
        <v>1065.1401000000001</v>
      </c>
      <c r="S269" s="96">
        <f>SUMIFS($F:$F,$C:$C,$S$4,$D:$D,O269,$E:$E,P269)</f>
        <v>1068.1003000000001</v>
      </c>
      <c r="T269" s="96">
        <f>SUMIFS($F:$F,$C:$C,$T$4,$D:$D,O269,$E:$E,P269)</f>
        <v>805.7731</v>
      </c>
      <c r="U269" s="96">
        <f>SUMIFS($F:$F,$C:$C,$U$4,$D:$D,O269,$E:$E,P269)</f>
        <v>965.73800000000006</v>
      </c>
      <c r="V269" s="96">
        <f>SUMIFS($F:$F,$C:$C,$V$4,$D:$D,O269,$E:$E,P269)</f>
        <v>1075.9085</v>
      </c>
      <c r="W269" s="96">
        <f>SUMIFS($F:$F,$C:$C,$W$4,$D:$D,O269,$E:$E,P269)</f>
        <v>1073.9460999999999</v>
      </c>
      <c r="X269" s="97">
        <f>SUMIFS($F:$F,$C:$C,$X$4,$D:$D,O269,$E:$E,P269)</f>
        <v>0</v>
      </c>
      <c r="Y269" s="44"/>
      <c r="Z269" s="66">
        <f t="shared" si="95"/>
        <v>9</v>
      </c>
      <c r="AA269" s="44">
        <f t="shared" si="96"/>
        <v>21</v>
      </c>
      <c r="AB269" s="94">
        <v>45556</v>
      </c>
      <c r="AC269" s="95">
        <f t="shared" si="89"/>
        <v>96.830918181818191</v>
      </c>
      <c r="AD269" s="96">
        <f t="shared" si="89"/>
        <v>97.100027272727274</v>
      </c>
      <c r="AE269" s="96">
        <f t="shared" si="89"/>
        <v>73.252099999999999</v>
      </c>
      <c r="AF269" s="96">
        <f t="shared" si="89"/>
        <v>87.794363636363641</v>
      </c>
      <c r="AG269" s="96">
        <f t="shared" si="89"/>
        <v>97.80986363636363</v>
      </c>
      <c r="AH269" s="96">
        <f t="shared" si="89"/>
        <v>97.63146363636362</v>
      </c>
      <c r="AI269" s="97">
        <f t="shared" si="88"/>
        <v>0</v>
      </c>
      <c r="AJ269" s="44"/>
      <c r="AK269" s="66">
        <f t="shared" si="97"/>
        <v>9</v>
      </c>
      <c r="AL269" s="44">
        <f t="shared" si="98"/>
        <v>21</v>
      </c>
      <c r="AM269" s="94">
        <v>45556</v>
      </c>
      <c r="AN269" s="95">
        <f>SUMIFS(G:G,C:C,$AN$4,D:D,AK269,E:E,AL269)</f>
        <v>95.53</v>
      </c>
      <c r="AO269" s="96">
        <f>SUMIFS(G:G,C:C,$AO$4,D:D,AK269,E:E,AL269)</f>
        <v>94.3</v>
      </c>
      <c r="AP269" s="96">
        <f>SUMIFS(G:G,C:C,$AP$4,D:D,AK269,E:E,AL269)</f>
        <v>72.17</v>
      </c>
      <c r="AQ269" s="96">
        <f>SUMIFS(G:G,C:C,$AQ$4,D:D,AK269,E:E,AL269)</f>
        <v>86.68</v>
      </c>
      <c r="AR269" s="96">
        <f>SUMIFS(G:G,C:C,$AR$4,D:D,AK269,E:E,AL269)</f>
        <v>94.33</v>
      </c>
      <c r="AS269" s="96">
        <f>SUMIFS(G:G,C:C,$AS$4,D:D,AK269,E:E,AL269)</f>
        <v>93.72</v>
      </c>
      <c r="AT269" s="97">
        <f>SUMIFS(G:G,C:C,$AT$4,D:D,AK269,E:E,AL269)</f>
        <v>0</v>
      </c>
      <c r="AU269" s="44"/>
      <c r="AV269" s="101">
        <v>45556</v>
      </c>
      <c r="AW269" s="96">
        <f t="shared" si="99"/>
        <v>997.89319999999987</v>
      </c>
      <c r="AX269" s="96">
        <f t="shared" si="100"/>
        <v>90.717563636363622</v>
      </c>
      <c r="AY269" s="97">
        <f t="shared" si="101"/>
        <v>88.240000000000009</v>
      </c>
      <c r="AZ269" s="96">
        <f t="shared" si="102"/>
        <v>97.80986363636363</v>
      </c>
      <c r="BA269" s="96">
        <f t="shared" si="103"/>
        <v>73.252099999999999</v>
      </c>
      <c r="BB269" s="97">
        <f t="shared" si="104"/>
        <v>24.557763636363632</v>
      </c>
      <c r="BC269" s="102">
        <f t="shared" si="105"/>
        <v>90.717563636363622</v>
      </c>
      <c r="BD269" s="44"/>
      <c r="BE269" s="44"/>
      <c r="BF269" s="96">
        <f t="shared" si="107"/>
        <v>94.33</v>
      </c>
      <c r="BG269" s="96">
        <f t="shared" si="108"/>
        <v>72.17</v>
      </c>
      <c r="BH269" s="96">
        <f t="shared" si="109"/>
        <v>22.159999999999997</v>
      </c>
      <c r="BI269" s="44"/>
      <c r="BJ269" s="96">
        <f t="shared" si="106"/>
        <v>88.240000000000009</v>
      </c>
      <c r="BK269" s="44"/>
      <c r="BP269" s="14"/>
      <c r="BQ269" s="13"/>
      <c r="BR269" s="15"/>
      <c r="BU269" s="13"/>
      <c r="BV269" s="15"/>
      <c r="BY269" s="13"/>
      <c r="BZ269" s="15"/>
      <c r="CC269" s="13"/>
      <c r="CD269" s="15"/>
      <c r="CG269" s="13"/>
      <c r="CH269" s="15"/>
      <c r="CK269" s="15"/>
      <c r="CL269" s="15"/>
      <c r="CM269" s="15"/>
    </row>
    <row r="270" spans="1:91" ht="16" thickBot="1" x14ac:dyDescent="0.4">
      <c r="A270" s="13">
        <v>43731</v>
      </c>
      <c r="B270" s="81" t="s">
        <v>316</v>
      </c>
      <c r="C270" s="80">
        <f t="shared" si="90"/>
        <v>2019</v>
      </c>
      <c r="D270" s="80">
        <f t="shared" si="91"/>
        <v>9</v>
      </c>
      <c r="E270" s="80">
        <f t="shared" si="92"/>
        <v>23</v>
      </c>
      <c r="F270" s="80">
        <v>1068.6174000000001</v>
      </c>
      <c r="G270" s="80">
        <v>95.84</v>
      </c>
      <c r="H270" s="80">
        <v>0.1</v>
      </c>
      <c r="I270" s="80">
        <v>1784.72</v>
      </c>
      <c r="J270" s="80">
        <v>618.29999999999995</v>
      </c>
      <c r="K270" s="80">
        <v>1115.0413000000001</v>
      </c>
      <c r="L270" s="80">
        <v>11947.37</v>
      </c>
      <c r="M270" s="80">
        <v>20175.240000000002</v>
      </c>
      <c r="O270" s="66">
        <f t="shared" si="93"/>
        <v>9</v>
      </c>
      <c r="P270" s="44">
        <f t="shared" si="94"/>
        <v>22</v>
      </c>
      <c r="Q270" s="94">
        <v>45557</v>
      </c>
      <c r="R270" s="95">
        <f>SUMIFS(F:F,C:C,$R$4,D:D,O270,E:E,P270)</f>
        <v>1067.4484</v>
      </c>
      <c r="S270" s="96">
        <f>SUMIFS($F:$F,$C:$C,$S$4,$D:$D,O270,$E:$E,P270)</f>
        <v>1069.0425</v>
      </c>
      <c r="T270" s="96">
        <f>SUMIFS($F:$F,$C:$C,$T$4,$D:$D,O270,$E:$E,P270)</f>
        <v>807.50919999999996</v>
      </c>
      <c r="U270" s="96">
        <f>SUMIFS($F:$F,$C:$C,$U$4,$D:$D,O270,$E:$E,P270)</f>
        <v>968.20780000000002</v>
      </c>
      <c r="V270" s="96">
        <f>SUMIFS($F:$F,$C:$C,$V$4,$D:$D,O270,$E:$E,P270)</f>
        <v>1077.2962</v>
      </c>
      <c r="W270" s="96">
        <f>SUMIFS($F:$F,$C:$C,$W$4,$D:$D,O270,$E:$E,P270)</f>
        <v>1075.3244</v>
      </c>
      <c r="X270" s="97">
        <f>SUMIFS($F:$F,$C:$C,$X$4,$D:$D,O270,$E:$E,P270)</f>
        <v>0</v>
      </c>
      <c r="Y270" s="44"/>
      <c r="Z270" s="66">
        <f t="shared" si="95"/>
        <v>9</v>
      </c>
      <c r="AA270" s="44">
        <f t="shared" si="96"/>
        <v>22</v>
      </c>
      <c r="AB270" s="94">
        <v>45557</v>
      </c>
      <c r="AC270" s="95">
        <f t="shared" si="89"/>
        <v>97.040763636363636</v>
      </c>
      <c r="AD270" s="96">
        <f t="shared" si="89"/>
        <v>97.18568181818182</v>
      </c>
      <c r="AE270" s="96">
        <f t="shared" si="89"/>
        <v>73.409927272727273</v>
      </c>
      <c r="AF270" s="96">
        <f t="shared" si="89"/>
        <v>88.018890909090914</v>
      </c>
      <c r="AG270" s="96">
        <f t="shared" si="89"/>
        <v>97.936018181818184</v>
      </c>
      <c r="AH270" s="96">
        <f t="shared" si="89"/>
        <v>97.75676363636363</v>
      </c>
      <c r="AI270" s="97">
        <f t="shared" si="88"/>
        <v>0</v>
      </c>
      <c r="AJ270" s="44"/>
      <c r="AK270" s="66">
        <f t="shared" si="97"/>
        <v>9</v>
      </c>
      <c r="AL270" s="44">
        <f t="shared" si="98"/>
        <v>22</v>
      </c>
      <c r="AM270" s="94">
        <v>45557</v>
      </c>
      <c r="AN270" s="95">
        <f>SUMIFS(G:G,C:C,$AN$4,D:D,AK270,E:E,AL270)</f>
        <v>95.73</v>
      </c>
      <c r="AO270" s="96">
        <f>SUMIFS(G:G,C:C,$AO$4,D:D,AK270,E:E,AL270)</f>
        <v>94.38</v>
      </c>
      <c r="AP270" s="96">
        <f>SUMIFS(G:G,C:C,$AP$4,D:D,AK270,E:E,AL270)</f>
        <v>72.33</v>
      </c>
      <c r="AQ270" s="96">
        <f>SUMIFS(G:G,C:C,$AQ$4,D:D,AK270,E:E,AL270)</f>
        <v>86.9</v>
      </c>
      <c r="AR270" s="96">
        <f>SUMIFS(G:G,C:C,$AR$4,D:D,AK270,E:E,AL270)</f>
        <v>94.45</v>
      </c>
      <c r="AS270" s="96">
        <f>SUMIFS(G:G,C:C,$AS$4,D:D,AK270,E:E,AL270)</f>
        <v>93.84</v>
      </c>
      <c r="AT270" s="97">
        <f>SUMIFS(G:G,C:C,$AT$4,D:D,AK270,E:E,AL270)</f>
        <v>0</v>
      </c>
      <c r="AU270" s="44"/>
      <c r="AV270" s="101">
        <v>45557</v>
      </c>
      <c r="AW270" s="96">
        <f t="shared" si="99"/>
        <v>999.47602000000006</v>
      </c>
      <c r="AX270" s="96">
        <f t="shared" si="100"/>
        <v>90.861456363636364</v>
      </c>
      <c r="AY270" s="97">
        <f t="shared" si="101"/>
        <v>88.38</v>
      </c>
      <c r="AZ270" s="96">
        <f t="shared" si="102"/>
        <v>97.936018181818184</v>
      </c>
      <c r="BA270" s="96">
        <f t="shared" si="103"/>
        <v>73.409927272727273</v>
      </c>
      <c r="BB270" s="97">
        <f t="shared" si="104"/>
        <v>24.526090909090911</v>
      </c>
      <c r="BC270" s="102">
        <f t="shared" si="105"/>
        <v>90.861456363636378</v>
      </c>
      <c r="BD270" s="44"/>
      <c r="BE270" s="44"/>
      <c r="BF270" s="96">
        <f t="shared" si="107"/>
        <v>94.45</v>
      </c>
      <c r="BG270" s="96">
        <f t="shared" si="108"/>
        <v>72.33</v>
      </c>
      <c r="BH270" s="96">
        <f t="shared" si="109"/>
        <v>22.120000000000005</v>
      </c>
      <c r="BI270" s="44"/>
      <c r="BJ270" s="96">
        <f t="shared" si="106"/>
        <v>88.38</v>
      </c>
      <c r="BK270" s="44"/>
      <c r="BP270" s="14"/>
      <c r="BQ270" s="13"/>
      <c r="BR270" s="15"/>
      <c r="BU270" s="13"/>
      <c r="BV270" s="15"/>
      <c r="BY270" s="13"/>
      <c r="BZ270" s="15"/>
      <c r="CC270" s="13"/>
      <c r="CD270" s="15"/>
      <c r="CG270" s="13"/>
      <c r="CH270" s="15"/>
      <c r="CK270" s="15"/>
      <c r="CL270" s="15"/>
      <c r="CM270" s="15"/>
    </row>
    <row r="271" spans="1:91" ht="16" thickBot="1" x14ac:dyDescent="0.4">
      <c r="A271" s="13">
        <v>43732</v>
      </c>
      <c r="B271" s="81" t="s">
        <v>317</v>
      </c>
      <c r="C271" s="80">
        <f t="shared" si="90"/>
        <v>2019</v>
      </c>
      <c r="D271" s="80">
        <f t="shared" si="91"/>
        <v>9</v>
      </c>
      <c r="E271" s="80">
        <f t="shared" si="92"/>
        <v>24</v>
      </c>
      <c r="F271" s="80">
        <v>1069.9703999999999</v>
      </c>
      <c r="G271" s="80">
        <v>95.96</v>
      </c>
      <c r="H271" s="80">
        <v>0.12</v>
      </c>
      <c r="I271" s="80">
        <v>1723.01</v>
      </c>
      <c r="J271" s="80">
        <v>701.2</v>
      </c>
      <c r="K271" s="80">
        <v>1115.0413000000001</v>
      </c>
      <c r="L271" s="80">
        <v>11592.86</v>
      </c>
      <c r="M271" s="80">
        <v>19544.32</v>
      </c>
      <c r="O271" s="66">
        <f t="shared" si="93"/>
        <v>9</v>
      </c>
      <c r="P271" s="44">
        <f t="shared" si="94"/>
        <v>23</v>
      </c>
      <c r="Q271" s="94">
        <v>45558</v>
      </c>
      <c r="R271" s="95">
        <f>SUMIFS(F:F,C:C,$R$4,D:D,O271,E:E,P271)</f>
        <v>1068.6174000000001</v>
      </c>
      <c r="S271" s="96">
        <f>SUMIFS($F:$F,$C:$C,$S$4,$D:$D,O271,$E:$E,P271)</f>
        <v>1070.0628999999999</v>
      </c>
      <c r="T271" s="96">
        <f>SUMIFS($F:$F,$C:$C,$T$4,$D:$D,O271,$E:$E,P271)</f>
        <v>810.03539999999998</v>
      </c>
      <c r="U271" s="96">
        <f>SUMIFS($F:$F,$C:$C,$U$4,$D:$D,O271,$E:$E,P271)</f>
        <v>970.86369999999999</v>
      </c>
      <c r="V271" s="96">
        <f>SUMIFS($F:$F,$C:$C,$V$4,$D:$D,O271,$E:$E,P271)</f>
        <v>1079.3007</v>
      </c>
      <c r="W271" s="96">
        <f>SUMIFS($F:$F,$C:$C,$W$4,$D:$D,O271,$E:$E,P271)</f>
        <v>1075.6785</v>
      </c>
      <c r="X271" s="97">
        <f>SUMIFS($F:$F,$C:$C,$X$4,$D:$D,O271,$E:$E,P271)</f>
        <v>0</v>
      </c>
      <c r="Y271" s="44"/>
      <c r="Z271" s="66">
        <f t="shared" si="95"/>
        <v>9</v>
      </c>
      <c r="AA271" s="44">
        <f t="shared" si="96"/>
        <v>23</v>
      </c>
      <c r="AB271" s="94">
        <v>45558</v>
      </c>
      <c r="AC271" s="95">
        <f t="shared" si="89"/>
        <v>97.147036363636374</v>
      </c>
      <c r="AD271" s="96">
        <f t="shared" si="89"/>
        <v>97.278445454545448</v>
      </c>
      <c r="AE271" s="96">
        <f t="shared" si="89"/>
        <v>73.63958181818181</v>
      </c>
      <c r="AF271" s="96">
        <f t="shared" si="89"/>
        <v>88.26033636363637</v>
      </c>
      <c r="AG271" s="96">
        <f t="shared" si="89"/>
        <v>98.118245454545459</v>
      </c>
      <c r="AH271" s="96">
        <f t="shared" si="89"/>
        <v>97.788954545454544</v>
      </c>
      <c r="AI271" s="97">
        <f t="shared" si="88"/>
        <v>0</v>
      </c>
      <c r="AJ271" s="44"/>
      <c r="AK271" s="66">
        <f t="shared" si="97"/>
        <v>9</v>
      </c>
      <c r="AL271" s="44">
        <f t="shared" si="98"/>
        <v>23</v>
      </c>
      <c r="AM271" s="94">
        <v>45558</v>
      </c>
      <c r="AN271" s="95">
        <f>SUMIFS(G:G,C:C,$AN$4,D:D,AK271,E:E,AL271)</f>
        <v>95.84</v>
      </c>
      <c r="AO271" s="96">
        <f>SUMIFS(G:G,C:C,$AO$4,D:D,AK271,E:E,AL271)</f>
        <v>94.47</v>
      </c>
      <c r="AP271" s="96">
        <f>SUMIFS(G:G,C:C,$AP$4,D:D,AK271,E:E,AL271)</f>
        <v>72.540000000000006</v>
      </c>
      <c r="AQ271" s="96">
        <f>SUMIFS(G:G,C:C,$AQ$4,D:D,AK271,E:E,AL271)</f>
        <v>87.13</v>
      </c>
      <c r="AR271" s="96">
        <f>SUMIFS(G:G,C:C,$AR$4,D:D,AK271,E:E,AL271)</f>
        <v>94.61</v>
      </c>
      <c r="AS271" s="96">
        <f>SUMIFS(G:G,C:C,$AS$4,D:D,AK271,E:E,AL271)</f>
        <v>93.87</v>
      </c>
      <c r="AT271" s="97">
        <f>SUMIFS(G:G,C:C,$AT$4,D:D,AK271,E:E,AL271)</f>
        <v>0</v>
      </c>
      <c r="AU271" s="44"/>
      <c r="AV271" s="101">
        <v>45558</v>
      </c>
      <c r="AW271" s="96">
        <f t="shared" si="99"/>
        <v>1001.1882400000001</v>
      </c>
      <c r="AX271" s="96">
        <f t="shared" si="100"/>
        <v>91.017112727272732</v>
      </c>
      <c r="AY271" s="97">
        <f t="shared" si="101"/>
        <v>88.524000000000001</v>
      </c>
      <c r="AZ271" s="96">
        <f t="shared" si="102"/>
        <v>98.118245454545459</v>
      </c>
      <c r="BA271" s="96">
        <f t="shared" si="103"/>
        <v>73.63958181818181</v>
      </c>
      <c r="BB271" s="97">
        <f t="shared" si="104"/>
        <v>24.478663636363649</v>
      </c>
      <c r="BC271" s="102">
        <f t="shared" si="105"/>
        <v>91.017112727272732</v>
      </c>
      <c r="BD271" s="44"/>
      <c r="BE271" s="44"/>
      <c r="BF271" s="96">
        <f t="shared" si="107"/>
        <v>94.61</v>
      </c>
      <c r="BG271" s="96">
        <f t="shared" si="108"/>
        <v>72.540000000000006</v>
      </c>
      <c r="BH271" s="96">
        <f t="shared" si="109"/>
        <v>22.069999999999993</v>
      </c>
      <c r="BI271" s="44"/>
      <c r="BJ271" s="96">
        <f t="shared" si="106"/>
        <v>88.524000000000001</v>
      </c>
      <c r="BK271" s="44"/>
      <c r="BP271" s="14"/>
      <c r="BQ271" s="13"/>
      <c r="BR271" s="15"/>
      <c r="BU271" s="13"/>
      <c r="BV271" s="15"/>
      <c r="BY271" s="13"/>
      <c r="BZ271" s="15"/>
      <c r="CC271" s="13"/>
      <c r="CD271" s="15"/>
      <c r="CG271" s="13"/>
      <c r="CH271" s="15"/>
      <c r="CK271" s="15"/>
      <c r="CL271" s="15"/>
      <c r="CM271" s="15"/>
    </row>
    <row r="272" spans="1:91" ht="16" thickBot="1" x14ac:dyDescent="0.4">
      <c r="A272" s="13">
        <v>43733</v>
      </c>
      <c r="B272" s="81" t="s">
        <v>318</v>
      </c>
      <c r="C272" s="80">
        <f t="shared" si="90"/>
        <v>2019</v>
      </c>
      <c r="D272" s="80">
        <f t="shared" si="91"/>
        <v>9</v>
      </c>
      <c r="E272" s="80">
        <f t="shared" si="92"/>
        <v>25</v>
      </c>
      <c r="F272" s="80">
        <v>1070.5199</v>
      </c>
      <c r="G272" s="80">
        <v>96.01</v>
      </c>
      <c r="H272" s="80">
        <v>0.05</v>
      </c>
      <c r="I272" s="80">
        <v>1588.14</v>
      </c>
      <c r="J272" s="80">
        <v>1039.9000000000001</v>
      </c>
      <c r="K272" s="80">
        <v>1115.0413000000001</v>
      </c>
      <c r="L272" s="80">
        <v>11592.86</v>
      </c>
      <c r="M272" s="80">
        <v>19544.32</v>
      </c>
      <c r="O272" s="66">
        <f t="shared" si="93"/>
        <v>9</v>
      </c>
      <c r="P272" s="44">
        <f t="shared" si="94"/>
        <v>24</v>
      </c>
      <c r="Q272" s="94">
        <v>45559</v>
      </c>
      <c r="R272" s="95">
        <f>SUMIFS(F:F,C:C,$R$4,D:D,O272,E:E,P272)</f>
        <v>1069.9703999999999</v>
      </c>
      <c r="S272" s="96">
        <f>SUMIFS($F:$F,$C:$C,$S$4,$D:$D,O272,$E:$E,P272)</f>
        <v>1071.4495999999999</v>
      </c>
      <c r="T272" s="96">
        <f>SUMIFS($F:$F,$C:$C,$T$4,$D:$D,O272,$E:$E,P272)</f>
        <v>812.77480000000003</v>
      </c>
      <c r="U272" s="96">
        <f>SUMIFS($F:$F,$C:$C,$U$4,$D:$D,O272,$E:$E,P272)</f>
        <v>974.28</v>
      </c>
      <c r="V272" s="96">
        <f>SUMIFS($F:$F,$C:$C,$V$4,$D:$D,O272,$E:$E,P272)</f>
        <v>1081.5512000000001</v>
      </c>
      <c r="W272" s="96">
        <f>SUMIFS($F:$F,$C:$C,$W$4,$D:$D,O272,$E:$E,P272)</f>
        <v>1076.0309</v>
      </c>
      <c r="X272" s="97">
        <f>SUMIFS($F:$F,$C:$C,$X$4,$D:$D,O272,$E:$E,P272)</f>
        <v>0</v>
      </c>
      <c r="Y272" s="44"/>
      <c r="Z272" s="66">
        <f t="shared" si="95"/>
        <v>9</v>
      </c>
      <c r="AA272" s="44">
        <f t="shared" si="96"/>
        <v>24</v>
      </c>
      <c r="AB272" s="94">
        <v>45559</v>
      </c>
      <c r="AC272" s="95">
        <f t="shared" si="89"/>
        <v>97.270036363636351</v>
      </c>
      <c r="AD272" s="96">
        <f t="shared" si="89"/>
        <v>97.404509090909087</v>
      </c>
      <c r="AE272" s="96">
        <f t="shared" si="89"/>
        <v>73.888618181818188</v>
      </c>
      <c r="AF272" s="96">
        <f t="shared" ref="AF272:AI335" si="110">U272/11</f>
        <v>88.570909090909083</v>
      </c>
      <c r="AG272" s="96">
        <f t="shared" si="110"/>
        <v>98.32283636363637</v>
      </c>
      <c r="AH272" s="96">
        <f t="shared" si="110"/>
        <v>97.820990909090909</v>
      </c>
      <c r="AI272" s="97">
        <f t="shared" si="88"/>
        <v>0</v>
      </c>
      <c r="AJ272" s="44"/>
      <c r="AK272" s="66">
        <f t="shared" si="97"/>
        <v>9</v>
      </c>
      <c r="AL272" s="44">
        <f t="shared" si="98"/>
        <v>24</v>
      </c>
      <c r="AM272" s="94">
        <v>45559</v>
      </c>
      <c r="AN272" s="95">
        <f>SUMIFS(G:G,C:C,$AN$4,D:D,AK272,E:E,AL272)</f>
        <v>95.96</v>
      </c>
      <c r="AO272" s="96">
        <f>SUMIFS(G:G,C:C,$AO$4,D:D,AK272,E:E,AL272)</f>
        <v>94.59</v>
      </c>
      <c r="AP272" s="96">
        <f>SUMIFS(G:G,C:C,$AP$4,D:D,AK272,E:E,AL272)</f>
        <v>72.78</v>
      </c>
      <c r="AQ272" s="96">
        <f>SUMIFS(G:G,C:C,$AQ$4,D:D,AK272,E:E,AL272)</f>
        <v>87.44</v>
      </c>
      <c r="AR272" s="96">
        <f>SUMIFS(G:G,C:C,$AR$4,D:D,AK272,E:E,AL272)</f>
        <v>94.81</v>
      </c>
      <c r="AS272" s="96">
        <f>SUMIFS(G:G,C:C,$AS$4,D:D,AK272,E:E,AL272)</f>
        <v>93.9</v>
      </c>
      <c r="AT272" s="97">
        <f>SUMIFS(G:G,C:C,$AT$4,D:D,AK272,E:E,AL272)</f>
        <v>0</v>
      </c>
      <c r="AU272" s="44"/>
      <c r="AV272" s="101">
        <v>45559</v>
      </c>
      <c r="AW272" s="96">
        <f t="shared" si="99"/>
        <v>1003.2172999999999</v>
      </c>
      <c r="AX272" s="96">
        <f t="shared" si="100"/>
        <v>91.201572727272719</v>
      </c>
      <c r="AY272" s="97">
        <f t="shared" si="101"/>
        <v>88.703999999999994</v>
      </c>
      <c r="AZ272" s="96">
        <f t="shared" si="102"/>
        <v>98.32283636363637</v>
      </c>
      <c r="BA272" s="96">
        <f t="shared" si="103"/>
        <v>73.888618181818188</v>
      </c>
      <c r="BB272" s="97">
        <f t="shared" si="104"/>
        <v>24.434218181818181</v>
      </c>
      <c r="BC272" s="102">
        <f t="shared" si="105"/>
        <v>91.201572727272747</v>
      </c>
      <c r="BD272" s="44"/>
      <c r="BE272" s="44"/>
      <c r="BF272" s="96">
        <f t="shared" si="107"/>
        <v>94.81</v>
      </c>
      <c r="BG272" s="96">
        <f t="shared" si="108"/>
        <v>72.78</v>
      </c>
      <c r="BH272" s="96">
        <f t="shared" si="109"/>
        <v>22.03</v>
      </c>
      <c r="BI272" s="44"/>
      <c r="BJ272" s="96">
        <f t="shared" si="106"/>
        <v>88.703999999999994</v>
      </c>
      <c r="BK272" s="44"/>
      <c r="BP272" s="14"/>
      <c r="BQ272" s="13"/>
      <c r="BR272" s="15"/>
      <c r="BU272" s="13"/>
      <c r="BV272" s="15"/>
      <c r="BY272" s="13"/>
      <c r="BZ272" s="15"/>
      <c r="CC272" s="13"/>
      <c r="CD272" s="15"/>
      <c r="CG272" s="13"/>
      <c r="CH272" s="15"/>
      <c r="CK272" s="15"/>
      <c r="CL272" s="15"/>
      <c r="CM272" s="15"/>
    </row>
    <row r="273" spans="1:91" ht="16" thickBot="1" x14ac:dyDescent="0.4">
      <c r="A273" s="13">
        <v>43734</v>
      </c>
      <c r="B273" s="81" t="s">
        <v>319</v>
      </c>
      <c r="C273" s="80">
        <f t="shared" si="90"/>
        <v>2019</v>
      </c>
      <c r="D273" s="80">
        <f t="shared" si="91"/>
        <v>9</v>
      </c>
      <c r="E273" s="80">
        <f t="shared" si="92"/>
        <v>26</v>
      </c>
      <c r="F273" s="80">
        <v>1071.7231999999999</v>
      </c>
      <c r="G273" s="80">
        <v>96.12</v>
      </c>
      <c r="H273" s="80">
        <v>0.11</v>
      </c>
      <c r="I273" s="80">
        <v>1629.13</v>
      </c>
      <c r="J273" s="80">
        <v>459.3</v>
      </c>
      <c r="K273" s="80">
        <v>1115.0413000000001</v>
      </c>
      <c r="L273" s="80">
        <v>11592.86</v>
      </c>
      <c r="M273" s="80">
        <v>19544.32</v>
      </c>
      <c r="O273" s="66">
        <f t="shared" si="93"/>
        <v>9</v>
      </c>
      <c r="P273" s="44">
        <f t="shared" si="94"/>
        <v>25</v>
      </c>
      <c r="Q273" s="94">
        <v>45560</v>
      </c>
      <c r="R273" s="95">
        <f>SUMIFS(F:F,C:C,$R$4,D:D,O273,E:E,P273)</f>
        <v>1070.5199</v>
      </c>
      <c r="S273" s="96">
        <f>SUMIFS($F:$F,$C:$C,$S$4,$D:$D,O273,$E:$E,P273)</f>
        <v>1072.7633000000001</v>
      </c>
      <c r="T273" s="96">
        <f>SUMIFS($F:$F,$C:$C,$T$4,$D:$D,O273,$E:$E,P273)</f>
        <v>816.76679999999999</v>
      </c>
      <c r="U273" s="96">
        <f>SUMIFS($F:$F,$C:$C,$U$4,$D:$D,O273,$E:$E,P273)</f>
        <v>977.8193</v>
      </c>
      <c r="V273" s="96">
        <f>SUMIFS($F:$F,$C:$C,$V$4,$D:$D,O273,$E:$E,P273)</f>
        <v>1082.9236000000001</v>
      </c>
      <c r="W273" s="96">
        <f>SUMIFS($F:$F,$C:$C,$W$4,$D:$D,O273,$E:$E,P273)</f>
        <v>1076.8596</v>
      </c>
      <c r="X273" s="97">
        <f>SUMIFS($F:$F,$C:$C,$X$4,$D:$D,O273,$E:$E,P273)</f>
        <v>0</v>
      </c>
      <c r="Y273" s="44"/>
      <c r="Z273" s="66">
        <f t="shared" si="95"/>
        <v>9</v>
      </c>
      <c r="AA273" s="44">
        <f t="shared" si="96"/>
        <v>25</v>
      </c>
      <c r="AB273" s="94">
        <v>45560</v>
      </c>
      <c r="AC273" s="95">
        <f t="shared" ref="AC273:AI336" si="111">R273/11</f>
        <v>97.319990909090905</v>
      </c>
      <c r="AD273" s="96">
        <f t="shared" si="111"/>
        <v>97.523936363636366</v>
      </c>
      <c r="AE273" s="96">
        <f t="shared" si="111"/>
        <v>74.251527272727273</v>
      </c>
      <c r="AF273" s="96">
        <f t="shared" si="110"/>
        <v>88.892663636363636</v>
      </c>
      <c r="AG273" s="96">
        <f t="shared" si="110"/>
        <v>98.447600000000008</v>
      </c>
      <c r="AH273" s="96">
        <f t="shared" si="110"/>
        <v>97.896327272727277</v>
      </c>
      <c r="AI273" s="97">
        <f t="shared" si="88"/>
        <v>0</v>
      </c>
      <c r="AJ273" s="44"/>
      <c r="AK273" s="66">
        <f t="shared" si="97"/>
        <v>9</v>
      </c>
      <c r="AL273" s="44">
        <f t="shared" si="98"/>
        <v>25</v>
      </c>
      <c r="AM273" s="94">
        <v>45560</v>
      </c>
      <c r="AN273" s="95">
        <f>SUMIFS(G:G,C:C,$AN$4,D:D,AK273,E:E,AL273)</f>
        <v>96.01</v>
      </c>
      <c r="AO273" s="96">
        <f>SUMIFS(G:G,C:C,$AO$4,D:D,AK273,E:E,AL273)</f>
        <v>94.71</v>
      </c>
      <c r="AP273" s="96">
        <f>SUMIFS(G:G,C:C,$AP$4,D:D,AK273,E:E,AL273)</f>
        <v>73.39</v>
      </c>
      <c r="AQ273" s="96">
        <f>SUMIFS(G:G,C:C,$AQ$4,D:D,AK273,E:E,AL273)</f>
        <v>87.76</v>
      </c>
      <c r="AR273" s="96">
        <f>SUMIFS(G:G,C:C,$AR$4,D:D,AK273,E:E,AL273)</f>
        <v>94.93</v>
      </c>
      <c r="AS273" s="96">
        <f>SUMIFS(G:G,C:C,$AS$4,D:D,AK273,E:E,AL273)</f>
        <v>93.98</v>
      </c>
      <c r="AT273" s="97">
        <f>SUMIFS(G:G,C:C,$AT$4,D:D,AK273,E:E,AL273)</f>
        <v>0</v>
      </c>
      <c r="AU273" s="44"/>
      <c r="AV273" s="101">
        <v>45560</v>
      </c>
      <c r="AW273" s="96">
        <f t="shared" si="99"/>
        <v>1005.42652</v>
      </c>
      <c r="AX273" s="96">
        <f t="shared" si="100"/>
        <v>91.402410909090904</v>
      </c>
      <c r="AY273" s="97">
        <f t="shared" si="101"/>
        <v>88.954000000000008</v>
      </c>
      <c r="AZ273" s="96">
        <f t="shared" si="102"/>
        <v>98.447600000000008</v>
      </c>
      <c r="BA273" s="96">
        <f t="shared" si="103"/>
        <v>74.251527272727273</v>
      </c>
      <c r="BB273" s="97">
        <f t="shared" si="104"/>
        <v>24.196072727272735</v>
      </c>
      <c r="BC273" s="102">
        <f t="shared" si="105"/>
        <v>91.402410909090904</v>
      </c>
      <c r="BD273" s="44"/>
      <c r="BE273" s="44"/>
      <c r="BF273" s="96">
        <f t="shared" si="107"/>
        <v>94.93</v>
      </c>
      <c r="BG273" s="96">
        <f t="shared" si="108"/>
        <v>73.39</v>
      </c>
      <c r="BH273" s="96">
        <f t="shared" si="109"/>
        <v>21.540000000000006</v>
      </c>
      <c r="BI273" s="44"/>
      <c r="BJ273" s="96">
        <f t="shared" si="106"/>
        <v>88.954000000000008</v>
      </c>
      <c r="BK273" s="44"/>
      <c r="BP273" s="14"/>
      <c r="BQ273" s="13"/>
      <c r="BR273" s="15"/>
      <c r="BU273" s="13"/>
      <c r="BV273" s="15"/>
      <c r="BY273" s="13"/>
      <c r="BZ273" s="15"/>
      <c r="CC273" s="13"/>
      <c r="CD273" s="15"/>
      <c r="CG273" s="13"/>
      <c r="CH273" s="15"/>
      <c r="CK273" s="15"/>
      <c r="CL273" s="15"/>
      <c r="CM273" s="15"/>
    </row>
    <row r="274" spans="1:91" ht="16" thickBot="1" x14ac:dyDescent="0.4">
      <c r="A274" s="13">
        <v>43735</v>
      </c>
      <c r="B274" s="81" t="s">
        <v>320</v>
      </c>
      <c r="C274" s="80">
        <f t="shared" si="90"/>
        <v>2019</v>
      </c>
      <c r="D274" s="80">
        <f t="shared" si="91"/>
        <v>9</v>
      </c>
      <c r="E274" s="80">
        <f t="shared" si="92"/>
        <v>27</v>
      </c>
      <c r="F274" s="80">
        <v>1073.279</v>
      </c>
      <c r="G274" s="80">
        <v>96.25</v>
      </c>
      <c r="H274" s="80">
        <v>0.14000000000000001</v>
      </c>
      <c r="I274" s="80">
        <v>1835.85</v>
      </c>
      <c r="J274" s="80">
        <v>294.2</v>
      </c>
      <c r="K274" s="80">
        <v>1115.0684000000001</v>
      </c>
      <c r="L274" s="80">
        <v>11947.44</v>
      </c>
      <c r="M274" s="80">
        <v>20175.05</v>
      </c>
      <c r="O274" s="66">
        <f t="shared" si="93"/>
        <v>9</v>
      </c>
      <c r="P274" s="44">
        <f t="shared" si="94"/>
        <v>26</v>
      </c>
      <c r="Q274" s="94">
        <v>45561</v>
      </c>
      <c r="R274" s="95">
        <f>SUMIFS(F:F,C:C,$R$4,D:D,O274,E:E,P274)</f>
        <v>1071.7231999999999</v>
      </c>
      <c r="S274" s="96">
        <f>SUMIFS($F:$F,$C:$C,$S$4,$D:$D,O274,$E:$E,P274)</f>
        <v>1074.3648000000001</v>
      </c>
      <c r="T274" s="96">
        <f>SUMIFS($F:$F,$C:$C,$T$4,$D:$D,O274,$E:$E,P274)</f>
        <v>821.09079999999994</v>
      </c>
      <c r="U274" s="96">
        <f>SUMIFS($F:$F,$C:$C,$U$4,$D:$D,O274,$E:$E,P274)</f>
        <v>980.33690000000001</v>
      </c>
      <c r="V274" s="96">
        <f>SUMIFS($F:$F,$C:$C,$V$4,$D:$D,O274,$E:$E,P274)</f>
        <v>1084.0456999999999</v>
      </c>
      <c r="W274" s="96">
        <f>SUMIFS($F:$F,$C:$C,$W$4,$D:$D,O274,$E:$E,P274)</f>
        <v>1077.7437</v>
      </c>
      <c r="X274" s="97">
        <f>SUMIFS($F:$F,$C:$C,$X$4,$D:$D,O274,$E:$E,P274)</f>
        <v>0</v>
      </c>
      <c r="Y274" s="44"/>
      <c r="Z274" s="66">
        <f t="shared" si="95"/>
        <v>9</v>
      </c>
      <c r="AA274" s="44">
        <f t="shared" si="96"/>
        <v>26</v>
      </c>
      <c r="AB274" s="94">
        <v>45561</v>
      </c>
      <c r="AC274" s="95">
        <f t="shared" si="111"/>
        <v>97.42938181818181</v>
      </c>
      <c r="AD274" s="96">
        <f t="shared" si="111"/>
        <v>97.669527272727279</v>
      </c>
      <c r="AE274" s="96">
        <f t="shared" si="111"/>
        <v>74.644618181818174</v>
      </c>
      <c r="AF274" s="96">
        <f t="shared" si="110"/>
        <v>89.121536363636366</v>
      </c>
      <c r="AG274" s="96">
        <f t="shared" si="110"/>
        <v>98.549609090909087</v>
      </c>
      <c r="AH274" s="96">
        <f t="shared" si="110"/>
        <v>97.976699999999994</v>
      </c>
      <c r="AI274" s="97">
        <f t="shared" si="88"/>
        <v>0</v>
      </c>
      <c r="AJ274" s="44"/>
      <c r="AK274" s="66">
        <f t="shared" si="97"/>
        <v>9</v>
      </c>
      <c r="AL274" s="44">
        <f t="shared" si="98"/>
        <v>26</v>
      </c>
      <c r="AM274" s="94">
        <v>45561</v>
      </c>
      <c r="AN274" s="95">
        <f>SUMIFS(G:G,C:C,$AN$4,D:D,AK274,E:E,AL274)</f>
        <v>96.12</v>
      </c>
      <c r="AO274" s="96">
        <f>SUMIFS(G:G,C:C,$AO$4,D:D,AK274,E:E,AL274)</f>
        <v>94.85</v>
      </c>
      <c r="AP274" s="96">
        <f>SUMIFS(G:G,C:C,$AP$4,D:D,AK274,E:E,AL274)</f>
        <v>73.78</v>
      </c>
      <c r="AQ274" s="96">
        <f>SUMIFS(G:G,C:C,$AQ$4,D:D,AK274,E:E,AL274)</f>
        <v>87.98</v>
      </c>
      <c r="AR274" s="96">
        <f>SUMIFS(G:G,C:C,$AR$4,D:D,AK274,E:E,AL274)</f>
        <v>95.03</v>
      </c>
      <c r="AS274" s="96">
        <f>SUMIFS(G:G,C:C,$AS$4,D:D,AK274,E:E,AL274)</f>
        <v>94.03</v>
      </c>
      <c r="AT274" s="97">
        <f>SUMIFS(G:G,C:C,$AT$4,D:D,AK274,E:E,AL274)</f>
        <v>0</v>
      </c>
      <c r="AU274" s="44"/>
      <c r="AV274" s="101">
        <v>45561</v>
      </c>
      <c r="AW274" s="96">
        <f t="shared" si="99"/>
        <v>1007.51638</v>
      </c>
      <c r="AX274" s="96">
        <f t="shared" si="100"/>
        <v>91.592398181818183</v>
      </c>
      <c r="AY274" s="97">
        <f t="shared" si="101"/>
        <v>89.133999999999986</v>
      </c>
      <c r="AZ274" s="96">
        <f t="shared" si="102"/>
        <v>98.549609090909087</v>
      </c>
      <c r="BA274" s="96">
        <f t="shared" si="103"/>
        <v>74.644618181818174</v>
      </c>
      <c r="BB274" s="97">
        <f t="shared" si="104"/>
        <v>23.904990909090913</v>
      </c>
      <c r="BC274" s="102">
        <f t="shared" si="105"/>
        <v>91.592398181818183</v>
      </c>
      <c r="BD274" s="44"/>
      <c r="BE274" s="44"/>
      <c r="BF274" s="96">
        <f t="shared" si="107"/>
        <v>95.03</v>
      </c>
      <c r="BG274" s="96">
        <f t="shared" si="108"/>
        <v>73.78</v>
      </c>
      <c r="BH274" s="96">
        <f t="shared" si="109"/>
        <v>21.25</v>
      </c>
      <c r="BI274" s="44"/>
      <c r="BJ274" s="96">
        <f t="shared" si="106"/>
        <v>89.133999999999986</v>
      </c>
      <c r="BK274" s="44"/>
      <c r="BP274" s="14"/>
      <c r="BQ274" s="13"/>
      <c r="BR274" s="15"/>
      <c r="BU274" s="13"/>
      <c r="BV274" s="15"/>
      <c r="BY274" s="13"/>
      <c r="BZ274" s="15"/>
      <c r="CC274" s="13"/>
      <c r="CD274" s="15"/>
      <c r="CG274" s="13"/>
      <c r="CH274" s="15"/>
      <c r="CK274" s="15"/>
      <c r="CL274" s="15"/>
      <c r="CM274" s="15"/>
    </row>
    <row r="275" spans="1:91" ht="16" thickBot="1" x14ac:dyDescent="0.4">
      <c r="A275" s="13">
        <v>43736</v>
      </c>
      <c r="B275" s="81" t="s">
        <v>321</v>
      </c>
      <c r="C275" s="80">
        <f t="shared" si="90"/>
        <v>2019</v>
      </c>
      <c r="D275" s="80">
        <f t="shared" si="91"/>
        <v>9</v>
      </c>
      <c r="E275" s="80">
        <f t="shared" si="92"/>
        <v>28</v>
      </c>
      <c r="F275" s="80">
        <v>1075.5754999999999</v>
      </c>
      <c r="G275" s="80">
        <v>96.46</v>
      </c>
      <c r="H275" s="80">
        <v>0.21</v>
      </c>
      <c r="I275" s="80">
        <v>2516.63</v>
      </c>
      <c r="J275" s="80">
        <v>199.7</v>
      </c>
      <c r="K275" s="80">
        <v>1115.0684000000001</v>
      </c>
      <c r="L275" s="80">
        <v>11947.34</v>
      </c>
      <c r="M275" s="80">
        <v>20175.330000000002</v>
      </c>
      <c r="O275" s="66">
        <f t="shared" si="93"/>
        <v>9</v>
      </c>
      <c r="P275" s="44">
        <f t="shared" si="94"/>
        <v>27</v>
      </c>
      <c r="Q275" s="94">
        <v>45562</v>
      </c>
      <c r="R275" s="95">
        <f>SUMIFS(F:F,C:C,$R$4,D:D,O275,E:E,P275)</f>
        <v>1073.279</v>
      </c>
      <c r="S275" s="96">
        <f>SUMIFS($F:$F,$C:$C,$S$4,$D:$D,O275,$E:$E,P275)</f>
        <v>1075.7181</v>
      </c>
      <c r="T275" s="96">
        <f>SUMIFS($F:$F,$C:$C,$T$4,$D:$D,O275,$E:$E,P275)</f>
        <v>824.1576</v>
      </c>
      <c r="U275" s="96">
        <f>SUMIFS($F:$F,$C:$C,$U$4,$D:$D,O275,$E:$E,P275)</f>
        <v>982.52300000000002</v>
      </c>
      <c r="V275" s="96">
        <f>SUMIFS($F:$F,$C:$C,$V$4,$D:$D,O275,$E:$E,P275)</f>
        <v>1085.5238999999999</v>
      </c>
      <c r="W275" s="96">
        <f>SUMIFS($F:$F,$C:$C,$W$4,$D:$D,O275,$E:$E,P275)</f>
        <v>1078.6175000000001</v>
      </c>
      <c r="X275" s="97">
        <f>SUMIFS($F:$F,$C:$C,$X$4,$D:$D,O275,$E:$E,P275)</f>
        <v>0</v>
      </c>
      <c r="Y275" s="44"/>
      <c r="Z275" s="66">
        <f t="shared" si="95"/>
        <v>9</v>
      </c>
      <c r="AA275" s="44">
        <f t="shared" si="96"/>
        <v>27</v>
      </c>
      <c r="AB275" s="94">
        <v>45562</v>
      </c>
      <c r="AC275" s="95">
        <f t="shared" si="111"/>
        <v>97.570818181818183</v>
      </c>
      <c r="AD275" s="96">
        <f t="shared" si="111"/>
        <v>97.79255454545455</v>
      </c>
      <c r="AE275" s="96">
        <f t="shared" si="111"/>
        <v>74.923418181818178</v>
      </c>
      <c r="AF275" s="96">
        <f t="shared" si="110"/>
        <v>89.320272727272723</v>
      </c>
      <c r="AG275" s="96">
        <f t="shared" si="110"/>
        <v>98.683990909090895</v>
      </c>
      <c r="AH275" s="96">
        <f t="shared" si="110"/>
        <v>98.056136363636369</v>
      </c>
      <c r="AI275" s="97">
        <f t="shared" si="88"/>
        <v>0</v>
      </c>
      <c r="AJ275" s="44"/>
      <c r="AK275" s="66">
        <f t="shared" si="97"/>
        <v>9</v>
      </c>
      <c r="AL275" s="44">
        <f t="shared" si="98"/>
        <v>27</v>
      </c>
      <c r="AM275" s="94">
        <v>45562</v>
      </c>
      <c r="AN275" s="95">
        <f>SUMIFS(G:G,C:C,$AN$4,D:D,AK275,E:E,AL275)</f>
        <v>96.25</v>
      </c>
      <c r="AO275" s="96">
        <f>SUMIFS(G:G,C:C,$AO$4,D:D,AK275,E:E,AL275)</f>
        <v>94.97</v>
      </c>
      <c r="AP275" s="96">
        <f>SUMIFS(G:G,C:C,$AP$4,D:D,AK275,E:E,AL275)</f>
        <v>74.05</v>
      </c>
      <c r="AQ275" s="96">
        <f>SUMIFS(G:G,C:C,$AQ$4,D:D,AK275,E:E,AL275)</f>
        <v>88.18</v>
      </c>
      <c r="AR275" s="96">
        <f>SUMIFS(G:G,C:C,$AR$4,D:D,AK275,E:E,AL275)</f>
        <v>95.15</v>
      </c>
      <c r="AS275" s="96">
        <f>SUMIFS(G:G,C:C,$AS$4,D:D,AK275,E:E,AL275)</f>
        <v>94.11</v>
      </c>
      <c r="AT275" s="97">
        <f>SUMIFS(G:G,C:C,$AT$4,D:D,AK275,E:E,AL275)</f>
        <v>0</v>
      </c>
      <c r="AU275" s="44"/>
      <c r="AV275" s="101">
        <v>45562</v>
      </c>
      <c r="AW275" s="96">
        <f t="shared" si="99"/>
        <v>1009.3080200000001</v>
      </c>
      <c r="AX275" s="96">
        <f t="shared" si="100"/>
        <v>91.755274545454554</v>
      </c>
      <c r="AY275" s="97">
        <f t="shared" si="101"/>
        <v>89.292000000000002</v>
      </c>
      <c r="AZ275" s="96">
        <f t="shared" si="102"/>
        <v>98.683990909090895</v>
      </c>
      <c r="BA275" s="96">
        <f t="shared" si="103"/>
        <v>74.923418181818178</v>
      </c>
      <c r="BB275" s="97">
        <f t="shared" si="104"/>
        <v>23.760572727272717</v>
      </c>
      <c r="BC275" s="102">
        <f t="shared" si="105"/>
        <v>91.75527454545454</v>
      </c>
      <c r="BD275" s="44"/>
      <c r="BE275" s="44"/>
      <c r="BF275" s="96">
        <f t="shared" si="107"/>
        <v>95.15</v>
      </c>
      <c r="BG275" s="96">
        <f t="shared" si="108"/>
        <v>74.05</v>
      </c>
      <c r="BH275" s="96">
        <f t="shared" si="109"/>
        <v>21.100000000000009</v>
      </c>
      <c r="BI275" s="44"/>
      <c r="BJ275" s="96">
        <f t="shared" si="106"/>
        <v>89.292000000000002</v>
      </c>
      <c r="BK275" s="44"/>
      <c r="BP275" s="14"/>
      <c r="BQ275" s="13"/>
      <c r="BR275" s="15"/>
      <c r="BU275" s="13"/>
      <c r="BV275" s="15"/>
      <c r="BY275" s="13"/>
      <c r="BZ275" s="15"/>
      <c r="CC275" s="13"/>
      <c r="CD275" s="15"/>
      <c r="CG275" s="13"/>
      <c r="CH275" s="15"/>
      <c r="CK275" s="15"/>
      <c r="CL275" s="15"/>
      <c r="CM275" s="15"/>
    </row>
    <row r="276" spans="1:91" ht="16" thickBot="1" x14ac:dyDescent="0.4">
      <c r="A276" s="13">
        <v>43737</v>
      </c>
      <c r="B276" s="81" t="s">
        <v>322</v>
      </c>
      <c r="C276" s="80">
        <f t="shared" si="90"/>
        <v>2019</v>
      </c>
      <c r="D276" s="80">
        <f t="shared" si="91"/>
        <v>9</v>
      </c>
      <c r="E276" s="80">
        <f t="shared" si="92"/>
        <v>29</v>
      </c>
      <c r="F276" s="80">
        <v>1078.0917999999999</v>
      </c>
      <c r="G276" s="80">
        <v>96.68</v>
      </c>
      <c r="H276" s="80">
        <v>0.23</v>
      </c>
      <c r="I276" s="80">
        <v>2719.61</v>
      </c>
      <c r="J276" s="80">
        <v>200</v>
      </c>
      <c r="K276" s="80">
        <v>1115.0684000000001</v>
      </c>
      <c r="L276" s="80">
        <v>11947.23</v>
      </c>
      <c r="M276" s="80">
        <v>20175.599999999999</v>
      </c>
      <c r="O276" s="66">
        <f t="shared" si="93"/>
        <v>9</v>
      </c>
      <c r="P276" s="44">
        <f t="shared" si="94"/>
        <v>28</v>
      </c>
      <c r="Q276" s="94">
        <v>45563</v>
      </c>
      <c r="R276" s="95">
        <f>SUMIFS(F:F,C:C,$R$4,D:D,O276,E:E,P276)</f>
        <v>1075.5754999999999</v>
      </c>
      <c r="S276" s="96">
        <f>SUMIFS($F:$F,$C:$C,$S$4,$D:$D,O276,$E:$E,P276)</f>
        <v>1075.1018999999999</v>
      </c>
      <c r="T276" s="96">
        <f>SUMIFS($F:$F,$C:$C,$T$4,$D:$D,O276,$E:$E,P276)</f>
        <v>826.74210000000005</v>
      </c>
      <c r="U276" s="96">
        <f>SUMIFS($F:$F,$C:$C,$U$4,$D:$D,O276,$E:$E,P276)</f>
        <v>984.10019999999997</v>
      </c>
      <c r="V276" s="96">
        <f>SUMIFS($F:$F,$C:$C,$V$4,$D:$D,O276,$E:$E,P276)</f>
        <v>1086.8599999999999</v>
      </c>
      <c r="W276" s="96">
        <f>SUMIFS($F:$F,$C:$C,$W$4,$D:$D,O276,$E:$E,P276)</f>
        <v>1079.9663</v>
      </c>
      <c r="X276" s="97">
        <f>SUMIFS($F:$F,$C:$C,$X$4,$D:$D,O276,$E:$E,P276)</f>
        <v>0</v>
      </c>
      <c r="Y276" s="44"/>
      <c r="Z276" s="66">
        <f t="shared" si="95"/>
        <v>9</v>
      </c>
      <c r="AA276" s="44">
        <f t="shared" si="96"/>
        <v>28</v>
      </c>
      <c r="AB276" s="94">
        <v>45563</v>
      </c>
      <c r="AC276" s="95">
        <f t="shared" si="111"/>
        <v>97.779590909090899</v>
      </c>
      <c r="AD276" s="96">
        <f t="shared" si="111"/>
        <v>97.736536363636347</v>
      </c>
      <c r="AE276" s="96">
        <f t="shared" si="111"/>
        <v>75.158372727272734</v>
      </c>
      <c r="AF276" s="96">
        <f t="shared" si="110"/>
        <v>89.463654545454546</v>
      </c>
      <c r="AG276" s="96">
        <f t="shared" si="110"/>
        <v>98.805454545454538</v>
      </c>
      <c r="AH276" s="96">
        <f t="shared" si="110"/>
        <v>98.178754545454552</v>
      </c>
      <c r="AI276" s="97">
        <f t="shared" si="88"/>
        <v>0</v>
      </c>
      <c r="AJ276" s="44"/>
      <c r="AK276" s="66">
        <f t="shared" si="97"/>
        <v>9</v>
      </c>
      <c r="AL276" s="44">
        <f t="shared" si="98"/>
        <v>28</v>
      </c>
      <c r="AM276" s="94">
        <v>45563</v>
      </c>
      <c r="AN276" s="95">
        <f>SUMIFS(G:G,C:C,$AN$4,D:D,AK276,E:E,AL276)</f>
        <v>96.46</v>
      </c>
      <c r="AO276" s="96">
        <f>SUMIFS(G:G,C:C,$AO$4,D:D,AK276,E:E,AL276)</f>
        <v>94.91</v>
      </c>
      <c r="AP276" s="96">
        <f>SUMIFS(G:G,C:C,$AP$4,D:D,AK276,E:E,AL276)</f>
        <v>74.260000000000005</v>
      </c>
      <c r="AQ276" s="96">
        <f>SUMIFS(G:G,C:C,$AQ$4,D:D,AK276,E:E,AL276)</f>
        <v>88.26</v>
      </c>
      <c r="AR276" s="96">
        <f>SUMIFS(G:G,C:C,$AR$4,D:D,AK276,E:E,AL276)</f>
        <v>95.27</v>
      </c>
      <c r="AS276" s="96">
        <f>SUMIFS(G:G,C:C,$AS$4,D:D,AK276,E:E,AL276)</f>
        <v>94.23</v>
      </c>
      <c r="AT276" s="97">
        <f>SUMIFS(G:G,C:C,$AT$4,D:D,AK276,E:E,AL276)</f>
        <v>0</v>
      </c>
      <c r="AU276" s="44"/>
      <c r="AV276" s="101">
        <v>45563</v>
      </c>
      <c r="AW276" s="96">
        <f t="shared" si="99"/>
        <v>1010.5540999999999</v>
      </c>
      <c r="AX276" s="96">
        <f t="shared" si="100"/>
        <v>91.868554545454543</v>
      </c>
      <c r="AY276" s="97">
        <f t="shared" si="101"/>
        <v>89.385999999999996</v>
      </c>
      <c r="AZ276" s="96">
        <f t="shared" si="102"/>
        <v>98.805454545454538</v>
      </c>
      <c r="BA276" s="96">
        <f t="shared" si="103"/>
        <v>75.158372727272734</v>
      </c>
      <c r="BB276" s="97">
        <f t="shared" si="104"/>
        <v>23.647081818181803</v>
      </c>
      <c r="BC276" s="102">
        <f t="shared" si="105"/>
        <v>91.868554545454543</v>
      </c>
      <c r="BD276" s="44"/>
      <c r="BE276" s="44"/>
      <c r="BF276" s="96">
        <f t="shared" si="107"/>
        <v>95.27</v>
      </c>
      <c r="BG276" s="96">
        <f t="shared" si="108"/>
        <v>74.260000000000005</v>
      </c>
      <c r="BH276" s="96">
        <f t="shared" si="109"/>
        <v>21.009999999999991</v>
      </c>
      <c r="BI276" s="44"/>
      <c r="BJ276" s="96">
        <f t="shared" si="106"/>
        <v>89.385999999999996</v>
      </c>
      <c r="BK276" s="44"/>
      <c r="BP276" s="14"/>
      <c r="BQ276" s="13"/>
      <c r="BR276" s="15"/>
      <c r="BU276" s="13"/>
      <c r="BV276" s="15"/>
      <c r="BY276" s="13"/>
      <c r="BZ276" s="15"/>
      <c r="CC276" s="13"/>
      <c r="CD276" s="15"/>
      <c r="CG276" s="13"/>
      <c r="CH276" s="15"/>
      <c r="CK276" s="15"/>
      <c r="CL276" s="15"/>
      <c r="CM276" s="15"/>
    </row>
    <row r="277" spans="1:91" ht="16" thickBot="1" x14ac:dyDescent="0.4">
      <c r="A277" s="13">
        <v>43738</v>
      </c>
      <c r="B277" s="81" t="s">
        <v>323</v>
      </c>
      <c r="C277" s="80">
        <f t="shared" si="90"/>
        <v>2019</v>
      </c>
      <c r="D277" s="80">
        <f t="shared" si="91"/>
        <v>9</v>
      </c>
      <c r="E277" s="80">
        <f t="shared" si="92"/>
        <v>30</v>
      </c>
      <c r="F277" s="80">
        <v>1078.0771</v>
      </c>
      <c r="G277" s="80">
        <v>96.68</v>
      </c>
      <c r="H277" s="80">
        <v>0</v>
      </c>
      <c r="I277" s="80">
        <v>1786.11</v>
      </c>
      <c r="J277" s="80">
        <v>239.2</v>
      </c>
      <c r="K277" s="80">
        <v>1115.154</v>
      </c>
      <c r="L277" s="80">
        <v>11948.05</v>
      </c>
      <c r="M277" s="80">
        <v>20178.52</v>
      </c>
      <c r="O277" s="66">
        <f t="shared" si="93"/>
        <v>9</v>
      </c>
      <c r="P277" s="44">
        <f t="shared" si="94"/>
        <v>29</v>
      </c>
      <c r="Q277" s="94">
        <v>45564</v>
      </c>
      <c r="R277" s="95">
        <f>SUMIFS(F:F,C:C,$R$4,D:D,O277,E:E,P277)</f>
        <v>1078.0917999999999</v>
      </c>
      <c r="S277" s="96">
        <f>SUMIFS($F:$F,$C:$C,$S$4,$D:$D,O277,$E:$E,P277)</f>
        <v>1074.6034</v>
      </c>
      <c r="T277" s="96">
        <f>SUMIFS($F:$F,$C:$C,$T$4,$D:$D,O277,$E:$E,P277)</f>
        <v>829.5204</v>
      </c>
      <c r="U277" s="96">
        <f>SUMIFS($F:$F,$C:$C,$U$4,$D:$D,O277,$E:$E,P277)</f>
        <v>986.1431</v>
      </c>
      <c r="V277" s="96">
        <f>SUMIFS($F:$F,$C:$C,$V$4,$D:$D,O277,$E:$E,P277)</f>
        <v>1088.4738</v>
      </c>
      <c r="W277" s="96">
        <f>SUMIFS($F:$F,$C:$C,$W$4,$D:$D,O277,$E:$E,P277)</f>
        <v>1081.0385000000001</v>
      </c>
      <c r="X277" s="97">
        <f>SUMIFS($F:$F,$C:$C,$X$4,$D:$D,O277,$E:$E,P277)</f>
        <v>0</v>
      </c>
      <c r="Y277" s="44"/>
      <c r="Z277" s="66">
        <f t="shared" si="95"/>
        <v>9</v>
      </c>
      <c r="AA277" s="44">
        <f t="shared" si="96"/>
        <v>29</v>
      </c>
      <c r="AB277" s="94">
        <v>45564</v>
      </c>
      <c r="AC277" s="95">
        <f t="shared" si="111"/>
        <v>98.008345454545449</v>
      </c>
      <c r="AD277" s="96">
        <f t="shared" si="111"/>
        <v>97.691218181818172</v>
      </c>
      <c r="AE277" s="96">
        <f t="shared" si="111"/>
        <v>75.410945454545455</v>
      </c>
      <c r="AF277" s="96">
        <f t="shared" si="110"/>
        <v>89.649372727272734</v>
      </c>
      <c r="AG277" s="96">
        <f t="shared" si="110"/>
        <v>98.952163636363636</v>
      </c>
      <c r="AH277" s="96">
        <f t="shared" si="110"/>
        <v>98.276227272727283</v>
      </c>
      <c r="AI277" s="97">
        <f t="shared" si="88"/>
        <v>0</v>
      </c>
      <c r="AJ277" s="44"/>
      <c r="AK277" s="66">
        <f t="shared" si="97"/>
        <v>9</v>
      </c>
      <c r="AL277" s="44">
        <f t="shared" si="98"/>
        <v>29</v>
      </c>
      <c r="AM277" s="94">
        <v>45564</v>
      </c>
      <c r="AN277" s="95">
        <f>SUMIFS(G:G,C:C,$AN$4,D:D,AK277,E:E,AL277)</f>
        <v>96.68</v>
      </c>
      <c r="AO277" s="96">
        <f>SUMIFS(G:G,C:C,$AO$4,D:D,AK277,E:E,AL277)</f>
        <v>94.87</v>
      </c>
      <c r="AP277" s="96">
        <f>SUMIFS(G:G,C:C,$AP$4,D:D,AK277,E:E,AL277)</f>
        <v>74.510000000000005</v>
      </c>
      <c r="AQ277" s="96">
        <f>SUMIFS(G:G,C:C,$AQ$4,D:D,AK277,E:E,AL277)</f>
        <v>88.53</v>
      </c>
      <c r="AR277" s="96">
        <f>SUMIFS(G:G,C:C,$AR$4,D:D,AK277,E:E,AL277)</f>
        <v>95.41</v>
      </c>
      <c r="AS277" s="96">
        <f>SUMIFS(G:G,C:C,$AS$4,D:D,AK277,E:E,AL277)</f>
        <v>94.32</v>
      </c>
      <c r="AT277" s="97">
        <f>SUMIFS(G:G,C:C,$AT$4,D:D,AK277,E:E,AL277)</f>
        <v>0</v>
      </c>
      <c r="AU277" s="44"/>
      <c r="AV277" s="101">
        <v>45564</v>
      </c>
      <c r="AW277" s="96">
        <f t="shared" si="99"/>
        <v>1011.9558399999999</v>
      </c>
      <c r="AX277" s="96">
        <f t="shared" si="100"/>
        <v>91.995985454545448</v>
      </c>
      <c r="AY277" s="97">
        <f t="shared" si="101"/>
        <v>89.527999999999992</v>
      </c>
      <c r="AZ277" s="96">
        <f t="shared" si="102"/>
        <v>98.952163636363636</v>
      </c>
      <c r="BA277" s="96">
        <f t="shared" si="103"/>
        <v>75.410945454545455</v>
      </c>
      <c r="BB277" s="97">
        <f t="shared" si="104"/>
        <v>23.541218181818181</v>
      </c>
      <c r="BC277" s="102">
        <f t="shared" si="105"/>
        <v>91.995985454545462</v>
      </c>
      <c r="BD277" s="44"/>
      <c r="BE277" s="44"/>
      <c r="BF277" s="96">
        <f t="shared" si="107"/>
        <v>95.41</v>
      </c>
      <c r="BG277" s="96">
        <f t="shared" si="108"/>
        <v>74.510000000000005</v>
      </c>
      <c r="BH277" s="96">
        <f t="shared" si="109"/>
        <v>20.899999999999991</v>
      </c>
      <c r="BI277" s="44"/>
      <c r="BJ277" s="96">
        <f t="shared" si="106"/>
        <v>89.527999999999992</v>
      </c>
      <c r="BK277" s="44"/>
      <c r="BP277" s="14"/>
      <c r="BQ277" s="13"/>
      <c r="BR277" s="15"/>
      <c r="BU277" s="13"/>
      <c r="BV277" s="15"/>
      <c r="BY277" s="13"/>
      <c r="BZ277" s="15"/>
      <c r="CC277" s="13"/>
      <c r="CD277" s="15"/>
      <c r="CG277" s="13"/>
      <c r="CH277" s="15"/>
      <c r="CK277" s="15"/>
      <c r="CL277" s="15"/>
      <c r="CM277" s="15"/>
    </row>
    <row r="278" spans="1:91" ht="16" thickBot="1" x14ac:dyDescent="0.4">
      <c r="A278" s="13">
        <v>43739</v>
      </c>
      <c r="B278" s="81" t="s">
        <v>324</v>
      </c>
      <c r="C278" s="80">
        <f t="shared" si="90"/>
        <v>2019</v>
      </c>
      <c r="D278" s="80">
        <f t="shared" si="91"/>
        <v>10</v>
      </c>
      <c r="E278" s="80">
        <f t="shared" si="92"/>
        <v>1</v>
      </c>
      <c r="F278" s="80">
        <v>1081.0940000000001</v>
      </c>
      <c r="G278" s="80">
        <v>96.91</v>
      </c>
      <c r="H278" s="80">
        <v>0.27</v>
      </c>
      <c r="I278" s="80">
        <v>1774.47</v>
      </c>
      <c r="J278" s="80">
        <v>317</v>
      </c>
      <c r="K278" s="80">
        <v>1115.5396000000001</v>
      </c>
      <c r="L278" s="80">
        <v>11950.19</v>
      </c>
      <c r="M278" s="80">
        <v>20179.3</v>
      </c>
      <c r="O278" s="66">
        <f t="shared" si="93"/>
        <v>9</v>
      </c>
      <c r="P278" s="44">
        <f t="shared" si="94"/>
        <v>30</v>
      </c>
      <c r="Q278" s="94">
        <v>45565</v>
      </c>
      <c r="R278" s="95">
        <f>SUMIFS(F:F,C:C,$R$4,D:D,O278,E:E,P278)</f>
        <v>1078.0771</v>
      </c>
      <c r="S278" s="96">
        <f>SUMIFS($F:$F,$C:$C,$S$4,$D:$D,O278,$E:$E,P278)</f>
        <v>1073.4962</v>
      </c>
      <c r="T278" s="96">
        <f>SUMIFS($F:$F,$C:$C,$T$4,$D:$D,O278,$E:$E,P278)</f>
        <v>832.10730000000001</v>
      </c>
      <c r="U278" s="96">
        <f>SUMIFS($F:$F,$C:$C,$U$4,$D:$D,O278,$E:$E,P278)</f>
        <v>987.43420000000003</v>
      </c>
      <c r="V278" s="96">
        <f>SUMIFS($F:$F,$C:$C,$V$4,$D:$D,O278,$E:$E,P278)</f>
        <v>1088.9028000000001</v>
      </c>
      <c r="W278" s="96">
        <f>SUMIFS($F:$F,$C:$C,$W$4,$D:$D,O278,$E:$E,P278)</f>
        <v>1081.6585</v>
      </c>
      <c r="X278" s="97">
        <f>SUMIFS($F:$F,$C:$C,$X$4,$D:$D,O278,$E:$E,P278)</f>
        <v>0</v>
      </c>
      <c r="Y278" s="44"/>
      <c r="Z278" s="66">
        <f t="shared" si="95"/>
        <v>9</v>
      </c>
      <c r="AA278" s="44">
        <f t="shared" si="96"/>
        <v>30</v>
      </c>
      <c r="AB278" s="94">
        <v>45565</v>
      </c>
      <c r="AC278" s="95">
        <f t="shared" si="111"/>
        <v>98.007009090909094</v>
      </c>
      <c r="AD278" s="96">
        <f t="shared" si="111"/>
        <v>97.59056363636364</v>
      </c>
      <c r="AE278" s="96">
        <f t="shared" si="111"/>
        <v>75.646118181818181</v>
      </c>
      <c r="AF278" s="96">
        <f t="shared" si="110"/>
        <v>89.766745454545458</v>
      </c>
      <c r="AG278" s="96">
        <f t="shared" si="110"/>
        <v>98.991163636363638</v>
      </c>
      <c r="AH278" s="96">
        <f t="shared" si="110"/>
        <v>98.332590909090911</v>
      </c>
      <c r="AI278" s="97">
        <f t="shared" si="88"/>
        <v>0</v>
      </c>
      <c r="AJ278" s="44"/>
      <c r="AK278" s="66">
        <f t="shared" si="97"/>
        <v>9</v>
      </c>
      <c r="AL278" s="44">
        <f t="shared" si="98"/>
        <v>30</v>
      </c>
      <c r="AM278" s="94">
        <v>45565</v>
      </c>
      <c r="AN278" s="95">
        <f>SUMIFS(G:G,C:C,$AN$4,D:D,AK278,E:E,AL278)</f>
        <v>96.68</v>
      </c>
      <c r="AO278" s="96">
        <f>SUMIFS(G:G,C:C,$AO$4,D:D,AK278,E:E,AL278)</f>
        <v>94.77</v>
      </c>
      <c r="AP278" s="96">
        <f>SUMIFS(G:G,C:C,$AP$4,D:D,AK278,E:E,AL278)</f>
        <v>74.680000000000007</v>
      </c>
      <c r="AQ278" s="96">
        <f>SUMIFS(G:G,C:C,$AQ$4,D:D,AK278,E:E,AL278)</f>
        <v>88.73</v>
      </c>
      <c r="AR278" s="96">
        <f>SUMIFS(G:G,C:C,$AR$4,D:D,AK278,E:E,AL278)</f>
        <v>95.62</v>
      </c>
      <c r="AS278" s="96">
        <f>SUMIFS(G:G,C:C,$AS$4,D:D,AK278,E:E,AL278)</f>
        <v>94.37</v>
      </c>
      <c r="AT278" s="97">
        <f>SUMIFS(G:G,C:C,$AT$4,D:D,AK278,E:E,AL278)</f>
        <v>0</v>
      </c>
      <c r="AU278" s="44"/>
      <c r="AV278" s="101">
        <v>45565</v>
      </c>
      <c r="AW278" s="96">
        <f t="shared" si="99"/>
        <v>1012.7198000000001</v>
      </c>
      <c r="AX278" s="96">
        <f t="shared" si="100"/>
        <v>92.065436363636366</v>
      </c>
      <c r="AY278" s="97">
        <f t="shared" si="101"/>
        <v>89.634</v>
      </c>
      <c r="AZ278" s="96">
        <f t="shared" si="102"/>
        <v>98.991163636363638</v>
      </c>
      <c r="BA278" s="96">
        <f t="shared" si="103"/>
        <v>75.646118181818181</v>
      </c>
      <c r="BB278" s="97">
        <f t="shared" si="104"/>
        <v>23.345045454545456</v>
      </c>
      <c r="BC278" s="102">
        <f t="shared" si="105"/>
        <v>92.065436363636366</v>
      </c>
      <c r="BD278" s="44"/>
      <c r="BE278" s="44"/>
      <c r="BF278" s="96">
        <f t="shared" si="107"/>
        <v>95.62</v>
      </c>
      <c r="BG278" s="96">
        <f t="shared" si="108"/>
        <v>74.680000000000007</v>
      </c>
      <c r="BH278" s="96">
        <f t="shared" si="109"/>
        <v>20.939999999999998</v>
      </c>
      <c r="BI278" s="44"/>
      <c r="BJ278" s="96">
        <f t="shared" si="106"/>
        <v>89.634</v>
      </c>
      <c r="BK278" s="44"/>
      <c r="BP278" s="14"/>
      <c r="BQ278" s="13"/>
      <c r="BR278" s="15"/>
      <c r="BU278" s="13"/>
      <c r="BV278" s="15"/>
      <c r="BY278" s="13"/>
      <c r="BZ278" s="15"/>
      <c r="CC278" s="13"/>
      <c r="CD278" s="15"/>
      <c r="CG278" s="13"/>
      <c r="CH278" s="15"/>
      <c r="CK278" s="15"/>
      <c r="CL278" s="15"/>
      <c r="CM278" s="15"/>
    </row>
    <row r="279" spans="1:91" ht="16" thickBot="1" x14ac:dyDescent="0.4">
      <c r="A279" s="13">
        <v>43740</v>
      </c>
      <c r="B279" s="81" t="s">
        <v>325</v>
      </c>
      <c r="C279" s="80">
        <f t="shared" si="90"/>
        <v>2019</v>
      </c>
      <c r="D279" s="80">
        <f t="shared" si="91"/>
        <v>10</v>
      </c>
      <c r="E279" s="80">
        <f t="shared" si="92"/>
        <v>2</v>
      </c>
      <c r="F279" s="80">
        <v>1082.4558999999999</v>
      </c>
      <c r="G279" s="80">
        <v>97.03</v>
      </c>
      <c r="H279" s="80">
        <v>0.12</v>
      </c>
      <c r="I279" s="80">
        <v>1347.65</v>
      </c>
      <c r="J279" s="80">
        <v>505</v>
      </c>
      <c r="K279" s="80">
        <v>1115.5958000000001</v>
      </c>
      <c r="L279" s="80">
        <v>11950.01</v>
      </c>
      <c r="M279" s="80">
        <v>20179.77</v>
      </c>
      <c r="O279" s="66">
        <f t="shared" si="93"/>
        <v>10</v>
      </c>
      <c r="P279" s="44">
        <f t="shared" si="94"/>
        <v>1</v>
      </c>
      <c r="Q279" s="94">
        <v>45566</v>
      </c>
      <c r="R279" s="95">
        <f>SUMIFS(F:F,C:C,$R$4,D:D,O279,E:E,P279)</f>
        <v>1081.0940000000001</v>
      </c>
      <c r="S279" s="96">
        <f>SUMIFS($F:$F,$C:$C,$S$4,$D:$D,O279,$E:$E,P279)</f>
        <v>1073.8302000000001</v>
      </c>
      <c r="T279" s="96">
        <f>SUMIFS($F:$F,$C:$C,$T$4,$D:$D,O279,$E:$E,P279)</f>
        <v>834.59789999999998</v>
      </c>
      <c r="U279" s="96">
        <f>SUMIFS($F:$F,$C:$C,$U$4,$D:$D,O279,$E:$E,P279)</f>
        <v>990.97619999999995</v>
      </c>
      <c r="V279" s="96">
        <f>SUMIFS($F:$F,$C:$C,$V$4,$D:$D,O279,$E:$E,P279)</f>
        <v>1091.2593999999999</v>
      </c>
      <c r="W279" s="96">
        <f>SUMIFS($F:$F,$C:$C,$W$4,$D:$D,O279,$E:$E,P279)</f>
        <v>1082.6424</v>
      </c>
      <c r="X279" s="97">
        <f>SUMIFS($F:$F,$C:$C,$X$4,$D:$D,O279,$E:$E,P279)</f>
        <v>0</v>
      </c>
      <c r="Y279" s="44"/>
      <c r="Z279" s="66">
        <f t="shared" si="95"/>
        <v>10</v>
      </c>
      <c r="AA279" s="44">
        <f t="shared" si="96"/>
        <v>1</v>
      </c>
      <c r="AB279" s="94">
        <v>45566</v>
      </c>
      <c r="AC279" s="95">
        <f t="shared" si="111"/>
        <v>98.281272727272736</v>
      </c>
      <c r="AD279" s="96">
        <f t="shared" si="111"/>
        <v>97.620927272727286</v>
      </c>
      <c r="AE279" s="96">
        <f t="shared" si="111"/>
        <v>75.872536363636357</v>
      </c>
      <c r="AF279" s="96">
        <f t="shared" si="110"/>
        <v>90.088745454545446</v>
      </c>
      <c r="AG279" s="96">
        <f t="shared" si="110"/>
        <v>99.205399999999997</v>
      </c>
      <c r="AH279" s="96">
        <f t="shared" si="110"/>
        <v>98.422036363636366</v>
      </c>
      <c r="AI279" s="97">
        <f t="shared" si="88"/>
        <v>0</v>
      </c>
      <c r="AJ279" s="44"/>
      <c r="AK279" s="66">
        <f t="shared" si="97"/>
        <v>10</v>
      </c>
      <c r="AL279" s="44">
        <f t="shared" si="98"/>
        <v>1</v>
      </c>
      <c r="AM279" s="94">
        <v>45566</v>
      </c>
      <c r="AN279" s="95">
        <f>SUMIFS(G:G,C:C,$AN$4,D:D,AK279,E:E,AL279)</f>
        <v>96.91</v>
      </c>
      <c r="AO279" s="96">
        <f>SUMIFS(G:G,C:C,$AO$4,D:D,AK279,E:E,AL279)</f>
        <v>94.8</v>
      </c>
      <c r="AP279" s="96">
        <f>SUMIFS(G:G,C:C,$AP$4,D:D,AK279,E:E,AL279)</f>
        <v>74.900000000000006</v>
      </c>
      <c r="AQ279" s="96">
        <f>SUMIFS(G:G,C:C,$AQ$4,D:D,AK279,E:E,AL279)</f>
        <v>89.05</v>
      </c>
      <c r="AR279" s="96">
        <f>SUMIFS(G:G,C:C,$AR$4,D:D,AK279,E:E,AL279)</f>
        <v>95.99</v>
      </c>
      <c r="AS279" s="96">
        <f>SUMIFS(G:G,C:C,$AS$4,D:D,AK279,E:E,AL279)</f>
        <v>94.36</v>
      </c>
      <c r="AT279" s="97">
        <f>SUMIFS(G:G,C:C,$AT$4,D:D,AK279,E:E,AL279)</f>
        <v>0</v>
      </c>
      <c r="AU279" s="44"/>
      <c r="AV279" s="101">
        <v>45566</v>
      </c>
      <c r="AW279" s="96">
        <f t="shared" si="99"/>
        <v>1014.66122</v>
      </c>
      <c r="AX279" s="96">
        <f t="shared" si="100"/>
        <v>92.241929090909082</v>
      </c>
      <c r="AY279" s="97">
        <f t="shared" si="101"/>
        <v>89.820000000000007</v>
      </c>
      <c r="AZ279" s="96">
        <f t="shared" si="102"/>
        <v>99.205399999999997</v>
      </c>
      <c r="BA279" s="96">
        <f t="shared" si="103"/>
        <v>75.872536363636357</v>
      </c>
      <c r="BB279" s="97">
        <f t="shared" si="104"/>
        <v>23.332863636363641</v>
      </c>
      <c r="BC279" s="102">
        <f t="shared" si="105"/>
        <v>92.241929090909096</v>
      </c>
      <c r="BD279" s="44"/>
      <c r="BE279" s="44"/>
      <c r="BF279" s="96">
        <f t="shared" si="107"/>
        <v>95.99</v>
      </c>
      <c r="BG279" s="96">
        <f t="shared" si="108"/>
        <v>74.900000000000006</v>
      </c>
      <c r="BH279" s="96">
        <f t="shared" si="109"/>
        <v>21.089999999999989</v>
      </c>
      <c r="BI279" s="44"/>
      <c r="BJ279" s="96">
        <f t="shared" si="106"/>
        <v>89.820000000000007</v>
      </c>
      <c r="BK279" s="44"/>
      <c r="BP279" s="14"/>
      <c r="BQ279" s="13"/>
      <c r="BR279" s="15"/>
      <c r="BU279" s="13"/>
      <c r="BV279" s="15"/>
      <c r="BY279" s="13"/>
      <c r="BZ279" s="15"/>
      <c r="CC279" s="13"/>
      <c r="CD279" s="15"/>
      <c r="CG279" s="13"/>
      <c r="CH279" s="15"/>
      <c r="CK279" s="15"/>
      <c r="CL279" s="15"/>
      <c r="CM279" s="15"/>
    </row>
    <row r="280" spans="1:91" ht="16" thickBot="1" x14ac:dyDescent="0.4">
      <c r="A280" s="13">
        <v>43741</v>
      </c>
      <c r="B280" s="81" t="s">
        <v>326</v>
      </c>
      <c r="C280" s="80">
        <f t="shared" si="90"/>
        <v>2019</v>
      </c>
      <c r="D280" s="80">
        <f t="shared" si="91"/>
        <v>10</v>
      </c>
      <c r="E280" s="80">
        <f t="shared" si="92"/>
        <v>3</v>
      </c>
      <c r="F280" s="80">
        <v>1082.643</v>
      </c>
      <c r="G280" s="80">
        <v>97.05</v>
      </c>
      <c r="H280" s="80">
        <v>0.02</v>
      </c>
      <c r="I280" s="80">
        <v>1121.78</v>
      </c>
      <c r="J280" s="80">
        <v>933</v>
      </c>
      <c r="K280" s="80">
        <v>1115.5958000000001</v>
      </c>
      <c r="L280" s="80">
        <v>11949.99</v>
      </c>
      <c r="M280" s="80">
        <v>20179.82</v>
      </c>
      <c r="O280" s="66">
        <f t="shared" si="93"/>
        <v>10</v>
      </c>
      <c r="P280" s="44">
        <f t="shared" si="94"/>
        <v>2</v>
      </c>
      <c r="Q280" s="94">
        <v>45567</v>
      </c>
      <c r="R280" s="95">
        <f>SUMIFS(F:F,C:C,$R$4,D:D,O280,E:E,P280)</f>
        <v>1082.4558999999999</v>
      </c>
      <c r="S280" s="96">
        <f>SUMIFS($F:$F,$C:$C,$S$4,$D:$D,O280,$E:$E,P280)</f>
        <v>1075.4766999999999</v>
      </c>
      <c r="T280" s="96">
        <f>SUMIFS($F:$F,$C:$C,$T$4,$D:$D,O280,$E:$E,P280)</f>
        <v>837.27319999999997</v>
      </c>
      <c r="U280" s="96">
        <f>SUMIFS($F:$F,$C:$C,$U$4,$D:$D,O280,$E:$E,P280)</f>
        <v>994.8374</v>
      </c>
      <c r="V280" s="96">
        <f>SUMIFS($F:$F,$C:$C,$V$4,$D:$D,O280,$E:$E,P280)</f>
        <v>1093.0381</v>
      </c>
      <c r="W280" s="96">
        <f>SUMIFS($F:$F,$C:$C,$W$4,$D:$D,O280,$E:$E,P280)</f>
        <v>1082.2353000000001</v>
      </c>
      <c r="X280" s="97">
        <f>SUMIFS($F:$F,$C:$C,$X$4,$D:$D,O280,$E:$E,P280)</f>
        <v>0</v>
      </c>
      <c r="Y280" s="44"/>
      <c r="Z280" s="66">
        <f t="shared" si="95"/>
        <v>10</v>
      </c>
      <c r="AA280" s="44">
        <f t="shared" si="96"/>
        <v>2</v>
      </c>
      <c r="AB280" s="94">
        <v>45567</v>
      </c>
      <c r="AC280" s="95">
        <f t="shared" si="111"/>
        <v>98.405081818181813</v>
      </c>
      <c r="AD280" s="96">
        <f t="shared" si="111"/>
        <v>97.77060909090909</v>
      </c>
      <c r="AE280" s="96">
        <f t="shared" si="111"/>
        <v>76.115745454545447</v>
      </c>
      <c r="AF280" s="96">
        <f t="shared" si="110"/>
        <v>90.439763636363637</v>
      </c>
      <c r="AG280" s="96">
        <f t="shared" si="110"/>
        <v>99.367099999999994</v>
      </c>
      <c r="AH280" s="96">
        <f t="shared" si="110"/>
        <v>98.385027272727271</v>
      </c>
      <c r="AI280" s="97">
        <f t="shared" si="88"/>
        <v>0</v>
      </c>
      <c r="AJ280" s="44"/>
      <c r="AK280" s="66">
        <f t="shared" si="97"/>
        <v>10</v>
      </c>
      <c r="AL280" s="44">
        <f t="shared" si="98"/>
        <v>2</v>
      </c>
      <c r="AM280" s="94">
        <v>45567</v>
      </c>
      <c r="AN280" s="95">
        <f>SUMIFS(G:G,C:C,$AN$4,D:D,AK280,E:E,AL280)</f>
        <v>97.03</v>
      </c>
      <c r="AO280" s="96">
        <f>SUMIFS(G:G,C:C,$AO$4,D:D,AK280,E:E,AL280)</f>
        <v>94.95</v>
      </c>
      <c r="AP280" s="96">
        <f>SUMIFS(G:G,C:C,$AP$4,D:D,AK280,E:E,AL280)</f>
        <v>75.14</v>
      </c>
      <c r="AQ280" s="96">
        <f>SUMIFS(G:G,C:C,$AQ$4,D:D,AK280,E:E,AL280)</f>
        <v>89.39</v>
      </c>
      <c r="AR280" s="96">
        <f>SUMIFS(G:G,C:C,$AR$4,D:D,AK280,E:E,AL280)</f>
        <v>96.15</v>
      </c>
      <c r="AS280" s="96">
        <f>SUMIFS(G:G,C:C,$AS$4,D:D,AK280,E:E,AL280)</f>
        <v>94.33</v>
      </c>
      <c r="AT280" s="97">
        <f>SUMIFS(G:G,C:C,$AT$4,D:D,AK280,E:E,AL280)</f>
        <v>0</v>
      </c>
      <c r="AU280" s="44"/>
      <c r="AV280" s="101">
        <v>45567</v>
      </c>
      <c r="AW280" s="96">
        <f t="shared" si="99"/>
        <v>1016.57214</v>
      </c>
      <c r="AX280" s="96">
        <f t="shared" si="100"/>
        <v>92.415649090909085</v>
      </c>
      <c r="AY280" s="97">
        <f t="shared" si="101"/>
        <v>89.99199999999999</v>
      </c>
      <c r="AZ280" s="96">
        <f t="shared" si="102"/>
        <v>99.367099999999994</v>
      </c>
      <c r="BA280" s="96">
        <f t="shared" si="103"/>
        <v>76.115745454545447</v>
      </c>
      <c r="BB280" s="97">
        <f t="shared" si="104"/>
        <v>23.251354545454546</v>
      </c>
      <c r="BC280" s="102">
        <f t="shared" si="105"/>
        <v>92.415649090909085</v>
      </c>
      <c r="BD280" s="44"/>
      <c r="BE280" s="44"/>
      <c r="BF280" s="96">
        <f t="shared" si="107"/>
        <v>96.15</v>
      </c>
      <c r="BG280" s="96">
        <f t="shared" si="108"/>
        <v>75.14</v>
      </c>
      <c r="BH280" s="96">
        <f t="shared" si="109"/>
        <v>21.010000000000005</v>
      </c>
      <c r="BI280" s="44"/>
      <c r="BJ280" s="96">
        <f t="shared" si="106"/>
        <v>89.99199999999999</v>
      </c>
      <c r="BK280" s="44"/>
      <c r="BP280" s="14"/>
      <c r="BQ280" s="13"/>
      <c r="BR280" s="15"/>
      <c r="BU280" s="13"/>
      <c r="BV280" s="15"/>
      <c r="BY280" s="13"/>
      <c r="BZ280" s="15"/>
      <c r="CC280" s="13"/>
      <c r="CD280" s="15"/>
      <c r="CG280" s="13"/>
      <c r="CH280" s="15"/>
      <c r="CK280" s="15"/>
      <c r="CL280" s="15"/>
      <c r="CM280" s="15"/>
    </row>
    <row r="281" spans="1:91" ht="16" thickBot="1" x14ac:dyDescent="0.4">
      <c r="A281" s="13">
        <v>43742</v>
      </c>
      <c r="B281" s="81" t="s">
        <v>327</v>
      </c>
      <c r="C281" s="80">
        <f t="shared" si="90"/>
        <v>2019</v>
      </c>
      <c r="D281" s="80">
        <f t="shared" si="91"/>
        <v>10</v>
      </c>
      <c r="E281" s="80">
        <f t="shared" si="92"/>
        <v>4</v>
      </c>
      <c r="F281" s="80">
        <v>1082.7217000000001</v>
      </c>
      <c r="G281" s="80">
        <v>97.05</v>
      </c>
      <c r="H281" s="80">
        <v>0.01</v>
      </c>
      <c r="I281" s="80">
        <v>1090.6400000000001</v>
      </c>
      <c r="J281" s="80">
        <v>1020.9</v>
      </c>
      <c r="K281" s="80">
        <v>1115.6521</v>
      </c>
      <c r="L281" s="80">
        <v>11950.01</v>
      </c>
      <c r="M281" s="80">
        <v>20179.77</v>
      </c>
      <c r="O281" s="66">
        <f t="shared" si="93"/>
        <v>10</v>
      </c>
      <c r="P281" s="44">
        <f t="shared" si="94"/>
        <v>3</v>
      </c>
      <c r="Q281" s="94">
        <v>45568</v>
      </c>
      <c r="R281" s="95">
        <f>SUMIFS(F:F,C:C,$R$4,D:D,O281,E:E,P281)</f>
        <v>1082.643</v>
      </c>
      <c r="S281" s="96">
        <f>SUMIFS($F:$F,$C:$C,$S$4,$D:$D,O281,$E:$E,P281)</f>
        <v>1077.7720999999999</v>
      </c>
      <c r="T281" s="96">
        <f>SUMIFS($F:$F,$C:$C,$T$4,$D:$D,O281,$E:$E,P281)</f>
        <v>840.69190000000003</v>
      </c>
      <c r="U281" s="96">
        <f>SUMIFS($F:$F,$C:$C,$U$4,$D:$D,O281,$E:$E,P281)</f>
        <v>997.76110000000006</v>
      </c>
      <c r="V281" s="96">
        <f>SUMIFS($F:$F,$C:$C,$V$4,$D:$D,O281,$E:$E,P281)</f>
        <v>1095.1851999999999</v>
      </c>
      <c r="W281" s="96">
        <f>SUMIFS($F:$F,$C:$C,$W$4,$D:$D,O281,$E:$E,P281)</f>
        <v>1082.3728000000001</v>
      </c>
      <c r="X281" s="97">
        <f>SUMIFS($F:$F,$C:$C,$X$4,$D:$D,O281,$E:$E,P281)</f>
        <v>0</v>
      </c>
      <c r="Y281" s="44"/>
      <c r="Z281" s="66">
        <f t="shared" si="95"/>
        <v>10</v>
      </c>
      <c r="AA281" s="44">
        <f t="shared" si="96"/>
        <v>3</v>
      </c>
      <c r="AB281" s="94">
        <v>45568</v>
      </c>
      <c r="AC281" s="95">
        <f t="shared" si="111"/>
        <v>98.422090909090912</v>
      </c>
      <c r="AD281" s="96">
        <f t="shared" si="111"/>
        <v>97.979281818181803</v>
      </c>
      <c r="AE281" s="96">
        <f t="shared" si="111"/>
        <v>76.426536363636373</v>
      </c>
      <c r="AF281" s="96">
        <f t="shared" si="110"/>
        <v>90.705554545454547</v>
      </c>
      <c r="AG281" s="96">
        <f t="shared" si="110"/>
        <v>99.562290909090905</v>
      </c>
      <c r="AH281" s="96">
        <f t="shared" si="110"/>
        <v>98.397527272727288</v>
      </c>
      <c r="AI281" s="97">
        <f t="shared" si="88"/>
        <v>0</v>
      </c>
      <c r="AJ281" s="44"/>
      <c r="AK281" s="66">
        <f t="shared" si="97"/>
        <v>10</v>
      </c>
      <c r="AL281" s="44">
        <f t="shared" si="98"/>
        <v>3</v>
      </c>
      <c r="AM281" s="94">
        <v>45568</v>
      </c>
      <c r="AN281" s="95">
        <f>SUMIFS(G:G,C:C,$AN$4,D:D,AK281,E:E,AL281)</f>
        <v>97.05</v>
      </c>
      <c r="AO281" s="96">
        <f>SUMIFS(G:G,C:C,$AO$4,D:D,AK281,E:E,AL281)</f>
        <v>95.15</v>
      </c>
      <c r="AP281" s="96">
        <f>SUMIFS(G:G,C:C,$AP$4,D:D,AK281,E:E,AL281)</f>
        <v>75.45</v>
      </c>
      <c r="AQ281" s="96">
        <f>SUMIFS(G:G,C:C,$AQ$4,D:D,AK281,E:E,AL281)</f>
        <v>89.66</v>
      </c>
      <c r="AR281" s="96">
        <f>SUMIFS(G:G,C:C,$AR$4,D:D,AK281,E:E,AL281)</f>
        <v>96.33</v>
      </c>
      <c r="AS281" s="96">
        <f>SUMIFS(G:G,C:C,$AS$4,D:D,AK281,E:E,AL281)</f>
        <v>94.34</v>
      </c>
      <c r="AT281" s="97">
        <f>SUMIFS(G:G,C:C,$AT$4,D:D,AK281,E:E,AL281)</f>
        <v>0</v>
      </c>
      <c r="AU281" s="44"/>
      <c r="AV281" s="101">
        <v>45568</v>
      </c>
      <c r="AW281" s="96">
        <f t="shared" si="99"/>
        <v>1018.7566200000001</v>
      </c>
      <c r="AX281" s="96">
        <f t="shared" si="100"/>
        <v>92.614238181818195</v>
      </c>
      <c r="AY281" s="97">
        <f t="shared" si="101"/>
        <v>90.185999999999993</v>
      </c>
      <c r="AZ281" s="96">
        <f t="shared" si="102"/>
        <v>99.562290909090905</v>
      </c>
      <c r="BA281" s="96">
        <f t="shared" si="103"/>
        <v>76.426536363636373</v>
      </c>
      <c r="BB281" s="97">
        <f t="shared" si="104"/>
        <v>23.135754545454532</v>
      </c>
      <c r="BC281" s="102">
        <f t="shared" si="105"/>
        <v>92.614238181818195</v>
      </c>
      <c r="BD281" s="44"/>
      <c r="BE281" s="44"/>
      <c r="BF281" s="96">
        <f t="shared" si="107"/>
        <v>96.33</v>
      </c>
      <c r="BG281" s="96">
        <f t="shared" si="108"/>
        <v>75.45</v>
      </c>
      <c r="BH281" s="96">
        <f t="shared" si="109"/>
        <v>20.879999999999995</v>
      </c>
      <c r="BI281" s="44"/>
      <c r="BJ281" s="96">
        <f t="shared" si="106"/>
        <v>90.185999999999993</v>
      </c>
      <c r="BK281" s="44"/>
      <c r="BP281" s="14"/>
      <c r="BQ281" s="13"/>
      <c r="BR281" s="15"/>
      <c r="BU281" s="13"/>
      <c r="BV281" s="15"/>
      <c r="BY281" s="13"/>
      <c r="BZ281" s="15"/>
      <c r="CC281" s="13"/>
      <c r="CD281" s="15"/>
      <c r="CG281" s="13"/>
      <c r="CH281" s="15"/>
      <c r="CK281" s="15"/>
      <c r="CL281" s="15"/>
      <c r="CM281" s="15"/>
    </row>
    <row r="282" spans="1:91" ht="16" thickBot="1" x14ac:dyDescent="0.4">
      <c r="A282" s="13">
        <v>43743</v>
      </c>
      <c r="B282" s="81" t="s">
        <v>328</v>
      </c>
      <c r="C282" s="80">
        <f t="shared" si="90"/>
        <v>2019</v>
      </c>
      <c r="D282" s="80">
        <f t="shared" si="91"/>
        <v>10</v>
      </c>
      <c r="E282" s="80">
        <f t="shared" si="92"/>
        <v>5</v>
      </c>
      <c r="F282" s="80">
        <v>1084.0335</v>
      </c>
      <c r="G282" s="80">
        <v>97.17</v>
      </c>
      <c r="H282" s="80">
        <v>0.12</v>
      </c>
      <c r="I282" s="80">
        <v>1591.53</v>
      </c>
      <c r="J282" s="80">
        <v>298.2</v>
      </c>
      <c r="K282" s="80">
        <v>1115.6521</v>
      </c>
      <c r="L282" s="80">
        <v>11950.18</v>
      </c>
      <c r="M282" s="80">
        <v>20179.32</v>
      </c>
      <c r="O282" s="66">
        <f t="shared" si="93"/>
        <v>10</v>
      </c>
      <c r="P282" s="44">
        <f t="shared" si="94"/>
        <v>4</v>
      </c>
      <c r="Q282" s="94">
        <v>45569</v>
      </c>
      <c r="R282" s="95">
        <f>SUMIFS(F:F,C:C,$R$4,D:D,O282,E:E,P282)</f>
        <v>1082.7217000000001</v>
      </c>
      <c r="S282" s="96">
        <f>SUMIFS($F:$F,$C:$C,$S$4,$D:$D,O282,$E:$E,P282)</f>
        <v>1080.2285999999999</v>
      </c>
      <c r="T282" s="96">
        <f>SUMIFS($F:$F,$C:$C,$T$4,$D:$D,O282,$E:$E,P282)</f>
        <v>842.62609999999995</v>
      </c>
      <c r="U282" s="96">
        <f>SUMIFS($F:$F,$C:$C,$U$4,$D:$D,O282,$E:$E,P282)</f>
        <v>1000.0966</v>
      </c>
      <c r="V282" s="96">
        <f>SUMIFS($F:$F,$C:$C,$V$4,$D:$D,O282,$E:$E,P282)</f>
        <v>1096.8172</v>
      </c>
      <c r="W282" s="96">
        <f>SUMIFS($F:$F,$C:$C,$W$4,$D:$D,O282,$E:$E,P282)</f>
        <v>1082.5876000000001</v>
      </c>
      <c r="X282" s="97">
        <f>SUMIFS($F:$F,$C:$C,$X$4,$D:$D,O282,$E:$E,P282)</f>
        <v>0</v>
      </c>
      <c r="Y282" s="44"/>
      <c r="Z282" s="66">
        <f t="shared" si="95"/>
        <v>10</v>
      </c>
      <c r="AA282" s="44">
        <f t="shared" si="96"/>
        <v>4</v>
      </c>
      <c r="AB282" s="94">
        <v>45569</v>
      </c>
      <c r="AC282" s="95">
        <f t="shared" si="111"/>
        <v>98.429245454545466</v>
      </c>
      <c r="AD282" s="96">
        <f t="shared" si="111"/>
        <v>98.20259999999999</v>
      </c>
      <c r="AE282" s="96">
        <f t="shared" si="111"/>
        <v>76.602372727272723</v>
      </c>
      <c r="AF282" s="96">
        <f t="shared" si="110"/>
        <v>90.917872727272723</v>
      </c>
      <c r="AG282" s="96">
        <f t="shared" si="110"/>
        <v>99.710654545454545</v>
      </c>
      <c r="AH282" s="96">
        <f t="shared" si="110"/>
        <v>98.417054545454548</v>
      </c>
      <c r="AI282" s="97">
        <f t="shared" si="88"/>
        <v>0</v>
      </c>
      <c r="AJ282" s="44"/>
      <c r="AK282" s="66">
        <f t="shared" si="97"/>
        <v>10</v>
      </c>
      <c r="AL282" s="44">
        <f t="shared" si="98"/>
        <v>4</v>
      </c>
      <c r="AM282" s="94">
        <v>45569</v>
      </c>
      <c r="AN282" s="95">
        <f>SUMIFS(G:G,C:C,$AN$4,D:D,AK282,E:E,AL282)</f>
        <v>97.05</v>
      </c>
      <c r="AO282" s="96">
        <f>SUMIFS(G:G,C:C,$AO$4,D:D,AK282,E:E,AL282)</f>
        <v>95.37</v>
      </c>
      <c r="AP282" s="96">
        <f>SUMIFS(G:G,C:C,$AP$4,D:D,AK282,E:E,AL282)</f>
        <v>75.62</v>
      </c>
      <c r="AQ282" s="96">
        <f>SUMIFS(G:G,C:C,$AQ$4,D:D,AK282,E:E,AL282)</f>
        <v>89.87</v>
      </c>
      <c r="AR282" s="96">
        <f>SUMIFS(G:G,C:C,$AR$4,D:D,AK282,E:E,AL282)</f>
        <v>96.46</v>
      </c>
      <c r="AS282" s="96">
        <f>SUMIFS(G:G,C:C,$AS$4,D:D,AK282,E:E,AL282)</f>
        <v>94.36</v>
      </c>
      <c r="AT282" s="97">
        <f>SUMIFS(G:G,C:C,$AT$4,D:D,AK282,E:E,AL282)</f>
        <v>0</v>
      </c>
      <c r="AU282" s="44"/>
      <c r="AV282" s="101">
        <v>45569</v>
      </c>
      <c r="AW282" s="96">
        <f t="shared" si="99"/>
        <v>1020.47122</v>
      </c>
      <c r="AX282" s="96">
        <f t="shared" si="100"/>
        <v>92.770110909090917</v>
      </c>
      <c r="AY282" s="97">
        <f t="shared" si="101"/>
        <v>90.335999999999999</v>
      </c>
      <c r="AZ282" s="96">
        <f t="shared" si="102"/>
        <v>99.710654545454545</v>
      </c>
      <c r="BA282" s="96">
        <f t="shared" si="103"/>
        <v>76.602372727272723</v>
      </c>
      <c r="BB282" s="97">
        <f t="shared" si="104"/>
        <v>23.108281818181823</v>
      </c>
      <c r="BC282" s="102">
        <f t="shared" si="105"/>
        <v>92.770110909090903</v>
      </c>
      <c r="BD282" s="44"/>
      <c r="BE282" s="44"/>
      <c r="BF282" s="96">
        <f t="shared" si="107"/>
        <v>96.46</v>
      </c>
      <c r="BG282" s="96">
        <f t="shared" si="108"/>
        <v>75.62</v>
      </c>
      <c r="BH282" s="96">
        <f t="shared" si="109"/>
        <v>20.839999999999989</v>
      </c>
      <c r="BI282" s="44"/>
      <c r="BJ282" s="96">
        <f t="shared" si="106"/>
        <v>90.335999999999999</v>
      </c>
      <c r="BK282" s="44"/>
      <c r="BP282" s="14"/>
      <c r="BQ282" s="13"/>
      <c r="BR282" s="15"/>
      <c r="BU282" s="13"/>
      <c r="BV282" s="15"/>
      <c r="BY282" s="13"/>
      <c r="BZ282" s="15"/>
      <c r="CC282" s="13"/>
      <c r="CD282" s="15"/>
      <c r="CG282" s="13"/>
      <c r="CH282" s="15"/>
      <c r="CK282" s="15"/>
      <c r="CL282" s="15"/>
      <c r="CM282" s="15"/>
    </row>
    <row r="283" spans="1:91" ht="16" thickBot="1" x14ac:dyDescent="0.4">
      <c r="A283" s="13">
        <v>43744</v>
      </c>
      <c r="B283" s="81" t="s">
        <v>329</v>
      </c>
      <c r="C283" s="80">
        <f t="shared" si="90"/>
        <v>2019</v>
      </c>
      <c r="D283" s="80">
        <f t="shared" si="91"/>
        <v>10</v>
      </c>
      <c r="E283" s="80">
        <f t="shared" si="92"/>
        <v>6</v>
      </c>
      <c r="F283" s="80">
        <v>1085.6604</v>
      </c>
      <c r="G283" s="80">
        <v>97.31</v>
      </c>
      <c r="H283" s="80">
        <v>0.15</v>
      </c>
      <c r="I283" s="80">
        <v>1829.42</v>
      </c>
      <c r="J283" s="80">
        <v>316.8</v>
      </c>
      <c r="K283" s="80">
        <v>1115.6521</v>
      </c>
      <c r="L283" s="80">
        <v>11950.13</v>
      </c>
      <c r="M283" s="80">
        <v>20179.46</v>
      </c>
      <c r="O283" s="66">
        <f t="shared" si="93"/>
        <v>10</v>
      </c>
      <c r="P283" s="44">
        <f t="shared" si="94"/>
        <v>5</v>
      </c>
      <c r="Q283" s="94">
        <v>45570</v>
      </c>
      <c r="R283" s="95">
        <f>SUMIFS(F:F,C:C,$R$4,D:D,O283,E:E,P283)</f>
        <v>1084.0335</v>
      </c>
      <c r="S283" s="96">
        <f>SUMIFS($F:$F,$C:$C,$S$4,$D:$D,O283,$E:$E,P283)</f>
        <v>1080.8499999999999</v>
      </c>
      <c r="T283" s="96">
        <f>SUMIFS($F:$F,$C:$C,$T$4,$D:$D,O283,$E:$E,P283)</f>
        <v>845.08600000000001</v>
      </c>
      <c r="U283" s="96">
        <f>SUMIFS($F:$F,$C:$C,$U$4,$D:$D,O283,$E:$E,P283)</f>
        <v>1002.8348</v>
      </c>
      <c r="V283" s="96">
        <f>SUMIFS($F:$F,$C:$C,$V$4,$D:$D,O283,$E:$E,P283)</f>
        <v>1097.6489999999999</v>
      </c>
      <c r="W283" s="96">
        <f>SUMIFS($F:$F,$C:$C,$W$4,$D:$D,O283,$E:$E,P283)</f>
        <v>1083.2074</v>
      </c>
      <c r="X283" s="97">
        <f>SUMIFS($F:$F,$C:$C,$X$4,$D:$D,O283,$E:$E,P283)</f>
        <v>0</v>
      </c>
      <c r="Y283" s="44"/>
      <c r="Z283" s="66">
        <f t="shared" si="95"/>
        <v>10</v>
      </c>
      <c r="AA283" s="44">
        <f t="shared" si="96"/>
        <v>5</v>
      </c>
      <c r="AB283" s="94">
        <v>45570</v>
      </c>
      <c r="AC283" s="95">
        <f t="shared" si="111"/>
        <v>98.548500000000004</v>
      </c>
      <c r="AD283" s="96">
        <f t="shared" si="111"/>
        <v>98.259090909090901</v>
      </c>
      <c r="AE283" s="96">
        <f t="shared" si="111"/>
        <v>76.826000000000008</v>
      </c>
      <c r="AF283" s="96">
        <f t="shared" si="110"/>
        <v>91.166799999999995</v>
      </c>
      <c r="AG283" s="96">
        <f t="shared" si="110"/>
        <v>99.786272727272717</v>
      </c>
      <c r="AH283" s="96">
        <f t="shared" si="110"/>
        <v>98.473399999999998</v>
      </c>
      <c r="AI283" s="97">
        <f t="shared" si="88"/>
        <v>0</v>
      </c>
      <c r="AJ283" s="44"/>
      <c r="AK283" s="66">
        <f t="shared" si="97"/>
        <v>10</v>
      </c>
      <c r="AL283" s="44">
        <f t="shared" si="98"/>
        <v>5</v>
      </c>
      <c r="AM283" s="94">
        <v>45570</v>
      </c>
      <c r="AN283" s="95">
        <f>SUMIFS(G:G,C:C,$AN$4,D:D,AK283,E:E,AL283)</f>
        <v>97.17</v>
      </c>
      <c r="AO283" s="96">
        <f>SUMIFS(G:G,C:C,$AO$4,D:D,AK283,E:E,AL283)</f>
        <v>95.43</v>
      </c>
      <c r="AP283" s="96">
        <f>SUMIFS(G:G,C:C,$AP$4,D:D,AK283,E:E,AL283)</f>
        <v>75.84</v>
      </c>
      <c r="AQ283" s="96">
        <f>SUMIFS(G:G,C:C,$AQ$4,D:D,AK283,E:E,AL283)</f>
        <v>90.11</v>
      </c>
      <c r="AR283" s="96">
        <f>SUMIFS(G:G,C:C,$AR$4,D:D,AK283,E:E,AL283)</f>
        <v>96.53</v>
      </c>
      <c r="AS283" s="96">
        <f>SUMIFS(G:G,C:C,$AS$4,D:D,AK283,E:E,AL283)</f>
        <v>94.41</v>
      </c>
      <c r="AT283" s="97">
        <f>SUMIFS(G:G,C:C,$AT$4,D:D,AK283,E:E,AL283)</f>
        <v>0</v>
      </c>
      <c r="AU283" s="44"/>
      <c r="AV283" s="101">
        <v>45570</v>
      </c>
      <c r="AW283" s="96">
        <f t="shared" si="99"/>
        <v>1021.92544</v>
      </c>
      <c r="AX283" s="96">
        <f t="shared" si="100"/>
        <v>92.902312727272729</v>
      </c>
      <c r="AY283" s="97">
        <f t="shared" si="101"/>
        <v>90.463999999999984</v>
      </c>
      <c r="AZ283" s="96">
        <f t="shared" si="102"/>
        <v>99.786272727272717</v>
      </c>
      <c r="BA283" s="96">
        <f t="shared" si="103"/>
        <v>76.826000000000008</v>
      </c>
      <c r="BB283" s="97">
        <f t="shared" si="104"/>
        <v>22.960272727272709</v>
      </c>
      <c r="BC283" s="102">
        <f t="shared" si="105"/>
        <v>92.902312727272715</v>
      </c>
      <c r="BD283" s="44"/>
      <c r="BE283" s="44"/>
      <c r="BF283" s="96">
        <f t="shared" si="107"/>
        <v>96.53</v>
      </c>
      <c r="BG283" s="96">
        <f t="shared" si="108"/>
        <v>75.84</v>
      </c>
      <c r="BH283" s="96">
        <f t="shared" si="109"/>
        <v>20.689999999999998</v>
      </c>
      <c r="BI283" s="44"/>
      <c r="BJ283" s="96">
        <f t="shared" si="106"/>
        <v>90.463999999999984</v>
      </c>
      <c r="BK283" s="44"/>
      <c r="BP283" s="14"/>
      <c r="BQ283" s="13"/>
      <c r="BR283" s="15"/>
      <c r="BU283" s="13"/>
      <c r="BV283" s="15"/>
      <c r="BY283" s="13"/>
      <c r="BZ283" s="15"/>
      <c r="CC283" s="13"/>
      <c r="CD283" s="15"/>
      <c r="CG283" s="13"/>
      <c r="CH283" s="15"/>
      <c r="CK283" s="15"/>
      <c r="CL283" s="15"/>
      <c r="CM283" s="15"/>
    </row>
    <row r="284" spans="1:91" ht="16" thickBot="1" x14ac:dyDescent="0.4">
      <c r="A284" s="13">
        <v>43745</v>
      </c>
      <c r="B284" s="81" t="s">
        <v>330</v>
      </c>
      <c r="C284" s="80">
        <f t="shared" si="90"/>
        <v>2019</v>
      </c>
      <c r="D284" s="80">
        <f t="shared" si="91"/>
        <v>10</v>
      </c>
      <c r="E284" s="80">
        <f t="shared" si="92"/>
        <v>7</v>
      </c>
      <c r="F284" s="80">
        <v>1085.1011000000001</v>
      </c>
      <c r="G284" s="80">
        <v>97.26</v>
      </c>
      <c r="H284" s="80">
        <v>-0.05</v>
      </c>
      <c r="I284" s="80">
        <v>900.21</v>
      </c>
      <c r="J284" s="80">
        <v>862.4</v>
      </c>
      <c r="K284" s="80">
        <v>1115.6581000000001</v>
      </c>
      <c r="L284" s="80">
        <v>11949.88</v>
      </c>
      <c r="M284" s="80">
        <v>20179.88</v>
      </c>
      <c r="O284" s="66">
        <f t="shared" si="93"/>
        <v>10</v>
      </c>
      <c r="P284" s="44">
        <f t="shared" si="94"/>
        <v>6</v>
      </c>
      <c r="Q284" s="94">
        <v>45571</v>
      </c>
      <c r="R284" s="95">
        <f>SUMIFS(F:F,C:C,$R$4,D:D,O284,E:E,P284)</f>
        <v>1085.6604</v>
      </c>
      <c r="S284" s="96">
        <f>SUMIFS($F:$F,$C:$C,$S$4,$D:$D,O284,$E:$E,P284)</f>
        <v>1081.5886</v>
      </c>
      <c r="T284" s="96">
        <f>SUMIFS($F:$F,$C:$C,$T$4,$D:$D,O284,$E:$E,P284)</f>
        <v>846.3152</v>
      </c>
      <c r="U284" s="96">
        <f>SUMIFS($F:$F,$C:$C,$U$4,$D:$D,O284,$E:$E,P284)</f>
        <v>1005.6539</v>
      </c>
      <c r="V284" s="96">
        <f>SUMIFS($F:$F,$C:$C,$V$4,$D:$D,O284,$E:$E,P284)</f>
        <v>1099.4933000000001</v>
      </c>
      <c r="W284" s="96">
        <f>SUMIFS($F:$F,$C:$C,$W$4,$D:$D,O284,$E:$E,P284)</f>
        <v>1084.4709</v>
      </c>
      <c r="X284" s="97">
        <f>SUMIFS($F:$F,$C:$C,$X$4,$D:$D,O284,$E:$E,P284)</f>
        <v>0</v>
      </c>
      <c r="Y284" s="44"/>
      <c r="Z284" s="66">
        <f t="shared" si="95"/>
        <v>10</v>
      </c>
      <c r="AA284" s="44">
        <f t="shared" si="96"/>
        <v>6</v>
      </c>
      <c r="AB284" s="94">
        <v>45571</v>
      </c>
      <c r="AC284" s="95">
        <f t="shared" si="111"/>
        <v>98.696399999999997</v>
      </c>
      <c r="AD284" s="96">
        <f t="shared" si="111"/>
        <v>98.326236363636369</v>
      </c>
      <c r="AE284" s="96">
        <f t="shared" si="111"/>
        <v>76.93774545454545</v>
      </c>
      <c r="AF284" s="96">
        <f t="shared" si="110"/>
        <v>91.423081818181814</v>
      </c>
      <c r="AG284" s="96">
        <f t="shared" si="110"/>
        <v>99.953936363636373</v>
      </c>
      <c r="AH284" s="96">
        <f t="shared" si="110"/>
        <v>98.588263636363635</v>
      </c>
      <c r="AI284" s="97">
        <f t="shared" si="88"/>
        <v>0</v>
      </c>
      <c r="AJ284" s="44"/>
      <c r="AK284" s="66">
        <f t="shared" si="97"/>
        <v>10</v>
      </c>
      <c r="AL284" s="44">
        <f t="shared" si="98"/>
        <v>6</v>
      </c>
      <c r="AM284" s="94">
        <v>45571</v>
      </c>
      <c r="AN284" s="95">
        <f>SUMIFS(G:G,C:C,$AN$4,D:D,AK284,E:E,AL284)</f>
        <v>97.31</v>
      </c>
      <c r="AO284" s="96">
        <f>SUMIFS(G:G,C:C,$AO$4,D:D,AK284,E:E,AL284)</f>
        <v>95.49</v>
      </c>
      <c r="AP284" s="96">
        <f>SUMIFS(G:G,C:C,$AP$4,D:D,AK284,E:E,AL284)</f>
        <v>75.95</v>
      </c>
      <c r="AQ284" s="96">
        <f>SUMIFS(G:G,C:C,$AQ$4,D:D,AK284,E:E,AL284)</f>
        <v>90.37</v>
      </c>
      <c r="AR284" s="96">
        <f>SUMIFS(G:G,C:C,$AR$4,D:D,AK284,E:E,AL284)</f>
        <v>96.69</v>
      </c>
      <c r="AS284" s="96">
        <f>SUMIFS(G:G,C:C,$AS$4,D:D,AK284,E:E,AL284)</f>
        <v>94.52</v>
      </c>
      <c r="AT284" s="97">
        <f>SUMIFS(G:G,C:C,$AT$4,D:D,AK284,E:E,AL284)</f>
        <v>0</v>
      </c>
      <c r="AU284" s="44"/>
      <c r="AV284" s="101">
        <v>45571</v>
      </c>
      <c r="AW284" s="96">
        <f t="shared" si="99"/>
        <v>1023.5043800000001</v>
      </c>
      <c r="AX284" s="96">
        <f t="shared" si="100"/>
        <v>93.045852727272731</v>
      </c>
      <c r="AY284" s="97">
        <f t="shared" si="101"/>
        <v>90.603999999999999</v>
      </c>
      <c r="AZ284" s="96">
        <f t="shared" si="102"/>
        <v>99.953936363636373</v>
      </c>
      <c r="BA284" s="96">
        <f t="shared" si="103"/>
        <v>76.93774545454545</v>
      </c>
      <c r="BB284" s="97">
        <f t="shared" si="104"/>
        <v>23.016190909090923</v>
      </c>
      <c r="BC284" s="102">
        <f t="shared" si="105"/>
        <v>93.045852727272731</v>
      </c>
      <c r="BD284" s="44"/>
      <c r="BE284" s="44"/>
      <c r="BF284" s="96">
        <f t="shared" si="107"/>
        <v>96.69</v>
      </c>
      <c r="BG284" s="96">
        <f t="shared" si="108"/>
        <v>75.95</v>
      </c>
      <c r="BH284" s="96">
        <f t="shared" si="109"/>
        <v>20.739999999999995</v>
      </c>
      <c r="BI284" s="44"/>
      <c r="BJ284" s="96">
        <f t="shared" si="106"/>
        <v>90.603999999999999</v>
      </c>
      <c r="BK284" s="44"/>
      <c r="BP284" s="14"/>
      <c r="BQ284" s="13"/>
      <c r="BR284" s="15"/>
      <c r="BU284" s="13"/>
      <c r="BV284" s="15"/>
      <c r="BY284" s="13"/>
      <c r="BZ284" s="15"/>
      <c r="CC284" s="13"/>
      <c r="CD284" s="15"/>
      <c r="CG284" s="13"/>
      <c r="CH284" s="15"/>
      <c r="CK284" s="15"/>
      <c r="CL284" s="15"/>
      <c r="CM284" s="15"/>
    </row>
    <row r="285" spans="1:91" ht="16" thickBot="1" x14ac:dyDescent="0.4">
      <c r="A285" s="13">
        <v>43746</v>
      </c>
      <c r="B285" s="81" t="s">
        <v>331</v>
      </c>
      <c r="C285" s="80">
        <f t="shared" si="90"/>
        <v>2019</v>
      </c>
      <c r="D285" s="80">
        <f t="shared" si="91"/>
        <v>10</v>
      </c>
      <c r="E285" s="80">
        <f t="shared" si="92"/>
        <v>8</v>
      </c>
      <c r="F285" s="80">
        <v>1085.1706999999999</v>
      </c>
      <c r="G285" s="80">
        <v>97.27</v>
      </c>
      <c r="H285" s="80">
        <v>0.01</v>
      </c>
      <c r="I285" s="80">
        <v>833.94</v>
      </c>
      <c r="J285" s="80">
        <v>745.2</v>
      </c>
      <c r="K285" s="80">
        <v>1115.6673000000001</v>
      </c>
      <c r="L285" s="80">
        <v>11949.99</v>
      </c>
      <c r="M285" s="80">
        <v>20232.07</v>
      </c>
      <c r="O285" s="66">
        <f t="shared" si="93"/>
        <v>10</v>
      </c>
      <c r="P285" s="44">
        <f t="shared" si="94"/>
        <v>7</v>
      </c>
      <c r="Q285" s="94">
        <v>45572</v>
      </c>
      <c r="R285" s="95">
        <f>SUMIFS(F:F,C:C,$R$4,D:D,O285,E:E,P285)</f>
        <v>1085.1011000000001</v>
      </c>
      <c r="S285" s="96">
        <f>SUMIFS($F:$F,$C:$C,$S$4,$D:$D,O285,$E:$E,P285)</f>
        <v>1082.085</v>
      </c>
      <c r="T285" s="96">
        <f>SUMIFS($F:$F,$C:$C,$T$4,$D:$D,O285,$E:$E,P285)</f>
        <v>846.96820000000002</v>
      </c>
      <c r="U285" s="96">
        <f>SUMIFS($F:$F,$C:$C,$U$4,$D:$D,O285,$E:$E,P285)</f>
        <v>1008.4689</v>
      </c>
      <c r="V285" s="96">
        <f>SUMIFS($F:$F,$C:$C,$V$4,$D:$D,O285,$E:$E,P285)</f>
        <v>1101.4501</v>
      </c>
      <c r="W285" s="96">
        <f>SUMIFS($F:$F,$C:$C,$W$4,$D:$D,O285,$E:$E,P285)</f>
        <v>1085.1177</v>
      </c>
      <c r="X285" s="97">
        <f>SUMIFS($F:$F,$C:$C,$X$4,$D:$D,O285,$E:$E,P285)</f>
        <v>0</v>
      </c>
      <c r="Y285" s="44"/>
      <c r="Z285" s="66">
        <f t="shared" si="95"/>
        <v>10</v>
      </c>
      <c r="AA285" s="44">
        <f t="shared" si="96"/>
        <v>7</v>
      </c>
      <c r="AB285" s="94">
        <v>45572</v>
      </c>
      <c r="AC285" s="95">
        <f t="shared" si="111"/>
        <v>98.645554545454559</v>
      </c>
      <c r="AD285" s="96">
        <f t="shared" si="111"/>
        <v>98.37136363636364</v>
      </c>
      <c r="AE285" s="96">
        <f t="shared" si="111"/>
        <v>76.997109090909092</v>
      </c>
      <c r="AF285" s="96">
        <f t="shared" si="110"/>
        <v>91.678990909090899</v>
      </c>
      <c r="AG285" s="96">
        <f t="shared" si="110"/>
        <v>100.13182727272728</v>
      </c>
      <c r="AH285" s="96">
        <f t="shared" si="110"/>
        <v>98.64706363636364</v>
      </c>
      <c r="AI285" s="97">
        <f t="shared" si="88"/>
        <v>0</v>
      </c>
      <c r="AJ285" s="44"/>
      <c r="AK285" s="66">
        <f t="shared" si="97"/>
        <v>10</v>
      </c>
      <c r="AL285" s="44">
        <f t="shared" si="98"/>
        <v>7</v>
      </c>
      <c r="AM285" s="94">
        <v>45572</v>
      </c>
      <c r="AN285" s="95">
        <f>SUMIFS(G:G,C:C,$AN$4,D:D,AK285,E:E,AL285)</f>
        <v>97.26</v>
      </c>
      <c r="AO285" s="96">
        <f>SUMIFS(G:G,C:C,$AO$4,D:D,AK285,E:E,AL285)</f>
        <v>95.53</v>
      </c>
      <c r="AP285" s="96">
        <f>SUMIFS(G:G,C:C,$AP$4,D:D,AK285,E:E,AL285)</f>
        <v>76.010000000000005</v>
      </c>
      <c r="AQ285" s="96">
        <f>SUMIFS(G:G,C:C,$AQ$4,D:D,AK285,E:E,AL285)</f>
        <v>90.54</v>
      </c>
      <c r="AR285" s="96">
        <f>SUMIFS(G:G,C:C,$AR$4,D:D,AK285,E:E,AL285)</f>
        <v>96.86</v>
      </c>
      <c r="AS285" s="96">
        <f>SUMIFS(G:G,C:C,$AS$4,D:D,AK285,E:E,AL285)</f>
        <v>94.58</v>
      </c>
      <c r="AT285" s="97">
        <f>SUMIFS(G:G,C:C,$AT$4,D:D,AK285,E:E,AL285)</f>
        <v>0</v>
      </c>
      <c r="AU285" s="44"/>
      <c r="AV285" s="101">
        <v>45572</v>
      </c>
      <c r="AW285" s="96">
        <f t="shared" si="99"/>
        <v>1024.81798</v>
      </c>
      <c r="AX285" s="96">
        <f t="shared" si="100"/>
        <v>93.165270909090907</v>
      </c>
      <c r="AY285" s="97">
        <f t="shared" si="101"/>
        <v>90.704000000000008</v>
      </c>
      <c r="AZ285" s="96">
        <f t="shared" si="102"/>
        <v>100.13182727272728</v>
      </c>
      <c r="BA285" s="96">
        <f t="shared" si="103"/>
        <v>76.997109090909092</v>
      </c>
      <c r="BB285" s="97">
        <f t="shared" si="104"/>
        <v>23.134718181818187</v>
      </c>
      <c r="BC285" s="102">
        <f t="shared" si="105"/>
        <v>93.165270909090893</v>
      </c>
      <c r="BD285" s="44"/>
      <c r="BE285" s="44"/>
      <c r="BF285" s="96">
        <f t="shared" si="107"/>
        <v>96.86</v>
      </c>
      <c r="BG285" s="96">
        <f t="shared" si="108"/>
        <v>76.010000000000005</v>
      </c>
      <c r="BH285" s="96">
        <f t="shared" si="109"/>
        <v>20.849999999999994</v>
      </c>
      <c r="BI285" s="44"/>
      <c r="BJ285" s="96">
        <f t="shared" si="106"/>
        <v>90.704000000000008</v>
      </c>
      <c r="BK285" s="44"/>
      <c r="BP285" s="14"/>
      <c r="BQ285" s="13"/>
      <c r="BR285" s="15"/>
      <c r="BU285" s="13"/>
      <c r="BV285" s="15"/>
      <c r="BY285" s="13"/>
      <c r="BZ285" s="15"/>
      <c r="CC285" s="13"/>
      <c r="CD285" s="15"/>
      <c r="CG285" s="13"/>
      <c r="CH285" s="15"/>
      <c r="CK285" s="15"/>
      <c r="CL285" s="15"/>
      <c r="CM285" s="15"/>
    </row>
    <row r="286" spans="1:91" ht="16" thickBot="1" x14ac:dyDescent="0.4">
      <c r="A286" s="13">
        <v>43747</v>
      </c>
      <c r="B286" s="81" t="s">
        <v>332</v>
      </c>
      <c r="C286" s="80">
        <f t="shared" si="90"/>
        <v>2019</v>
      </c>
      <c r="D286" s="80">
        <f t="shared" si="91"/>
        <v>10</v>
      </c>
      <c r="E286" s="80">
        <f t="shared" si="92"/>
        <v>9</v>
      </c>
      <c r="F286" s="80">
        <v>1085.2438</v>
      </c>
      <c r="G286" s="80">
        <v>97.27</v>
      </c>
      <c r="H286" s="80">
        <v>0.01</v>
      </c>
      <c r="I286" s="80">
        <v>954.82</v>
      </c>
      <c r="J286" s="80">
        <v>871.4</v>
      </c>
      <c r="K286" s="80">
        <v>1115.6722</v>
      </c>
      <c r="L286" s="80">
        <v>11950.05</v>
      </c>
      <c r="M286" s="80">
        <v>20231.919999999998</v>
      </c>
      <c r="O286" s="66">
        <f t="shared" si="93"/>
        <v>10</v>
      </c>
      <c r="P286" s="44">
        <f t="shared" si="94"/>
        <v>8</v>
      </c>
      <c r="Q286" s="94">
        <v>45573</v>
      </c>
      <c r="R286" s="95">
        <f>SUMIFS(F:F,C:C,$R$4,D:D,O286,E:E,P286)</f>
        <v>1085.1706999999999</v>
      </c>
      <c r="S286" s="96">
        <f>SUMIFS($F:$F,$C:$C,$S$4,$D:$D,O286,$E:$E,P286)</f>
        <v>1082.5766000000001</v>
      </c>
      <c r="T286" s="96">
        <f>SUMIFS($F:$F,$C:$C,$T$4,$D:$D,O286,$E:$E,P286)</f>
        <v>848.19669999999996</v>
      </c>
      <c r="U286" s="96">
        <f>SUMIFS($F:$F,$C:$C,$U$4,$D:$D,O286,$E:$E,P286)</f>
        <v>1012.029</v>
      </c>
      <c r="V286" s="96">
        <f>SUMIFS($F:$F,$C:$C,$V$4,$D:$D,O286,$E:$E,P286)</f>
        <v>1103.1447000000001</v>
      </c>
      <c r="W286" s="96">
        <f>SUMIFS($F:$F,$C:$C,$W$4,$D:$D,O286,$E:$E,P286)</f>
        <v>1085.9389000000001</v>
      </c>
      <c r="X286" s="97">
        <f>SUMIFS($F:$F,$C:$C,$X$4,$D:$D,O286,$E:$E,P286)</f>
        <v>0</v>
      </c>
      <c r="Y286" s="44"/>
      <c r="Z286" s="66">
        <f t="shared" si="95"/>
        <v>10</v>
      </c>
      <c r="AA286" s="44">
        <f t="shared" si="96"/>
        <v>8</v>
      </c>
      <c r="AB286" s="94">
        <v>45573</v>
      </c>
      <c r="AC286" s="95">
        <f t="shared" si="111"/>
        <v>98.651881818181806</v>
      </c>
      <c r="AD286" s="96">
        <f t="shared" si="111"/>
        <v>98.416054545454557</v>
      </c>
      <c r="AE286" s="96">
        <f t="shared" si="111"/>
        <v>77.108790909090899</v>
      </c>
      <c r="AF286" s="96">
        <f t="shared" si="110"/>
        <v>92.00263636363637</v>
      </c>
      <c r="AG286" s="96">
        <f t="shared" si="110"/>
        <v>100.28588181818182</v>
      </c>
      <c r="AH286" s="96">
        <f t="shared" si="110"/>
        <v>98.72171818181819</v>
      </c>
      <c r="AI286" s="97">
        <f t="shared" si="88"/>
        <v>0</v>
      </c>
      <c r="AJ286" s="44"/>
      <c r="AK286" s="66">
        <f t="shared" si="97"/>
        <v>10</v>
      </c>
      <c r="AL286" s="44">
        <f t="shared" si="98"/>
        <v>8</v>
      </c>
      <c r="AM286" s="94">
        <v>45573</v>
      </c>
      <c r="AN286" s="95">
        <f>SUMIFS(G:G,C:C,$AN$4,D:D,AK286,E:E,AL286)</f>
        <v>97.27</v>
      </c>
      <c r="AO286" s="96">
        <f>SUMIFS(G:G,C:C,$AO$4,D:D,AK286,E:E,AL286)</f>
        <v>95.57</v>
      </c>
      <c r="AP286" s="96">
        <f>SUMIFS(G:G,C:C,$AP$4,D:D,AK286,E:E,AL286)</f>
        <v>76.12</v>
      </c>
      <c r="AQ286" s="96">
        <f>SUMIFS(G:G,C:C,$AQ$4,D:D,AK286,E:E,AL286)</f>
        <v>90.86</v>
      </c>
      <c r="AR286" s="96">
        <f>SUMIFS(G:G,C:C,$AR$4,D:D,AK286,E:E,AL286)</f>
        <v>97</v>
      </c>
      <c r="AS286" s="96">
        <f>SUMIFS(G:G,C:C,$AS$4,D:D,AK286,E:E,AL286)</f>
        <v>94.65</v>
      </c>
      <c r="AT286" s="97">
        <f>SUMIFS(G:G,C:C,$AT$4,D:D,AK286,E:E,AL286)</f>
        <v>0</v>
      </c>
      <c r="AU286" s="44"/>
      <c r="AV286" s="101">
        <v>45573</v>
      </c>
      <c r="AW286" s="96">
        <f t="shared" si="99"/>
        <v>1026.37718</v>
      </c>
      <c r="AX286" s="96">
        <f t="shared" si="100"/>
        <v>93.307016363636365</v>
      </c>
      <c r="AY286" s="97">
        <f t="shared" si="101"/>
        <v>90.84</v>
      </c>
      <c r="AZ286" s="96">
        <f t="shared" si="102"/>
        <v>100.28588181818182</v>
      </c>
      <c r="BA286" s="96">
        <f t="shared" si="103"/>
        <v>77.108790909090899</v>
      </c>
      <c r="BB286" s="97">
        <f t="shared" si="104"/>
        <v>23.177090909090921</v>
      </c>
      <c r="BC286" s="102">
        <f t="shared" si="105"/>
        <v>93.307016363636365</v>
      </c>
      <c r="BD286" s="44"/>
      <c r="BE286" s="44"/>
      <c r="BF286" s="96">
        <f t="shared" si="107"/>
        <v>97</v>
      </c>
      <c r="BG286" s="96">
        <f t="shared" si="108"/>
        <v>76.12</v>
      </c>
      <c r="BH286" s="96">
        <f t="shared" si="109"/>
        <v>20.879999999999995</v>
      </c>
      <c r="BI286" s="44"/>
      <c r="BJ286" s="96">
        <f t="shared" si="106"/>
        <v>90.84</v>
      </c>
      <c r="BK286" s="44"/>
      <c r="BP286" s="14"/>
      <c r="BQ286" s="13"/>
      <c r="BR286" s="15"/>
      <c r="BU286" s="13"/>
      <c r="BV286" s="15"/>
      <c r="BY286" s="13"/>
      <c r="BZ286" s="15"/>
      <c r="CC286" s="13"/>
      <c r="CD286" s="15"/>
      <c r="CG286" s="13"/>
      <c r="CH286" s="15"/>
      <c r="CK286" s="15"/>
      <c r="CL286" s="15"/>
      <c r="CM286" s="15"/>
    </row>
    <row r="287" spans="1:91" ht="16" thickBot="1" x14ac:dyDescent="0.4">
      <c r="A287" s="13">
        <v>43748</v>
      </c>
      <c r="B287" s="81" t="s">
        <v>333</v>
      </c>
      <c r="C287" s="80">
        <f t="shared" si="90"/>
        <v>2019</v>
      </c>
      <c r="D287" s="80">
        <f t="shared" si="91"/>
        <v>10</v>
      </c>
      <c r="E287" s="80">
        <f t="shared" si="92"/>
        <v>10</v>
      </c>
      <c r="F287" s="80">
        <v>1091.8185000000001</v>
      </c>
      <c r="G287" s="80">
        <v>96.99</v>
      </c>
      <c r="H287" s="80">
        <v>0.57999999999999996</v>
      </c>
      <c r="I287" s="80">
        <v>1071.81</v>
      </c>
      <c r="J287" s="80">
        <v>653.1</v>
      </c>
      <c r="K287" s="80">
        <v>1125.7037</v>
      </c>
      <c r="L287" s="80">
        <v>11950.24</v>
      </c>
      <c r="M287" s="80">
        <v>20231.419999999998</v>
      </c>
      <c r="O287" s="66">
        <f t="shared" si="93"/>
        <v>10</v>
      </c>
      <c r="P287" s="44">
        <f t="shared" si="94"/>
        <v>9</v>
      </c>
      <c r="Q287" s="94">
        <v>45574</v>
      </c>
      <c r="R287" s="95">
        <f>SUMIFS(F:F,C:C,$R$4,D:D,O287,E:E,P287)</f>
        <v>1085.2438</v>
      </c>
      <c r="S287" s="96">
        <f>SUMIFS($F:$F,$C:$C,$S$4,$D:$D,O287,$E:$E,P287)</f>
        <v>1083.2221999999999</v>
      </c>
      <c r="T287" s="96">
        <f>SUMIFS($F:$F,$C:$C,$T$4,$D:$D,O287,$E:$E,P287)</f>
        <v>850.56259999999997</v>
      </c>
      <c r="U287" s="96">
        <f>SUMIFS($F:$F,$C:$C,$U$4,$D:$D,O287,$E:$E,P287)</f>
        <v>1015.3061</v>
      </c>
      <c r="V287" s="96">
        <f>SUMIFS($F:$F,$C:$C,$V$4,$D:$D,O287,$E:$E,P287)</f>
        <v>1104.2411</v>
      </c>
      <c r="W287" s="96">
        <f>SUMIFS($F:$F,$C:$C,$W$4,$D:$D,O287,$E:$E,P287)</f>
        <v>1087.1231</v>
      </c>
      <c r="X287" s="97">
        <f>SUMIFS($F:$F,$C:$C,$X$4,$D:$D,O287,$E:$E,P287)</f>
        <v>0</v>
      </c>
      <c r="Y287" s="44"/>
      <c r="Z287" s="66">
        <f t="shared" si="95"/>
        <v>10</v>
      </c>
      <c r="AA287" s="44">
        <f t="shared" si="96"/>
        <v>9</v>
      </c>
      <c r="AB287" s="94">
        <v>45574</v>
      </c>
      <c r="AC287" s="95">
        <f t="shared" si="111"/>
        <v>98.65852727272727</v>
      </c>
      <c r="AD287" s="96">
        <f t="shared" si="111"/>
        <v>98.474745454545442</v>
      </c>
      <c r="AE287" s="96">
        <f t="shared" si="111"/>
        <v>77.323872727272729</v>
      </c>
      <c r="AF287" s="96">
        <f t="shared" si="110"/>
        <v>92.300554545454546</v>
      </c>
      <c r="AG287" s="96">
        <f t="shared" si="110"/>
        <v>100.38555454545454</v>
      </c>
      <c r="AH287" s="96">
        <f t="shared" si="110"/>
        <v>98.829372727272727</v>
      </c>
      <c r="AI287" s="97">
        <f t="shared" si="88"/>
        <v>0</v>
      </c>
      <c r="AJ287" s="44"/>
      <c r="AK287" s="66">
        <f t="shared" si="97"/>
        <v>10</v>
      </c>
      <c r="AL287" s="44">
        <f t="shared" si="98"/>
        <v>9</v>
      </c>
      <c r="AM287" s="94">
        <v>45574</v>
      </c>
      <c r="AN287" s="95">
        <f>SUMIFS(G:G,C:C,$AN$4,D:D,AK287,E:E,AL287)</f>
        <v>97.27</v>
      </c>
      <c r="AO287" s="96">
        <f>SUMIFS(G:G,C:C,$AO$4,D:D,AK287,E:E,AL287)</f>
        <v>95.63</v>
      </c>
      <c r="AP287" s="96">
        <f>SUMIFS(G:G,C:C,$AP$4,D:D,AK287,E:E,AL287)</f>
        <v>76.33</v>
      </c>
      <c r="AQ287" s="96">
        <f>SUMIFS(G:G,C:C,$AQ$4,D:D,AK287,E:E,AL287)</f>
        <v>91.15</v>
      </c>
      <c r="AR287" s="96">
        <f>SUMIFS(G:G,C:C,$AR$4,D:D,AK287,E:E,AL287)</f>
        <v>97.09</v>
      </c>
      <c r="AS287" s="96">
        <f>SUMIFS(G:G,C:C,$AS$4,D:D,AK287,E:E,AL287)</f>
        <v>94.76</v>
      </c>
      <c r="AT287" s="97">
        <f>SUMIFS(G:G,C:C,$AT$4,D:D,AK287,E:E,AL287)</f>
        <v>0</v>
      </c>
      <c r="AU287" s="44"/>
      <c r="AV287" s="101">
        <v>45574</v>
      </c>
      <c r="AW287" s="96">
        <f t="shared" si="99"/>
        <v>1028.0910200000001</v>
      </c>
      <c r="AX287" s="96">
        <f t="shared" si="100"/>
        <v>93.462820000000008</v>
      </c>
      <c r="AY287" s="97">
        <f t="shared" si="101"/>
        <v>90.992000000000004</v>
      </c>
      <c r="AZ287" s="96">
        <f t="shared" si="102"/>
        <v>100.38555454545454</v>
      </c>
      <c r="BA287" s="96">
        <f t="shared" si="103"/>
        <v>77.323872727272729</v>
      </c>
      <c r="BB287" s="97">
        <f t="shared" si="104"/>
        <v>23.06168181818181</v>
      </c>
      <c r="BC287" s="102">
        <f t="shared" si="105"/>
        <v>93.462819999999994</v>
      </c>
      <c r="BD287" s="44"/>
      <c r="BE287" s="44"/>
      <c r="BF287" s="96">
        <f t="shared" si="107"/>
        <v>97.09</v>
      </c>
      <c r="BG287" s="96">
        <f t="shared" si="108"/>
        <v>76.33</v>
      </c>
      <c r="BH287" s="96">
        <f t="shared" si="109"/>
        <v>20.760000000000005</v>
      </c>
      <c r="BI287" s="44"/>
      <c r="BJ287" s="96">
        <f t="shared" si="106"/>
        <v>90.992000000000004</v>
      </c>
      <c r="BK287" s="44"/>
      <c r="BP287" s="14"/>
      <c r="BQ287" s="13"/>
      <c r="BR287" s="15"/>
      <c r="BU287" s="13"/>
      <c r="BV287" s="15"/>
      <c r="BY287" s="13"/>
      <c r="BZ287" s="15"/>
      <c r="CC287" s="13"/>
      <c r="CD287" s="15"/>
      <c r="CG287" s="13"/>
      <c r="CH287" s="15"/>
      <c r="CK287" s="15"/>
      <c r="CL287" s="15"/>
      <c r="CM287" s="15"/>
    </row>
    <row r="288" spans="1:91" ht="16" thickBot="1" x14ac:dyDescent="0.4">
      <c r="A288" s="13">
        <v>43749</v>
      </c>
      <c r="B288" s="81" t="s">
        <v>334</v>
      </c>
      <c r="C288" s="80">
        <f t="shared" si="90"/>
        <v>2019</v>
      </c>
      <c r="D288" s="80">
        <f t="shared" si="91"/>
        <v>10</v>
      </c>
      <c r="E288" s="80">
        <f t="shared" si="92"/>
        <v>11</v>
      </c>
      <c r="F288" s="80">
        <v>1092.4580000000001</v>
      </c>
      <c r="G288" s="80">
        <v>97.04</v>
      </c>
      <c r="H288" s="80">
        <v>0.06</v>
      </c>
      <c r="I288" s="80">
        <v>1215.55</v>
      </c>
      <c r="J288" s="80">
        <v>550.6</v>
      </c>
      <c r="K288" s="80">
        <v>1125.7817</v>
      </c>
      <c r="L288" s="80">
        <v>11951.05</v>
      </c>
      <c r="M288" s="80">
        <v>20236.39</v>
      </c>
      <c r="O288" s="66">
        <f t="shared" si="93"/>
        <v>10</v>
      </c>
      <c r="P288" s="44">
        <f t="shared" si="94"/>
        <v>10</v>
      </c>
      <c r="Q288" s="94">
        <v>45575</v>
      </c>
      <c r="R288" s="95">
        <f>SUMIFS(F:F,C:C,$R$4,D:D,O288,E:E,P288)</f>
        <v>1091.8185000000001</v>
      </c>
      <c r="S288" s="96">
        <f>SUMIFS($F:$F,$C:$C,$S$4,$D:$D,O288,$E:$E,P288)</f>
        <v>1085.8708999999999</v>
      </c>
      <c r="T288" s="96">
        <f>SUMIFS($F:$F,$C:$C,$T$4,$D:$D,O288,$E:$E,P288)</f>
        <v>857.46190000000001</v>
      </c>
      <c r="U288" s="96">
        <f>SUMIFS($F:$F,$C:$C,$U$4,$D:$D,O288,$E:$E,P288)</f>
        <v>1017.7095</v>
      </c>
      <c r="V288" s="96">
        <f>SUMIFS($F:$F,$C:$C,$V$4,$D:$D,O288,$E:$E,P288)</f>
        <v>1105.8137999999999</v>
      </c>
      <c r="W288" s="96">
        <f>SUMIFS($F:$F,$C:$C,$W$4,$D:$D,O288,$E:$E,P288)</f>
        <v>1088.1789000000001</v>
      </c>
      <c r="X288" s="97">
        <f>SUMIFS($F:$F,$C:$C,$X$4,$D:$D,O288,$E:$E,P288)</f>
        <v>0</v>
      </c>
      <c r="Y288" s="44"/>
      <c r="Z288" s="66">
        <f t="shared" si="95"/>
        <v>10</v>
      </c>
      <c r="AA288" s="44">
        <f t="shared" si="96"/>
        <v>10</v>
      </c>
      <c r="AB288" s="94">
        <v>45575</v>
      </c>
      <c r="AC288" s="95">
        <f t="shared" si="111"/>
        <v>99.256227272727287</v>
      </c>
      <c r="AD288" s="96">
        <f t="shared" si="111"/>
        <v>98.71553636363636</v>
      </c>
      <c r="AE288" s="96">
        <f t="shared" si="111"/>
        <v>77.951081818181819</v>
      </c>
      <c r="AF288" s="96">
        <f t="shared" si="110"/>
        <v>92.519045454545463</v>
      </c>
      <c r="AG288" s="96">
        <f t="shared" si="110"/>
        <v>100.52852727272726</v>
      </c>
      <c r="AH288" s="96">
        <f t="shared" si="110"/>
        <v>98.925354545454553</v>
      </c>
      <c r="AI288" s="97">
        <f t="shared" si="88"/>
        <v>0</v>
      </c>
      <c r="AJ288" s="44"/>
      <c r="AK288" s="66">
        <f t="shared" si="97"/>
        <v>10</v>
      </c>
      <c r="AL288" s="44">
        <f t="shared" si="98"/>
        <v>10</v>
      </c>
      <c r="AM288" s="94">
        <v>45575</v>
      </c>
      <c r="AN288" s="95">
        <f>SUMIFS(G:G,C:C,$AN$4,D:D,AK288,E:E,AL288)</f>
        <v>96.99</v>
      </c>
      <c r="AO288" s="96">
        <f>SUMIFS(G:G,C:C,$AO$4,D:D,AK288,E:E,AL288)</f>
        <v>95.86</v>
      </c>
      <c r="AP288" s="96">
        <f>SUMIFS(G:G,C:C,$AP$4,D:D,AK288,E:E,AL288)</f>
        <v>76.95</v>
      </c>
      <c r="AQ288" s="96">
        <f>SUMIFS(G:G,C:C,$AQ$4,D:D,AK288,E:E,AL288)</f>
        <v>91.37</v>
      </c>
      <c r="AR288" s="96">
        <f>SUMIFS(G:G,C:C,$AR$4,D:D,AK288,E:E,AL288)</f>
        <v>97.16</v>
      </c>
      <c r="AS288" s="96">
        <f>SUMIFS(G:G,C:C,$AS$4,D:D,AK288,E:E,AL288)</f>
        <v>94.85</v>
      </c>
      <c r="AT288" s="97">
        <f>SUMIFS(G:G,C:C,$AT$4,D:D,AK288,E:E,AL288)</f>
        <v>0</v>
      </c>
      <c r="AU288" s="44"/>
      <c r="AV288" s="101">
        <v>45575</v>
      </c>
      <c r="AW288" s="96">
        <f t="shared" si="99"/>
        <v>1031.0070000000001</v>
      </c>
      <c r="AX288" s="96">
        <f t="shared" si="100"/>
        <v>93.727909090909094</v>
      </c>
      <c r="AY288" s="97">
        <f t="shared" si="101"/>
        <v>91.238000000000014</v>
      </c>
      <c r="AZ288" s="96">
        <f t="shared" si="102"/>
        <v>100.52852727272726</v>
      </c>
      <c r="BA288" s="96">
        <f t="shared" si="103"/>
        <v>77.951081818181819</v>
      </c>
      <c r="BB288" s="97">
        <f t="shared" si="104"/>
        <v>22.57744545454544</v>
      </c>
      <c r="BC288" s="102">
        <f t="shared" si="105"/>
        <v>93.727909090909094</v>
      </c>
      <c r="BD288" s="44"/>
      <c r="BE288" s="44"/>
      <c r="BF288" s="96">
        <f t="shared" si="107"/>
        <v>97.16</v>
      </c>
      <c r="BG288" s="96">
        <f t="shared" si="108"/>
        <v>76.95</v>
      </c>
      <c r="BH288" s="96">
        <f t="shared" si="109"/>
        <v>20.209999999999994</v>
      </c>
      <c r="BI288" s="44"/>
      <c r="BJ288" s="96">
        <f t="shared" si="106"/>
        <v>91.238000000000014</v>
      </c>
      <c r="BK288" s="44"/>
      <c r="BP288" s="14"/>
      <c r="BQ288" s="13"/>
      <c r="BR288" s="15"/>
      <c r="BU288" s="13"/>
      <c r="BV288" s="15"/>
      <c r="BY288" s="13"/>
      <c r="BZ288" s="15"/>
      <c r="CC288" s="13"/>
      <c r="CD288" s="15"/>
      <c r="CG288" s="13"/>
      <c r="CH288" s="15"/>
      <c r="CK288" s="15"/>
      <c r="CL288" s="15"/>
      <c r="CM288" s="15"/>
    </row>
    <row r="289" spans="1:91" ht="16" thickBot="1" x14ac:dyDescent="0.4">
      <c r="A289" s="13">
        <v>43750</v>
      </c>
      <c r="B289" s="81" t="s">
        <v>335</v>
      </c>
      <c r="C289" s="80">
        <f t="shared" si="90"/>
        <v>2019</v>
      </c>
      <c r="D289" s="80">
        <f t="shared" si="91"/>
        <v>10</v>
      </c>
      <c r="E289" s="80">
        <f t="shared" si="92"/>
        <v>12</v>
      </c>
      <c r="F289" s="80">
        <v>1093.8418999999999</v>
      </c>
      <c r="G289" s="80">
        <v>97.16</v>
      </c>
      <c r="H289" s="80">
        <v>0.12</v>
      </c>
      <c r="I289" s="80">
        <v>1805.56</v>
      </c>
      <c r="J289" s="80">
        <v>455.9</v>
      </c>
      <c r="K289" s="80">
        <v>1125.7817</v>
      </c>
      <c r="L289" s="80">
        <v>11951.28</v>
      </c>
      <c r="M289" s="80">
        <v>20235.78</v>
      </c>
      <c r="O289" s="66">
        <f t="shared" si="93"/>
        <v>10</v>
      </c>
      <c r="P289" s="44">
        <f t="shared" si="94"/>
        <v>11</v>
      </c>
      <c r="Q289" s="94">
        <v>45576</v>
      </c>
      <c r="R289" s="95">
        <f>SUMIFS(F:F,C:C,$R$4,D:D,O289,E:E,P289)</f>
        <v>1092.4580000000001</v>
      </c>
      <c r="S289" s="96">
        <f>SUMIFS($F:$F,$C:$C,$S$4,$D:$D,O289,$E:$E,P289)</f>
        <v>1087.0374999999999</v>
      </c>
      <c r="T289" s="96">
        <f>SUMIFS($F:$F,$C:$C,$T$4,$D:$D,O289,$E:$E,P289)</f>
        <v>857.44569999999999</v>
      </c>
      <c r="U289" s="96">
        <f>SUMIFS($F:$F,$C:$C,$U$4,$D:$D,O289,$E:$E,P289)</f>
        <v>1019.3405</v>
      </c>
      <c r="V289" s="96">
        <f>SUMIFS($F:$F,$C:$C,$V$4,$D:$D,O289,$E:$E,P289)</f>
        <v>1107.6804</v>
      </c>
      <c r="W289" s="96">
        <f>SUMIFS($F:$F,$C:$C,$W$4,$D:$D,O289,$E:$E,P289)</f>
        <v>1088.5731000000001</v>
      </c>
      <c r="X289" s="97">
        <f>SUMIFS($F:$F,$C:$C,$X$4,$D:$D,O289,$E:$E,P289)</f>
        <v>0</v>
      </c>
      <c r="Y289" s="44"/>
      <c r="Z289" s="66">
        <f t="shared" si="95"/>
        <v>10</v>
      </c>
      <c r="AA289" s="44">
        <f t="shared" si="96"/>
        <v>11</v>
      </c>
      <c r="AB289" s="94">
        <v>45576</v>
      </c>
      <c r="AC289" s="95">
        <f t="shared" si="111"/>
        <v>99.314363636363638</v>
      </c>
      <c r="AD289" s="96">
        <f t="shared" si="111"/>
        <v>98.821590909090901</v>
      </c>
      <c r="AE289" s="96">
        <f t="shared" si="111"/>
        <v>77.949609090909092</v>
      </c>
      <c r="AF289" s="96">
        <f t="shared" si="110"/>
        <v>92.667318181818189</v>
      </c>
      <c r="AG289" s="96">
        <f t="shared" si="110"/>
        <v>100.69821818181818</v>
      </c>
      <c r="AH289" s="96">
        <f t="shared" si="110"/>
        <v>98.961190909090917</v>
      </c>
      <c r="AI289" s="97">
        <f t="shared" si="88"/>
        <v>0</v>
      </c>
      <c r="AJ289" s="44"/>
      <c r="AK289" s="66">
        <f t="shared" si="97"/>
        <v>10</v>
      </c>
      <c r="AL289" s="44">
        <f t="shared" si="98"/>
        <v>11</v>
      </c>
      <c r="AM289" s="94">
        <v>45576</v>
      </c>
      <c r="AN289" s="95">
        <f>SUMIFS(G:G,C:C,$AN$4,D:D,AK289,E:E,AL289)</f>
        <v>97.04</v>
      </c>
      <c r="AO289" s="96">
        <f>SUMIFS(G:G,C:C,$AO$4,D:D,AK289,E:E,AL289)</f>
        <v>95.91</v>
      </c>
      <c r="AP289" s="96">
        <f>SUMIFS(G:G,C:C,$AP$4,D:D,AK289,E:E,AL289)</f>
        <v>76.95</v>
      </c>
      <c r="AQ289" s="96">
        <f>SUMIFS(G:G,C:C,$AQ$4,D:D,AK289,E:E,AL289)</f>
        <v>91.51</v>
      </c>
      <c r="AR289" s="96">
        <f>SUMIFS(G:G,C:C,$AR$4,D:D,AK289,E:E,AL289)</f>
        <v>97.32</v>
      </c>
      <c r="AS289" s="96">
        <f>SUMIFS(G:G,C:C,$AS$4,D:D,AK289,E:E,AL289)</f>
        <v>94.89</v>
      </c>
      <c r="AT289" s="97">
        <f>SUMIFS(G:G,C:C,$AT$4,D:D,AK289,E:E,AL289)</f>
        <v>0</v>
      </c>
      <c r="AU289" s="44"/>
      <c r="AV289" s="101">
        <v>45576</v>
      </c>
      <c r="AW289" s="96">
        <f t="shared" si="99"/>
        <v>1032.0154399999999</v>
      </c>
      <c r="AX289" s="96">
        <f t="shared" si="100"/>
        <v>93.819585454545447</v>
      </c>
      <c r="AY289" s="97">
        <f t="shared" si="101"/>
        <v>91.316000000000003</v>
      </c>
      <c r="AZ289" s="96">
        <f t="shared" si="102"/>
        <v>100.69821818181818</v>
      </c>
      <c r="BA289" s="96">
        <f t="shared" si="103"/>
        <v>77.949609090909092</v>
      </c>
      <c r="BB289" s="97">
        <f t="shared" si="104"/>
        <v>22.748609090909085</v>
      </c>
      <c r="BC289" s="102">
        <f t="shared" si="105"/>
        <v>93.819585454545447</v>
      </c>
      <c r="BD289" s="44"/>
      <c r="BE289" s="44"/>
      <c r="BF289" s="96">
        <f t="shared" si="107"/>
        <v>97.32</v>
      </c>
      <c r="BG289" s="96">
        <f t="shared" si="108"/>
        <v>76.95</v>
      </c>
      <c r="BH289" s="96">
        <f t="shared" si="109"/>
        <v>20.36999999999999</v>
      </c>
      <c r="BI289" s="44"/>
      <c r="BJ289" s="96">
        <f t="shared" si="106"/>
        <v>91.316000000000003</v>
      </c>
      <c r="BK289" s="44"/>
      <c r="BP289" s="14"/>
      <c r="BQ289" s="13"/>
      <c r="BR289" s="15"/>
      <c r="BU289" s="13"/>
      <c r="BV289" s="15"/>
      <c r="BY289" s="13"/>
      <c r="BZ289" s="15"/>
      <c r="CC289" s="13"/>
      <c r="CD289" s="15"/>
      <c r="CG289" s="13"/>
      <c r="CH289" s="15"/>
      <c r="CK289" s="15"/>
      <c r="CL289" s="15"/>
      <c r="CM289" s="15"/>
    </row>
    <row r="290" spans="1:91" ht="16" thickBot="1" x14ac:dyDescent="0.4">
      <c r="A290" s="13">
        <v>43751</v>
      </c>
      <c r="B290" s="81" t="s">
        <v>336</v>
      </c>
      <c r="C290" s="80">
        <f t="shared" si="90"/>
        <v>2019</v>
      </c>
      <c r="D290" s="80">
        <f t="shared" si="91"/>
        <v>10</v>
      </c>
      <c r="E290" s="80">
        <f t="shared" si="92"/>
        <v>13</v>
      </c>
      <c r="F290" s="80">
        <v>1095.8648000000001</v>
      </c>
      <c r="G290" s="80">
        <v>97.34</v>
      </c>
      <c r="H290" s="80">
        <v>0.18</v>
      </c>
      <c r="I290" s="80">
        <v>2190.2199999999998</v>
      </c>
      <c r="J290" s="80">
        <v>153.9</v>
      </c>
      <c r="K290" s="80">
        <v>1125.7817</v>
      </c>
      <c r="L290" s="80">
        <v>11950.99</v>
      </c>
      <c r="M290" s="80">
        <v>20236.560000000001</v>
      </c>
      <c r="O290" s="66">
        <f t="shared" si="93"/>
        <v>10</v>
      </c>
      <c r="P290" s="44">
        <f t="shared" si="94"/>
        <v>12</v>
      </c>
      <c r="Q290" s="94">
        <v>45577</v>
      </c>
      <c r="R290" s="95">
        <f>SUMIFS(F:F,C:C,$R$4,D:D,O290,E:E,P290)</f>
        <v>1093.8418999999999</v>
      </c>
      <c r="S290" s="96">
        <f>SUMIFS($F:$F,$C:$C,$S$4,$D:$D,O290,$E:$E,P290)</f>
        <v>1086.3767</v>
      </c>
      <c r="T290" s="96">
        <f>SUMIFS($F:$F,$C:$C,$T$4,$D:$D,O290,$E:$E,P290)</f>
        <v>857.97550000000001</v>
      </c>
      <c r="U290" s="96">
        <f>SUMIFS($F:$F,$C:$C,$U$4,$D:$D,O290,$E:$E,P290)</f>
        <v>1020.7386</v>
      </c>
      <c r="V290" s="96">
        <f>SUMIFS($F:$F,$C:$C,$V$4,$D:$D,O290,$E:$E,P290)</f>
        <v>1109.3280999999999</v>
      </c>
      <c r="W290" s="96">
        <f>SUMIFS($F:$F,$C:$C,$W$4,$D:$D,O290,$E:$E,P290)</f>
        <v>1089.7184</v>
      </c>
      <c r="X290" s="97">
        <f>SUMIFS($F:$F,$C:$C,$X$4,$D:$D,O290,$E:$E,P290)</f>
        <v>0</v>
      </c>
      <c r="Y290" s="44"/>
      <c r="Z290" s="66">
        <f t="shared" si="95"/>
        <v>10</v>
      </c>
      <c r="AA290" s="44">
        <f t="shared" si="96"/>
        <v>12</v>
      </c>
      <c r="AB290" s="94">
        <v>45577</v>
      </c>
      <c r="AC290" s="95">
        <f t="shared" si="111"/>
        <v>99.440172727272724</v>
      </c>
      <c r="AD290" s="96">
        <f t="shared" si="111"/>
        <v>98.76151818181819</v>
      </c>
      <c r="AE290" s="96">
        <f t="shared" si="111"/>
        <v>77.997772727272732</v>
      </c>
      <c r="AF290" s="96">
        <f t="shared" si="110"/>
        <v>92.794418181818187</v>
      </c>
      <c r="AG290" s="96">
        <f t="shared" si="110"/>
        <v>100.84800909090909</v>
      </c>
      <c r="AH290" s="96">
        <f t="shared" si="110"/>
        <v>99.065309090909082</v>
      </c>
      <c r="AI290" s="97">
        <f t="shared" si="88"/>
        <v>0</v>
      </c>
      <c r="AJ290" s="44"/>
      <c r="AK290" s="66">
        <f t="shared" si="97"/>
        <v>10</v>
      </c>
      <c r="AL290" s="44">
        <f t="shared" si="98"/>
        <v>12</v>
      </c>
      <c r="AM290" s="94">
        <v>45577</v>
      </c>
      <c r="AN290" s="95">
        <f>SUMIFS(G:G,C:C,$AN$4,D:D,AK290,E:E,AL290)</f>
        <v>97.16</v>
      </c>
      <c r="AO290" s="96">
        <f>SUMIFS(G:G,C:C,$AO$4,D:D,AK290,E:E,AL290)</f>
        <v>95.85</v>
      </c>
      <c r="AP290" s="96">
        <f>SUMIFS(G:G,C:C,$AP$4,D:D,AK290,E:E,AL290)</f>
        <v>77</v>
      </c>
      <c r="AQ290" s="96">
        <f>SUMIFS(G:G,C:C,$AQ$4,D:D,AK290,E:E,AL290)</f>
        <v>91.64</v>
      </c>
      <c r="AR290" s="96">
        <f>SUMIFS(G:G,C:C,$AR$4,D:D,AK290,E:E,AL290)</f>
        <v>97.45</v>
      </c>
      <c r="AS290" s="96">
        <f>SUMIFS(G:G,C:C,$AS$4,D:D,AK290,E:E,AL290)</f>
        <v>94.99</v>
      </c>
      <c r="AT290" s="97">
        <f>SUMIFS(G:G,C:C,$AT$4,D:D,AK290,E:E,AL290)</f>
        <v>0</v>
      </c>
      <c r="AU290" s="44"/>
      <c r="AV290" s="101">
        <v>45577</v>
      </c>
      <c r="AW290" s="96">
        <f t="shared" si="99"/>
        <v>1032.82746</v>
      </c>
      <c r="AX290" s="96">
        <f t="shared" si="100"/>
        <v>93.893405454545459</v>
      </c>
      <c r="AY290" s="97">
        <f t="shared" si="101"/>
        <v>91.385999999999996</v>
      </c>
      <c r="AZ290" s="96">
        <f t="shared" si="102"/>
        <v>100.84800909090909</v>
      </c>
      <c r="BA290" s="96">
        <f t="shared" si="103"/>
        <v>77.997772727272732</v>
      </c>
      <c r="BB290" s="97">
        <f t="shared" si="104"/>
        <v>22.850236363636355</v>
      </c>
      <c r="BC290" s="102">
        <f t="shared" si="105"/>
        <v>93.893405454545444</v>
      </c>
      <c r="BD290" s="44"/>
      <c r="BE290" s="44"/>
      <c r="BF290" s="96">
        <f t="shared" si="107"/>
        <v>97.45</v>
      </c>
      <c r="BG290" s="96">
        <f t="shared" si="108"/>
        <v>77</v>
      </c>
      <c r="BH290" s="96">
        <f t="shared" si="109"/>
        <v>20.450000000000003</v>
      </c>
      <c r="BI290" s="44"/>
      <c r="BJ290" s="96">
        <f t="shared" si="106"/>
        <v>91.385999999999996</v>
      </c>
      <c r="BK290" s="44"/>
      <c r="BP290" s="14"/>
      <c r="BQ290" s="13"/>
      <c r="BR290" s="15"/>
      <c r="BU290" s="13"/>
      <c r="BV290" s="15"/>
      <c r="BY290" s="13"/>
      <c r="BZ290" s="15"/>
      <c r="CC290" s="13"/>
      <c r="CD290" s="15"/>
      <c r="CG290" s="13"/>
      <c r="CH290" s="15"/>
      <c r="CK290" s="15"/>
      <c r="CL290" s="15"/>
      <c r="CM290" s="15"/>
    </row>
    <row r="291" spans="1:91" ht="16" thickBot="1" x14ac:dyDescent="0.4">
      <c r="A291" s="13">
        <v>43752</v>
      </c>
      <c r="B291" s="81" t="s">
        <v>337</v>
      </c>
      <c r="C291" s="80">
        <f t="shared" si="90"/>
        <v>2019</v>
      </c>
      <c r="D291" s="80">
        <f t="shared" si="91"/>
        <v>10</v>
      </c>
      <c r="E291" s="80">
        <f t="shared" si="92"/>
        <v>14</v>
      </c>
      <c r="F291" s="80">
        <v>1096.5033000000001</v>
      </c>
      <c r="G291" s="80">
        <v>97.4</v>
      </c>
      <c r="H291" s="80">
        <v>0.06</v>
      </c>
      <c r="I291" s="80">
        <v>1033.22</v>
      </c>
      <c r="J291" s="80">
        <v>310.10000000000002</v>
      </c>
      <c r="K291" s="80">
        <v>1125.7620999999999</v>
      </c>
      <c r="L291" s="80">
        <v>11929.35</v>
      </c>
      <c r="M291" s="80">
        <v>20189.54</v>
      </c>
      <c r="O291" s="66">
        <f t="shared" si="93"/>
        <v>10</v>
      </c>
      <c r="P291" s="44">
        <f t="shared" si="94"/>
        <v>13</v>
      </c>
      <c r="Q291" s="94">
        <v>45578</v>
      </c>
      <c r="R291" s="95">
        <f>SUMIFS(F:F,C:C,$R$4,D:D,O291,E:E,P291)</f>
        <v>1095.8648000000001</v>
      </c>
      <c r="S291" s="96">
        <f>SUMIFS($F:$F,$C:$C,$S$4,$D:$D,O291,$E:$E,P291)</f>
        <v>1085.1478</v>
      </c>
      <c r="T291" s="96">
        <f>SUMIFS($F:$F,$C:$C,$T$4,$D:$D,O291,$E:$E,P291)</f>
        <v>857.27380000000005</v>
      </c>
      <c r="U291" s="96">
        <f>SUMIFS($F:$F,$C:$C,$U$4,$D:$D,O291,$E:$E,P291)</f>
        <v>1022.0804000000001</v>
      </c>
      <c r="V291" s="96">
        <f>SUMIFS($F:$F,$C:$C,$V$4,$D:$D,O291,$E:$E,P291)</f>
        <v>1111.7669000000001</v>
      </c>
      <c r="W291" s="96">
        <f>SUMIFS($F:$F,$C:$C,$W$4,$D:$D,O291,$E:$E,P291)</f>
        <v>1090.7102</v>
      </c>
      <c r="X291" s="97">
        <f>SUMIFS($F:$F,$C:$C,$X$4,$D:$D,O291,$E:$E,P291)</f>
        <v>0</v>
      </c>
      <c r="Y291" s="44"/>
      <c r="Z291" s="66">
        <f t="shared" si="95"/>
        <v>10</v>
      </c>
      <c r="AA291" s="44">
        <f t="shared" si="96"/>
        <v>13</v>
      </c>
      <c r="AB291" s="94">
        <v>45578</v>
      </c>
      <c r="AC291" s="95">
        <f t="shared" si="111"/>
        <v>99.624072727272733</v>
      </c>
      <c r="AD291" s="96">
        <f t="shared" si="111"/>
        <v>98.649799999999999</v>
      </c>
      <c r="AE291" s="96">
        <f t="shared" si="111"/>
        <v>77.93398181818182</v>
      </c>
      <c r="AF291" s="96">
        <f t="shared" si="110"/>
        <v>92.91640000000001</v>
      </c>
      <c r="AG291" s="96">
        <f t="shared" si="110"/>
        <v>101.06971818181819</v>
      </c>
      <c r="AH291" s="96">
        <f t="shared" si="110"/>
        <v>99.155472727272723</v>
      </c>
      <c r="AI291" s="97">
        <f t="shared" si="88"/>
        <v>0</v>
      </c>
      <c r="AJ291" s="44"/>
      <c r="AK291" s="66">
        <f t="shared" si="97"/>
        <v>10</v>
      </c>
      <c r="AL291" s="44">
        <f t="shared" si="98"/>
        <v>13</v>
      </c>
      <c r="AM291" s="94">
        <v>45578</v>
      </c>
      <c r="AN291" s="95">
        <f>SUMIFS(G:G,C:C,$AN$4,D:D,AK291,E:E,AL291)</f>
        <v>97.34</v>
      </c>
      <c r="AO291" s="96">
        <f>SUMIFS(G:G,C:C,$AO$4,D:D,AK291,E:E,AL291)</f>
        <v>95.53</v>
      </c>
      <c r="AP291" s="96">
        <f>SUMIFS(G:G,C:C,$AP$4,D:D,AK291,E:E,AL291)</f>
        <v>76.94</v>
      </c>
      <c r="AQ291" s="96">
        <f>SUMIFS(G:G,C:C,$AQ$4,D:D,AK291,E:E,AL291)</f>
        <v>91.75</v>
      </c>
      <c r="AR291" s="96">
        <f>SUMIFS(G:G,C:C,$AR$4,D:D,AK291,E:E,AL291)</f>
        <v>97.66</v>
      </c>
      <c r="AS291" s="96">
        <f>SUMIFS(G:G,C:C,$AS$4,D:D,AK291,E:E,AL291)</f>
        <v>95.07</v>
      </c>
      <c r="AT291" s="97">
        <f>SUMIFS(G:G,C:C,$AT$4,D:D,AK291,E:E,AL291)</f>
        <v>0</v>
      </c>
      <c r="AU291" s="44"/>
      <c r="AV291" s="101">
        <v>45578</v>
      </c>
      <c r="AW291" s="96">
        <f t="shared" si="99"/>
        <v>1033.3958200000002</v>
      </c>
      <c r="AX291" s="96">
        <f t="shared" si="100"/>
        <v>93.94507454545456</v>
      </c>
      <c r="AY291" s="97">
        <f t="shared" si="101"/>
        <v>91.39</v>
      </c>
      <c r="AZ291" s="96">
        <f t="shared" si="102"/>
        <v>101.06971818181819</v>
      </c>
      <c r="BA291" s="96">
        <f t="shared" si="103"/>
        <v>77.93398181818182</v>
      </c>
      <c r="BB291" s="97">
        <f t="shared" si="104"/>
        <v>23.135736363636369</v>
      </c>
      <c r="BC291" s="102">
        <f t="shared" si="105"/>
        <v>93.94507454545456</v>
      </c>
      <c r="BD291" s="44"/>
      <c r="BE291" s="44"/>
      <c r="BF291" s="96">
        <f t="shared" si="107"/>
        <v>97.66</v>
      </c>
      <c r="BG291" s="96">
        <f t="shared" si="108"/>
        <v>76.94</v>
      </c>
      <c r="BH291" s="96">
        <f t="shared" si="109"/>
        <v>20.72</v>
      </c>
      <c r="BI291" s="44"/>
      <c r="BJ291" s="96">
        <f t="shared" si="106"/>
        <v>91.39</v>
      </c>
      <c r="BK291" s="44"/>
      <c r="BP291" s="14"/>
      <c r="BQ291" s="13"/>
      <c r="BR291" s="15"/>
      <c r="BU291" s="13"/>
      <c r="BV291" s="15"/>
      <c r="BY291" s="13"/>
      <c r="BZ291" s="15"/>
      <c r="CC291" s="13"/>
      <c r="CD291" s="15"/>
      <c r="CG291" s="13"/>
      <c r="CH291" s="15"/>
      <c r="CK291" s="15"/>
      <c r="CL291" s="15"/>
      <c r="CM291" s="15"/>
    </row>
    <row r="292" spans="1:91" ht="16" thickBot="1" x14ac:dyDescent="0.4">
      <c r="A292" s="13">
        <v>43753</v>
      </c>
      <c r="B292" s="81" t="s">
        <v>338</v>
      </c>
      <c r="C292" s="80">
        <f t="shared" si="90"/>
        <v>2019</v>
      </c>
      <c r="D292" s="80">
        <f t="shared" si="91"/>
        <v>10</v>
      </c>
      <c r="E292" s="80">
        <f t="shared" si="92"/>
        <v>15</v>
      </c>
      <c r="F292" s="80">
        <v>1097.0996</v>
      </c>
      <c r="G292" s="80">
        <v>97.45</v>
      </c>
      <c r="H292" s="80">
        <v>0.05</v>
      </c>
      <c r="I292" s="80">
        <v>898.14</v>
      </c>
      <c r="J292" s="80">
        <v>279.2</v>
      </c>
      <c r="K292" s="80">
        <v>1125.7647999999999</v>
      </c>
      <c r="L292" s="80">
        <v>11926.33</v>
      </c>
      <c r="M292" s="80">
        <v>20178.87</v>
      </c>
      <c r="O292" s="66">
        <f t="shared" si="93"/>
        <v>10</v>
      </c>
      <c r="P292" s="44">
        <f t="shared" si="94"/>
        <v>14</v>
      </c>
      <c r="Q292" s="94">
        <v>45579</v>
      </c>
      <c r="R292" s="95">
        <f>SUMIFS(F:F,C:C,$R$4,D:D,O292,E:E,P292)</f>
        <v>1096.5033000000001</v>
      </c>
      <c r="S292" s="96">
        <f>SUMIFS($F:$F,$C:$C,$S$4,$D:$D,O292,$E:$E,P292)</f>
        <v>1083.8494000000001</v>
      </c>
      <c r="T292" s="96">
        <f>SUMIFS($F:$F,$C:$C,$T$4,$D:$D,O292,$E:$E,P292)</f>
        <v>857.14099999999996</v>
      </c>
      <c r="U292" s="96">
        <f>SUMIFS($F:$F,$C:$C,$U$4,$D:$D,O292,$E:$E,P292)</f>
        <v>1024.2561000000001</v>
      </c>
      <c r="V292" s="96">
        <f>SUMIFS($F:$F,$C:$C,$V$4,$D:$D,O292,$E:$E,P292)</f>
        <v>1114.325</v>
      </c>
      <c r="W292" s="96">
        <f>SUMIFS($F:$F,$C:$C,$W$4,$D:$D,O292,$E:$E,P292)</f>
        <v>1090.1829</v>
      </c>
      <c r="X292" s="97">
        <f>SUMIFS($F:$F,$C:$C,$X$4,$D:$D,O292,$E:$E,P292)</f>
        <v>0</v>
      </c>
      <c r="Y292" s="44"/>
      <c r="Z292" s="66">
        <f t="shared" si="95"/>
        <v>10</v>
      </c>
      <c r="AA292" s="44">
        <f t="shared" si="96"/>
        <v>14</v>
      </c>
      <c r="AB292" s="94">
        <v>45579</v>
      </c>
      <c r="AC292" s="95">
        <f t="shared" si="111"/>
        <v>99.682118181818183</v>
      </c>
      <c r="AD292" s="96">
        <f t="shared" si="111"/>
        <v>98.531763636363635</v>
      </c>
      <c r="AE292" s="96">
        <f t="shared" si="111"/>
        <v>77.921909090909082</v>
      </c>
      <c r="AF292" s="96">
        <f t="shared" si="110"/>
        <v>93.114190909090908</v>
      </c>
      <c r="AG292" s="96">
        <f t="shared" si="110"/>
        <v>101.30227272727274</v>
      </c>
      <c r="AH292" s="96">
        <f t="shared" si="110"/>
        <v>99.10753636363637</v>
      </c>
      <c r="AI292" s="97">
        <f t="shared" si="110"/>
        <v>0</v>
      </c>
      <c r="AJ292" s="44"/>
      <c r="AK292" s="66">
        <f t="shared" si="97"/>
        <v>10</v>
      </c>
      <c r="AL292" s="44">
        <f t="shared" si="98"/>
        <v>14</v>
      </c>
      <c r="AM292" s="94">
        <v>45579</v>
      </c>
      <c r="AN292" s="95">
        <f>SUMIFS(G:G,C:C,$AN$4,D:D,AK292,E:E,AL292)</f>
        <v>97.4</v>
      </c>
      <c r="AO292" s="96">
        <f>SUMIFS(G:G,C:C,$AO$4,D:D,AK292,E:E,AL292)</f>
        <v>95.42</v>
      </c>
      <c r="AP292" s="96">
        <f>SUMIFS(G:G,C:C,$AP$4,D:D,AK292,E:E,AL292)</f>
        <v>76.92</v>
      </c>
      <c r="AQ292" s="96">
        <f>SUMIFS(G:G,C:C,$AQ$4,D:D,AK292,E:E,AL292)</f>
        <v>91.86</v>
      </c>
      <c r="AR292" s="96">
        <f>SUMIFS(G:G,C:C,$AR$4,D:D,AK292,E:E,AL292)</f>
        <v>97.88</v>
      </c>
      <c r="AS292" s="96">
        <f>SUMIFS(G:G,C:C,$AS$4,D:D,AK292,E:E,AL292)</f>
        <v>95.02</v>
      </c>
      <c r="AT292" s="97">
        <f>SUMIFS(G:G,C:C,$AT$4,D:D,AK292,E:E,AL292)</f>
        <v>0</v>
      </c>
      <c r="AU292" s="44"/>
      <c r="AV292" s="101">
        <v>45579</v>
      </c>
      <c r="AW292" s="96">
        <f t="shared" si="99"/>
        <v>1033.9508799999999</v>
      </c>
      <c r="AX292" s="96">
        <f t="shared" si="100"/>
        <v>93.995534545454532</v>
      </c>
      <c r="AY292" s="97">
        <f t="shared" si="101"/>
        <v>91.419999999999987</v>
      </c>
      <c r="AZ292" s="96">
        <f t="shared" si="102"/>
        <v>101.30227272727274</v>
      </c>
      <c r="BA292" s="96">
        <f t="shared" si="103"/>
        <v>77.921909090909082</v>
      </c>
      <c r="BB292" s="97">
        <f t="shared" si="104"/>
        <v>23.380363636363654</v>
      </c>
      <c r="BC292" s="102">
        <f t="shared" si="105"/>
        <v>93.995534545454547</v>
      </c>
      <c r="BD292" s="44"/>
      <c r="BE292" s="44"/>
      <c r="BF292" s="96">
        <f t="shared" si="107"/>
        <v>97.88</v>
      </c>
      <c r="BG292" s="96">
        <f t="shared" si="108"/>
        <v>76.92</v>
      </c>
      <c r="BH292" s="96">
        <f t="shared" si="109"/>
        <v>20.959999999999994</v>
      </c>
      <c r="BI292" s="44"/>
      <c r="BJ292" s="96">
        <f t="shared" si="106"/>
        <v>91.419999999999987</v>
      </c>
      <c r="BK292" s="44"/>
      <c r="BP292" s="14"/>
      <c r="BQ292" s="13"/>
      <c r="BR292" s="15"/>
      <c r="BU292" s="13"/>
      <c r="BV292" s="15"/>
      <c r="BY292" s="13"/>
      <c r="BZ292" s="15"/>
      <c r="CC292" s="13"/>
      <c r="CD292" s="15"/>
      <c r="CG292" s="13"/>
      <c r="CH292" s="15"/>
      <c r="CK292" s="15"/>
      <c r="CL292" s="15"/>
      <c r="CM292" s="15"/>
    </row>
    <row r="293" spans="1:91" ht="16" thickBot="1" x14ac:dyDescent="0.4">
      <c r="A293" s="13">
        <v>43754</v>
      </c>
      <c r="B293" s="81" t="s">
        <v>339</v>
      </c>
      <c r="C293" s="80">
        <f t="shared" si="90"/>
        <v>2019</v>
      </c>
      <c r="D293" s="80">
        <f t="shared" si="91"/>
        <v>10</v>
      </c>
      <c r="E293" s="80">
        <f t="shared" si="92"/>
        <v>16</v>
      </c>
      <c r="F293" s="80">
        <v>1097.6134</v>
      </c>
      <c r="G293" s="80">
        <v>97.44</v>
      </c>
      <c r="H293" s="80">
        <v>0.05</v>
      </c>
      <c r="I293" s="80">
        <v>876.47</v>
      </c>
      <c r="J293" s="80">
        <v>289.3</v>
      </c>
      <c r="K293" s="80">
        <v>1126.4998000000001</v>
      </c>
      <c r="L293" s="80">
        <v>11937.27</v>
      </c>
      <c r="M293" s="80">
        <v>20218.29</v>
      </c>
      <c r="O293" s="66">
        <f t="shared" si="93"/>
        <v>10</v>
      </c>
      <c r="P293" s="44">
        <f t="shared" si="94"/>
        <v>15</v>
      </c>
      <c r="Q293" s="94">
        <v>45580</v>
      </c>
      <c r="R293" s="95">
        <f>SUMIFS(F:F,C:C,$R$4,D:D,O293,E:E,P293)</f>
        <v>1097.0996</v>
      </c>
      <c r="S293" s="96">
        <f>SUMIFS($F:$F,$C:$C,$S$4,$D:$D,O293,$E:$E,P293)</f>
        <v>1081.9948999999999</v>
      </c>
      <c r="T293" s="96">
        <f>SUMIFS($F:$F,$C:$C,$T$4,$D:$D,O293,$E:$E,P293)</f>
        <v>857.11670000000004</v>
      </c>
      <c r="U293" s="96">
        <f>SUMIFS($F:$F,$C:$C,$U$4,$D:$D,O293,$E:$E,P293)</f>
        <v>1027.4294</v>
      </c>
      <c r="V293" s="96">
        <f>SUMIFS($F:$F,$C:$C,$V$4,$D:$D,O293,$E:$E,P293)</f>
        <v>1116.1824999999999</v>
      </c>
      <c r="W293" s="96">
        <f>SUMIFS($F:$F,$C:$C,$W$4,$D:$D,O293,$E:$E,P293)</f>
        <v>1090.2956999999999</v>
      </c>
      <c r="X293" s="97">
        <f>SUMIFS($F:$F,$C:$C,$X$4,$D:$D,O293,$E:$E,P293)</f>
        <v>0</v>
      </c>
      <c r="Y293" s="44"/>
      <c r="Z293" s="66">
        <f t="shared" si="95"/>
        <v>10</v>
      </c>
      <c r="AA293" s="44">
        <f t="shared" si="96"/>
        <v>15</v>
      </c>
      <c r="AB293" s="94">
        <v>45580</v>
      </c>
      <c r="AC293" s="95">
        <f t="shared" si="111"/>
        <v>99.73632727272728</v>
      </c>
      <c r="AD293" s="96">
        <f t="shared" si="111"/>
        <v>98.363172727272726</v>
      </c>
      <c r="AE293" s="96">
        <f t="shared" si="111"/>
        <v>77.919700000000006</v>
      </c>
      <c r="AF293" s="96">
        <f t="shared" si="110"/>
        <v>93.40267272727273</v>
      </c>
      <c r="AG293" s="96">
        <f t="shared" si="110"/>
        <v>101.47113636363635</v>
      </c>
      <c r="AH293" s="96">
        <f t="shared" si="110"/>
        <v>99.1177909090909</v>
      </c>
      <c r="AI293" s="97">
        <f t="shared" si="110"/>
        <v>0</v>
      </c>
      <c r="AJ293" s="44"/>
      <c r="AK293" s="66">
        <f t="shared" si="97"/>
        <v>10</v>
      </c>
      <c r="AL293" s="44">
        <f t="shared" si="98"/>
        <v>15</v>
      </c>
      <c r="AM293" s="94">
        <v>45580</v>
      </c>
      <c r="AN293" s="95">
        <f>SUMIFS(G:G,C:C,$AN$4,D:D,AK293,E:E,AL293)</f>
        <v>97.45</v>
      </c>
      <c r="AO293" s="96">
        <f>SUMIFS(G:G,C:C,$AO$4,D:D,AK293,E:E,AL293)</f>
        <v>95.25</v>
      </c>
      <c r="AP293" s="96">
        <f>SUMIFS(G:G,C:C,$AP$4,D:D,AK293,E:E,AL293)</f>
        <v>76.92</v>
      </c>
      <c r="AQ293" s="96">
        <f>SUMIFS(G:G,C:C,$AQ$4,D:D,AK293,E:E,AL293)</f>
        <v>92.15</v>
      </c>
      <c r="AR293" s="96">
        <f>SUMIFS(G:G,C:C,$AR$4,D:D,AK293,E:E,AL293)</f>
        <v>98.04</v>
      </c>
      <c r="AS293" s="96">
        <f>SUMIFS(G:G,C:C,$AS$4,D:D,AK293,E:E,AL293)</f>
        <v>95.01</v>
      </c>
      <c r="AT293" s="97">
        <f>SUMIFS(G:G,C:C,$AT$4,D:D,AK293,E:E,AL293)</f>
        <v>0</v>
      </c>
      <c r="AU293" s="44"/>
      <c r="AV293" s="101">
        <v>45580</v>
      </c>
      <c r="AW293" s="96">
        <f t="shared" si="99"/>
        <v>1034.60384</v>
      </c>
      <c r="AX293" s="96">
        <f t="shared" si="100"/>
        <v>94.054894545454545</v>
      </c>
      <c r="AY293" s="97">
        <f t="shared" si="101"/>
        <v>91.474000000000018</v>
      </c>
      <c r="AZ293" s="96">
        <f t="shared" si="102"/>
        <v>101.47113636363635</v>
      </c>
      <c r="BA293" s="96">
        <f t="shared" si="103"/>
        <v>77.919700000000006</v>
      </c>
      <c r="BB293" s="97">
        <f t="shared" si="104"/>
        <v>23.551436363636341</v>
      </c>
      <c r="BC293" s="102">
        <f t="shared" si="105"/>
        <v>94.05489454545453</v>
      </c>
      <c r="BD293" s="44"/>
      <c r="BE293" s="44"/>
      <c r="BF293" s="96">
        <f t="shared" si="107"/>
        <v>98.04</v>
      </c>
      <c r="BG293" s="96">
        <f t="shared" si="108"/>
        <v>76.92</v>
      </c>
      <c r="BH293" s="96">
        <f t="shared" si="109"/>
        <v>21.120000000000005</v>
      </c>
      <c r="BI293" s="44"/>
      <c r="BJ293" s="96">
        <f t="shared" si="106"/>
        <v>91.474000000000018</v>
      </c>
      <c r="BK293" s="44"/>
      <c r="BP293" s="14"/>
      <c r="BQ293" s="13"/>
      <c r="BR293" s="15"/>
      <c r="BU293" s="13"/>
      <c r="BV293" s="15"/>
      <c r="BY293" s="13"/>
      <c r="BZ293" s="15"/>
      <c r="CC293" s="13"/>
      <c r="CD293" s="15"/>
      <c r="CG293" s="13"/>
      <c r="CH293" s="15"/>
      <c r="CK293" s="15"/>
      <c r="CL293" s="15"/>
      <c r="CM293" s="15"/>
    </row>
    <row r="294" spans="1:91" ht="16" thickBot="1" x14ac:dyDescent="0.4">
      <c r="A294" s="13">
        <v>43755</v>
      </c>
      <c r="B294" s="81" t="s">
        <v>340</v>
      </c>
      <c r="C294" s="80">
        <f t="shared" si="90"/>
        <v>2019</v>
      </c>
      <c r="D294" s="80">
        <f t="shared" si="91"/>
        <v>10</v>
      </c>
      <c r="E294" s="80">
        <f t="shared" si="92"/>
        <v>17</v>
      </c>
      <c r="F294" s="80">
        <v>1097.9592</v>
      </c>
      <c r="G294" s="80">
        <v>97.46</v>
      </c>
      <c r="H294" s="80">
        <v>0.03</v>
      </c>
      <c r="I294" s="80">
        <v>761.25</v>
      </c>
      <c r="J294" s="80">
        <v>498.5</v>
      </c>
      <c r="K294" s="80">
        <v>1126.575</v>
      </c>
      <c r="L294" s="80">
        <v>11950.26</v>
      </c>
      <c r="M294" s="80">
        <v>20264.75</v>
      </c>
      <c r="O294" s="66">
        <f t="shared" si="93"/>
        <v>10</v>
      </c>
      <c r="P294" s="44">
        <f t="shared" si="94"/>
        <v>16</v>
      </c>
      <c r="Q294" s="94">
        <v>45581</v>
      </c>
      <c r="R294" s="95">
        <f>SUMIFS(F:F,C:C,$R$4,D:D,O294,E:E,P294)</f>
        <v>1097.6134</v>
      </c>
      <c r="S294" s="96">
        <f>SUMIFS($F:$F,$C:$C,$S$4,$D:$D,O294,$E:$E,P294)</f>
        <v>1080.0353</v>
      </c>
      <c r="T294" s="96">
        <f>SUMIFS($F:$F,$C:$C,$T$4,$D:$D,O294,$E:$E,P294)</f>
        <v>857.97</v>
      </c>
      <c r="U294" s="96">
        <f>SUMIFS($F:$F,$C:$C,$U$4,$D:$D,O294,$E:$E,P294)</f>
        <v>1030.5666000000001</v>
      </c>
      <c r="V294" s="96">
        <f>SUMIFS($F:$F,$C:$C,$V$4,$D:$D,O294,$E:$E,P294)</f>
        <v>1116.5055</v>
      </c>
      <c r="W294" s="96">
        <f>SUMIFS($F:$F,$C:$C,$W$4,$D:$D,O294,$E:$E,P294)</f>
        <v>1090.8222000000001</v>
      </c>
      <c r="X294" s="97">
        <f>SUMIFS($F:$F,$C:$C,$X$4,$D:$D,O294,$E:$E,P294)</f>
        <v>0</v>
      </c>
      <c r="Y294" s="44"/>
      <c r="Z294" s="66">
        <f t="shared" si="95"/>
        <v>10</v>
      </c>
      <c r="AA294" s="44">
        <f t="shared" si="96"/>
        <v>16</v>
      </c>
      <c r="AB294" s="94">
        <v>45581</v>
      </c>
      <c r="AC294" s="95">
        <f t="shared" si="111"/>
        <v>99.783036363636356</v>
      </c>
      <c r="AD294" s="96">
        <f t="shared" si="111"/>
        <v>98.185027272727268</v>
      </c>
      <c r="AE294" s="96">
        <f t="shared" si="111"/>
        <v>77.99727272727273</v>
      </c>
      <c r="AF294" s="96">
        <f t="shared" si="110"/>
        <v>93.687872727272733</v>
      </c>
      <c r="AG294" s="96">
        <f t="shared" si="110"/>
        <v>101.5005</v>
      </c>
      <c r="AH294" s="96">
        <f t="shared" si="110"/>
        <v>99.165654545454558</v>
      </c>
      <c r="AI294" s="97">
        <f t="shared" si="110"/>
        <v>0</v>
      </c>
      <c r="AJ294" s="44"/>
      <c r="AK294" s="66">
        <f t="shared" si="97"/>
        <v>10</v>
      </c>
      <c r="AL294" s="44">
        <f t="shared" si="98"/>
        <v>16</v>
      </c>
      <c r="AM294" s="94">
        <v>45581</v>
      </c>
      <c r="AN294" s="95">
        <f>SUMIFS(G:G,C:C,$AN$4,D:D,AK294,E:E,AL294)</f>
        <v>97.44</v>
      </c>
      <c r="AO294" s="96">
        <f>SUMIFS(G:G,C:C,$AO$4,D:D,AK294,E:E,AL294)</f>
        <v>95.08</v>
      </c>
      <c r="AP294" s="96">
        <f>SUMIFS(G:G,C:C,$AP$4,D:D,AK294,E:E,AL294)</f>
        <v>77</v>
      </c>
      <c r="AQ294" s="96">
        <f>SUMIFS(G:G,C:C,$AQ$4,D:D,AK294,E:E,AL294)</f>
        <v>92.43</v>
      </c>
      <c r="AR294" s="96">
        <f>SUMIFS(G:G,C:C,$AR$4,D:D,AK294,E:E,AL294)</f>
        <v>98.07</v>
      </c>
      <c r="AS294" s="96">
        <f>SUMIFS(G:G,C:C,$AS$4,D:D,AK294,E:E,AL294)</f>
        <v>95.05</v>
      </c>
      <c r="AT294" s="97">
        <f>SUMIFS(G:G,C:C,$AT$4,D:D,AK294,E:E,AL294)</f>
        <v>0</v>
      </c>
      <c r="AU294" s="44"/>
      <c r="AV294" s="101">
        <v>45581</v>
      </c>
      <c r="AW294" s="96">
        <f t="shared" si="99"/>
        <v>1035.17992</v>
      </c>
      <c r="AX294" s="96">
        <f t="shared" si="100"/>
        <v>94.107265454545455</v>
      </c>
      <c r="AY294" s="97">
        <f t="shared" si="101"/>
        <v>91.525999999999996</v>
      </c>
      <c r="AZ294" s="96">
        <f t="shared" si="102"/>
        <v>101.5005</v>
      </c>
      <c r="BA294" s="96">
        <f t="shared" si="103"/>
        <v>77.99727272727273</v>
      </c>
      <c r="BB294" s="97">
        <f t="shared" si="104"/>
        <v>23.503227272727273</v>
      </c>
      <c r="BC294" s="102">
        <f t="shared" si="105"/>
        <v>94.107265454545455</v>
      </c>
      <c r="BD294" s="44"/>
      <c r="BE294" s="44"/>
      <c r="BF294" s="96">
        <f t="shared" si="107"/>
        <v>98.07</v>
      </c>
      <c r="BG294" s="96">
        <f t="shared" si="108"/>
        <v>77</v>
      </c>
      <c r="BH294" s="96">
        <f t="shared" si="109"/>
        <v>21.069999999999993</v>
      </c>
      <c r="BI294" s="44"/>
      <c r="BJ294" s="96">
        <f t="shared" si="106"/>
        <v>91.525999999999996</v>
      </c>
      <c r="BK294" s="44"/>
      <c r="BP294" s="14"/>
      <c r="BQ294" s="13"/>
      <c r="BR294" s="15"/>
      <c r="BU294" s="13"/>
      <c r="BV294" s="15"/>
      <c r="BY294" s="13"/>
      <c r="BZ294" s="15"/>
      <c r="CC294" s="13"/>
      <c r="CD294" s="15"/>
      <c r="CG294" s="13"/>
      <c r="CH294" s="15"/>
      <c r="CK294" s="15"/>
      <c r="CL294" s="15"/>
      <c r="CM294" s="15"/>
    </row>
    <row r="295" spans="1:91" ht="16" thickBot="1" x14ac:dyDescent="0.4">
      <c r="A295" s="13">
        <v>43756</v>
      </c>
      <c r="B295" s="81" t="s">
        <v>341</v>
      </c>
      <c r="C295" s="80">
        <f t="shared" si="90"/>
        <v>2019</v>
      </c>
      <c r="D295" s="80">
        <f t="shared" si="91"/>
        <v>10</v>
      </c>
      <c r="E295" s="80">
        <f t="shared" si="92"/>
        <v>18</v>
      </c>
      <c r="F295" s="80">
        <v>1098.0574999999999</v>
      </c>
      <c r="G295" s="80">
        <v>97.47</v>
      </c>
      <c r="H295" s="80">
        <v>0.01</v>
      </c>
      <c r="I295" s="80">
        <v>813.79</v>
      </c>
      <c r="J295" s="80">
        <v>691.9</v>
      </c>
      <c r="K295" s="80">
        <v>1126.5762999999999</v>
      </c>
      <c r="L295" s="80">
        <v>11950.25</v>
      </c>
      <c r="M295" s="80">
        <v>20264.77</v>
      </c>
      <c r="O295" s="66">
        <f t="shared" si="93"/>
        <v>10</v>
      </c>
      <c r="P295" s="44">
        <f t="shared" si="94"/>
        <v>17</v>
      </c>
      <c r="Q295" s="94">
        <v>45582</v>
      </c>
      <c r="R295" s="95">
        <f>SUMIFS(F:F,C:C,$R$4,D:D,O295,E:E,P295)</f>
        <v>1097.9592</v>
      </c>
      <c r="S295" s="96">
        <f>SUMIFS($F:$F,$C:$C,$S$4,$D:$D,O295,$E:$E,P295)</f>
        <v>1077.4628</v>
      </c>
      <c r="T295" s="96">
        <f>SUMIFS($F:$F,$C:$C,$T$4,$D:$D,O295,$E:$E,P295)</f>
        <v>859.0095</v>
      </c>
      <c r="U295" s="96">
        <f>SUMIFS($F:$F,$C:$C,$U$4,$D:$D,O295,$E:$E,P295)</f>
        <v>1032.9196999999999</v>
      </c>
      <c r="V295" s="96">
        <f>SUMIFS($F:$F,$C:$C,$V$4,$D:$D,O295,$E:$E,P295)</f>
        <v>1116.7218</v>
      </c>
      <c r="W295" s="96">
        <f>SUMIFS($F:$F,$C:$C,$W$4,$D:$D,O295,$E:$E,P295)</f>
        <v>1091.1012000000001</v>
      </c>
      <c r="X295" s="97">
        <f>SUMIFS($F:$F,$C:$C,$X$4,$D:$D,O295,$E:$E,P295)</f>
        <v>0</v>
      </c>
      <c r="Y295" s="44"/>
      <c r="Z295" s="66">
        <f t="shared" si="95"/>
        <v>10</v>
      </c>
      <c r="AA295" s="44">
        <f t="shared" si="96"/>
        <v>17</v>
      </c>
      <c r="AB295" s="94">
        <v>45582</v>
      </c>
      <c r="AC295" s="95">
        <f t="shared" si="111"/>
        <v>99.814472727272729</v>
      </c>
      <c r="AD295" s="96">
        <f t="shared" si="111"/>
        <v>97.951163636363631</v>
      </c>
      <c r="AE295" s="96">
        <f t="shared" si="111"/>
        <v>78.091772727272726</v>
      </c>
      <c r="AF295" s="96">
        <f t="shared" si="110"/>
        <v>93.901790909090906</v>
      </c>
      <c r="AG295" s="96">
        <f t="shared" si="110"/>
        <v>101.52016363636363</v>
      </c>
      <c r="AH295" s="96">
        <f t="shared" si="110"/>
        <v>99.191018181818194</v>
      </c>
      <c r="AI295" s="97">
        <f t="shared" si="110"/>
        <v>0</v>
      </c>
      <c r="AJ295" s="44"/>
      <c r="AK295" s="66">
        <f t="shared" si="97"/>
        <v>10</v>
      </c>
      <c r="AL295" s="44">
        <f t="shared" si="98"/>
        <v>17</v>
      </c>
      <c r="AM295" s="94">
        <v>45582</v>
      </c>
      <c r="AN295" s="95">
        <f>SUMIFS(G:G,C:C,$AN$4,D:D,AK295,E:E,AL295)</f>
        <v>97.46</v>
      </c>
      <c r="AO295" s="96">
        <f>SUMIFS(G:G,C:C,$AO$4,D:D,AK295,E:E,AL295)</f>
        <v>94.86</v>
      </c>
      <c r="AP295" s="96">
        <f>SUMIFS(G:G,C:C,$AP$4,D:D,AK295,E:E,AL295)</f>
        <v>77.09</v>
      </c>
      <c r="AQ295" s="96">
        <f>SUMIFS(G:G,C:C,$AQ$4,D:D,AK295,E:E,AL295)</f>
        <v>92.64</v>
      </c>
      <c r="AR295" s="96">
        <f>SUMIFS(G:G,C:C,$AR$4,D:D,AK295,E:E,AL295)</f>
        <v>98.08</v>
      </c>
      <c r="AS295" s="96">
        <f>SUMIFS(G:G,C:C,$AS$4,D:D,AK295,E:E,AL295)</f>
        <v>95.08</v>
      </c>
      <c r="AT295" s="97">
        <f>SUMIFS(G:G,C:C,$AT$4,D:D,AK295,E:E,AL295)</f>
        <v>0</v>
      </c>
      <c r="AU295" s="44"/>
      <c r="AV295" s="101">
        <v>45582</v>
      </c>
      <c r="AW295" s="96">
        <f t="shared" si="99"/>
        <v>1035.443</v>
      </c>
      <c r="AX295" s="96">
        <f t="shared" si="100"/>
        <v>94.131181818181815</v>
      </c>
      <c r="AY295" s="97">
        <f t="shared" si="101"/>
        <v>91.549999999999983</v>
      </c>
      <c r="AZ295" s="96">
        <f t="shared" si="102"/>
        <v>101.52016363636363</v>
      </c>
      <c r="BA295" s="96">
        <f t="shared" si="103"/>
        <v>78.091772727272726</v>
      </c>
      <c r="BB295" s="97">
        <f t="shared" si="104"/>
        <v>23.428390909090908</v>
      </c>
      <c r="BC295" s="102">
        <f t="shared" si="105"/>
        <v>94.13118181818183</v>
      </c>
      <c r="BD295" s="44"/>
      <c r="BE295" s="44"/>
      <c r="BF295" s="96">
        <f t="shared" si="107"/>
        <v>98.08</v>
      </c>
      <c r="BG295" s="96">
        <f t="shared" si="108"/>
        <v>77.09</v>
      </c>
      <c r="BH295" s="96">
        <f t="shared" si="109"/>
        <v>20.989999999999995</v>
      </c>
      <c r="BI295" s="44"/>
      <c r="BJ295" s="96">
        <f t="shared" si="106"/>
        <v>91.549999999999983</v>
      </c>
      <c r="BK295" s="44"/>
      <c r="BP295" s="14"/>
      <c r="BQ295" s="13"/>
      <c r="BR295" s="15"/>
      <c r="BU295" s="13"/>
      <c r="BV295" s="15"/>
      <c r="BY295" s="13"/>
      <c r="BZ295" s="15"/>
      <c r="CC295" s="13"/>
      <c r="CD295" s="15"/>
      <c r="CG295" s="13"/>
      <c r="CH295" s="15"/>
      <c r="CK295" s="15"/>
      <c r="CL295" s="15"/>
      <c r="CM295" s="15"/>
    </row>
    <row r="296" spans="1:91" ht="16" thickBot="1" x14ac:dyDescent="0.4">
      <c r="A296" s="13">
        <v>43757</v>
      </c>
      <c r="B296" s="81" t="s">
        <v>342</v>
      </c>
      <c r="C296" s="80">
        <f t="shared" si="90"/>
        <v>2019</v>
      </c>
      <c r="D296" s="80">
        <f t="shared" si="91"/>
        <v>10</v>
      </c>
      <c r="E296" s="80">
        <f t="shared" si="92"/>
        <v>19</v>
      </c>
      <c r="F296" s="80">
        <v>1099.1034999999999</v>
      </c>
      <c r="G296" s="80">
        <v>97.56</v>
      </c>
      <c r="H296" s="80">
        <v>0.09</v>
      </c>
      <c r="I296" s="80">
        <v>1291.98</v>
      </c>
      <c r="J296" s="80">
        <v>225.4</v>
      </c>
      <c r="K296" s="80">
        <v>1126.5762999999999</v>
      </c>
      <c r="L296" s="80">
        <v>11950.24</v>
      </c>
      <c r="M296" s="80">
        <v>20264.78</v>
      </c>
      <c r="O296" s="66">
        <f t="shared" si="93"/>
        <v>10</v>
      </c>
      <c r="P296" s="44">
        <f t="shared" si="94"/>
        <v>18</v>
      </c>
      <c r="Q296" s="94">
        <v>45583</v>
      </c>
      <c r="R296" s="95">
        <f>SUMIFS(F:F,C:C,$R$4,D:D,O296,E:E,P296)</f>
        <v>1098.0574999999999</v>
      </c>
      <c r="S296" s="96">
        <f>SUMIFS($F:$F,$C:$C,$S$4,$D:$D,O296,$E:$E,P296)</f>
        <v>1078.6760999999999</v>
      </c>
      <c r="T296" s="96">
        <f>SUMIFS($F:$F,$C:$C,$T$4,$D:$D,O296,$E:$E,P296)</f>
        <v>858.98249999999996</v>
      </c>
      <c r="U296" s="96">
        <f>SUMIFS($F:$F,$C:$C,$U$4,$D:$D,O296,$E:$E,P296)</f>
        <v>1034.7384999999999</v>
      </c>
      <c r="V296" s="96">
        <f>SUMIFS($F:$F,$C:$C,$V$4,$D:$D,O296,$E:$E,P296)</f>
        <v>1116.9948999999999</v>
      </c>
      <c r="W296" s="96">
        <f>SUMIFS($F:$F,$C:$C,$W$4,$D:$D,O296,$E:$E,P296)</f>
        <v>1091.4621999999999</v>
      </c>
      <c r="X296" s="97">
        <f>SUMIFS($F:$F,$C:$C,$X$4,$D:$D,O296,$E:$E,P296)</f>
        <v>0</v>
      </c>
      <c r="Y296" s="44"/>
      <c r="Z296" s="66">
        <f t="shared" si="95"/>
        <v>10</v>
      </c>
      <c r="AA296" s="44">
        <f t="shared" si="96"/>
        <v>18</v>
      </c>
      <c r="AB296" s="94">
        <v>45583</v>
      </c>
      <c r="AC296" s="95">
        <f t="shared" si="111"/>
        <v>99.823409090909081</v>
      </c>
      <c r="AD296" s="96">
        <f t="shared" si="111"/>
        <v>98.061463636363627</v>
      </c>
      <c r="AE296" s="96">
        <f t="shared" si="111"/>
        <v>78.089318181818172</v>
      </c>
      <c r="AF296" s="96">
        <f t="shared" si="110"/>
        <v>94.067136363636351</v>
      </c>
      <c r="AG296" s="96">
        <f t="shared" si="110"/>
        <v>101.5449909090909</v>
      </c>
      <c r="AH296" s="96">
        <f t="shared" si="110"/>
        <v>99.223836363636352</v>
      </c>
      <c r="AI296" s="97">
        <f t="shared" si="110"/>
        <v>0</v>
      </c>
      <c r="AJ296" s="44"/>
      <c r="AK296" s="66">
        <f t="shared" si="97"/>
        <v>10</v>
      </c>
      <c r="AL296" s="44">
        <f t="shared" si="98"/>
        <v>18</v>
      </c>
      <c r="AM296" s="94">
        <v>45583</v>
      </c>
      <c r="AN296" s="95">
        <f>SUMIFS(G:G,C:C,$AN$4,D:D,AK296,E:E,AL296)</f>
        <v>97.47</v>
      </c>
      <c r="AO296" s="96">
        <f>SUMIFS(G:G,C:C,$AO$4,D:D,AK296,E:E,AL296)</f>
        <v>94.96</v>
      </c>
      <c r="AP296" s="96">
        <f>SUMIFS(G:G,C:C,$AP$4,D:D,AK296,E:E,AL296)</f>
        <v>77.09</v>
      </c>
      <c r="AQ296" s="96">
        <f>SUMIFS(G:G,C:C,$AQ$4,D:D,AK296,E:E,AL296)</f>
        <v>92.8</v>
      </c>
      <c r="AR296" s="96">
        <f>SUMIFS(G:G,C:C,$AR$4,D:D,AK296,E:E,AL296)</f>
        <v>98.1</v>
      </c>
      <c r="AS296" s="96">
        <f>SUMIFS(G:G,C:C,$AS$4,D:D,AK296,E:E,AL296)</f>
        <v>95.11</v>
      </c>
      <c r="AT296" s="97">
        <f>SUMIFS(G:G,C:C,$AT$4,D:D,AK296,E:E,AL296)</f>
        <v>0</v>
      </c>
      <c r="AU296" s="44"/>
      <c r="AV296" s="101">
        <v>45583</v>
      </c>
      <c r="AW296" s="96">
        <f t="shared" si="99"/>
        <v>1036.17084</v>
      </c>
      <c r="AX296" s="96">
        <f t="shared" si="100"/>
        <v>94.197349090909086</v>
      </c>
      <c r="AY296" s="97">
        <f t="shared" si="101"/>
        <v>91.612000000000009</v>
      </c>
      <c r="AZ296" s="96">
        <f t="shared" si="102"/>
        <v>101.5449909090909</v>
      </c>
      <c r="BA296" s="96">
        <f t="shared" si="103"/>
        <v>78.089318181818172</v>
      </c>
      <c r="BB296" s="97">
        <f t="shared" si="104"/>
        <v>23.455672727272727</v>
      </c>
      <c r="BC296" s="102">
        <f t="shared" si="105"/>
        <v>94.197349090909071</v>
      </c>
      <c r="BD296" s="44"/>
      <c r="BE296" s="44"/>
      <c r="BF296" s="96">
        <f t="shared" si="107"/>
        <v>98.1</v>
      </c>
      <c r="BG296" s="96">
        <f t="shared" si="108"/>
        <v>77.09</v>
      </c>
      <c r="BH296" s="96">
        <f t="shared" si="109"/>
        <v>21.009999999999991</v>
      </c>
      <c r="BI296" s="44"/>
      <c r="BJ296" s="96">
        <f t="shared" si="106"/>
        <v>91.612000000000009</v>
      </c>
      <c r="BK296" s="44"/>
      <c r="BP296" s="14"/>
      <c r="BQ296" s="13"/>
      <c r="BR296" s="15"/>
      <c r="BU296" s="13"/>
      <c r="BV296" s="15"/>
      <c r="BY296" s="13"/>
      <c r="BZ296" s="15"/>
      <c r="CC296" s="13"/>
      <c r="CD296" s="15"/>
      <c r="CG296" s="13"/>
      <c r="CH296" s="15"/>
      <c r="CK296" s="15"/>
      <c r="CL296" s="15"/>
      <c r="CM296" s="15"/>
    </row>
    <row r="297" spans="1:91" ht="16" thickBot="1" x14ac:dyDescent="0.4">
      <c r="A297" s="13">
        <v>43758</v>
      </c>
      <c r="B297" s="81" t="s">
        <v>343</v>
      </c>
      <c r="C297" s="80">
        <f t="shared" si="90"/>
        <v>2019</v>
      </c>
      <c r="D297" s="80">
        <f t="shared" si="91"/>
        <v>10</v>
      </c>
      <c r="E297" s="80">
        <f t="shared" si="92"/>
        <v>20</v>
      </c>
      <c r="F297" s="80">
        <v>1098.8440000000001</v>
      </c>
      <c r="G297" s="80">
        <v>97.54</v>
      </c>
      <c r="H297" s="80">
        <v>-0.02</v>
      </c>
      <c r="I297" s="80">
        <v>1474.63</v>
      </c>
      <c r="J297" s="80">
        <v>223.6</v>
      </c>
      <c r="K297" s="80">
        <v>1126.5762999999999</v>
      </c>
      <c r="L297" s="80">
        <v>11950.16</v>
      </c>
      <c r="M297" s="80">
        <v>20264.990000000002</v>
      </c>
      <c r="O297" s="66">
        <f t="shared" si="93"/>
        <v>10</v>
      </c>
      <c r="P297" s="44">
        <f t="shared" si="94"/>
        <v>19</v>
      </c>
      <c r="Q297" s="94">
        <v>45584</v>
      </c>
      <c r="R297" s="95">
        <f>SUMIFS(F:F,C:C,$R$4,D:D,O297,E:E,P297)</f>
        <v>1099.1034999999999</v>
      </c>
      <c r="S297" s="96">
        <f>SUMIFS($F:$F,$C:$C,$S$4,$D:$D,O297,$E:$E,P297)</f>
        <v>1077.2378000000001</v>
      </c>
      <c r="T297" s="96">
        <f>SUMIFS($F:$F,$C:$C,$T$4,$D:$D,O297,$E:$E,P297)</f>
        <v>859.61940000000004</v>
      </c>
      <c r="U297" s="96">
        <f>SUMIFS($F:$F,$C:$C,$U$4,$D:$D,O297,$E:$E,P297)</f>
        <v>1036.2639999999999</v>
      </c>
      <c r="V297" s="96">
        <f>SUMIFS($F:$F,$C:$C,$V$4,$D:$D,O297,$E:$E,P297)</f>
        <v>1117.6568</v>
      </c>
      <c r="W297" s="96">
        <f>SUMIFS($F:$F,$C:$C,$W$4,$D:$D,O297,$E:$E,P297)</f>
        <v>1092.5672</v>
      </c>
      <c r="X297" s="97">
        <f>SUMIFS($F:$F,$C:$C,$X$4,$D:$D,O297,$E:$E,P297)</f>
        <v>0</v>
      </c>
      <c r="Y297" s="44"/>
      <c r="Z297" s="66">
        <f t="shared" si="95"/>
        <v>10</v>
      </c>
      <c r="AA297" s="44">
        <f t="shared" si="96"/>
        <v>19</v>
      </c>
      <c r="AB297" s="94">
        <v>45584</v>
      </c>
      <c r="AC297" s="95">
        <f t="shared" si="111"/>
        <v>99.918499999999995</v>
      </c>
      <c r="AD297" s="96">
        <f t="shared" si="111"/>
        <v>97.930709090909104</v>
      </c>
      <c r="AE297" s="96">
        <f t="shared" si="111"/>
        <v>78.147218181818189</v>
      </c>
      <c r="AF297" s="96">
        <f t="shared" si="110"/>
        <v>94.205818181818174</v>
      </c>
      <c r="AG297" s="96">
        <f t="shared" si="110"/>
        <v>101.60516363636363</v>
      </c>
      <c r="AH297" s="96">
        <f t="shared" si="110"/>
        <v>99.324290909090905</v>
      </c>
      <c r="AI297" s="97">
        <f t="shared" si="110"/>
        <v>0</v>
      </c>
      <c r="AJ297" s="44"/>
      <c r="AK297" s="66">
        <f t="shared" si="97"/>
        <v>10</v>
      </c>
      <c r="AL297" s="44">
        <f t="shared" si="98"/>
        <v>19</v>
      </c>
      <c r="AM297" s="94">
        <v>45584</v>
      </c>
      <c r="AN297" s="95">
        <f>SUMIFS(G:G,C:C,$AN$4,D:D,AK297,E:E,AL297)</f>
        <v>97.56</v>
      </c>
      <c r="AO297" s="96">
        <f>SUMIFS(G:G,C:C,$AO$4,D:D,AK297,E:E,AL297)</f>
        <v>94.84</v>
      </c>
      <c r="AP297" s="96">
        <f>SUMIFS(G:G,C:C,$AP$4,D:D,AK297,E:E,AL297)</f>
        <v>77.150000000000006</v>
      </c>
      <c r="AQ297" s="96">
        <f>SUMIFS(G:G,C:C,$AQ$4,D:D,AK297,E:E,AL297)</f>
        <v>92.94</v>
      </c>
      <c r="AR297" s="96">
        <f>SUMIFS(G:G,C:C,$AR$4,D:D,AK297,E:E,AL297)</f>
        <v>98.15</v>
      </c>
      <c r="AS297" s="96">
        <f>SUMIFS(G:G,C:C,$AS$4,D:D,AK297,E:E,AL297)</f>
        <v>95.2</v>
      </c>
      <c r="AT297" s="97">
        <f>SUMIFS(G:G,C:C,$AT$4,D:D,AK297,E:E,AL297)</f>
        <v>0</v>
      </c>
      <c r="AU297" s="44"/>
      <c r="AV297" s="101">
        <v>45584</v>
      </c>
      <c r="AW297" s="96">
        <f t="shared" si="99"/>
        <v>1036.66904</v>
      </c>
      <c r="AX297" s="96">
        <f t="shared" si="100"/>
        <v>94.242639999999994</v>
      </c>
      <c r="AY297" s="97">
        <f t="shared" si="101"/>
        <v>91.656000000000006</v>
      </c>
      <c r="AZ297" s="96">
        <f t="shared" si="102"/>
        <v>101.60516363636363</v>
      </c>
      <c r="BA297" s="96">
        <f t="shared" si="103"/>
        <v>78.147218181818189</v>
      </c>
      <c r="BB297" s="97">
        <f t="shared" si="104"/>
        <v>23.457945454545438</v>
      </c>
      <c r="BC297" s="102">
        <f t="shared" si="105"/>
        <v>94.242639999999994</v>
      </c>
      <c r="BD297" s="44"/>
      <c r="BE297" s="44"/>
      <c r="BF297" s="96">
        <f t="shared" si="107"/>
        <v>98.15</v>
      </c>
      <c r="BG297" s="96">
        <f t="shared" si="108"/>
        <v>77.150000000000006</v>
      </c>
      <c r="BH297" s="96">
        <f t="shared" si="109"/>
        <v>21</v>
      </c>
      <c r="BI297" s="44"/>
      <c r="BJ297" s="96">
        <f t="shared" si="106"/>
        <v>91.656000000000006</v>
      </c>
      <c r="BK297" s="44"/>
      <c r="BP297" s="14"/>
      <c r="BQ297" s="13"/>
      <c r="BR297" s="15"/>
      <c r="BU297" s="13"/>
      <c r="BV297" s="15"/>
      <c r="BY297" s="13"/>
      <c r="BZ297" s="15"/>
      <c r="CC297" s="13"/>
      <c r="CD297" s="15"/>
      <c r="CG297" s="13"/>
      <c r="CH297" s="15"/>
      <c r="CK297" s="15"/>
      <c r="CL297" s="15"/>
      <c r="CM297" s="15"/>
    </row>
    <row r="298" spans="1:91" ht="16" thickBot="1" x14ac:dyDescent="0.4">
      <c r="A298" s="13">
        <v>43759</v>
      </c>
      <c r="B298" s="81" t="s">
        <v>344</v>
      </c>
      <c r="C298" s="80">
        <f t="shared" si="90"/>
        <v>2019</v>
      </c>
      <c r="D298" s="80">
        <f t="shared" si="91"/>
        <v>10</v>
      </c>
      <c r="E298" s="80">
        <f t="shared" si="92"/>
        <v>21</v>
      </c>
      <c r="F298" s="80">
        <v>1099.0723</v>
      </c>
      <c r="G298" s="80">
        <v>97.56</v>
      </c>
      <c r="H298" s="80">
        <v>0.02</v>
      </c>
      <c r="I298" s="80">
        <v>713.74</v>
      </c>
      <c r="J298" s="80">
        <v>468.2</v>
      </c>
      <c r="K298" s="80">
        <v>1126.596</v>
      </c>
      <c r="L298" s="80">
        <v>11950.18</v>
      </c>
      <c r="M298" s="80">
        <v>20310.310000000001</v>
      </c>
      <c r="O298" s="66">
        <f t="shared" si="93"/>
        <v>10</v>
      </c>
      <c r="P298" s="44">
        <f t="shared" si="94"/>
        <v>20</v>
      </c>
      <c r="Q298" s="94">
        <v>45585</v>
      </c>
      <c r="R298" s="95">
        <f>SUMIFS(F:F,C:C,$R$4,D:D,O298,E:E,P298)</f>
        <v>1098.8440000000001</v>
      </c>
      <c r="S298" s="96">
        <f>SUMIFS($F:$F,$C:$C,$S$4,$D:$D,O298,$E:$E,P298)</f>
        <v>1076.221</v>
      </c>
      <c r="T298" s="96">
        <f>SUMIFS($F:$F,$C:$C,$T$4,$D:$D,O298,$E:$E,P298)</f>
        <v>861.01580000000001</v>
      </c>
      <c r="U298" s="96">
        <f>SUMIFS($F:$F,$C:$C,$U$4,$D:$D,O298,$E:$E,P298)</f>
        <v>1037.4793</v>
      </c>
      <c r="V298" s="96">
        <f>SUMIFS($F:$F,$C:$C,$V$4,$D:$D,O298,$E:$E,P298)</f>
        <v>1118.7572</v>
      </c>
      <c r="W298" s="96">
        <f>SUMIFS($F:$F,$C:$C,$W$4,$D:$D,O298,$E:$E,P298)</f>
        <v>1093.8077000000001</v>
      </c>
      <c r="X298" s="97">
        <f>SUMIFS($F:$F,$C:$C,$X$4,$D:$D,O298,$E:$E,P298)</f>
        <v>0</v>
      </c>
      <c r="Y298" s="44"/>
      <c r="Z298" s="66">
        <f t="shared" si="95"/>
        <v>10</v>
      </c>
      <c r="AA298" s="44">
        <f t="shared" si="96"/>
        <v>20</v>
      </c>
      <c r="AB298" s="94">
        <v>45585</v>
      </c>
      <c r="AC298" s="95">
        <f t="shared" si="111"/>
        <v>99.894909090909096</v>
      </c>
      <c r="AD298" s="96">
        <f t="shared" si="111"/>
        <v>97.838272727272724</v>
      </c>
      <c r="AE298" s="96">
        <f t="shared" si="111"/>
        <v>78.274163636363639</v>
      </c>
      <c r="AF298" s="96">
        <f t="shared" si="110"/>
        <v>94.316299999999998</v>
      </c>
      <c r="AG298" s="96">
        <f t="shared" si="110"/>
        <v>101.7052</v>
      </c>
      <c r="AH298" s="96">
        <f t="shared" si="110"/>
        <v>99.437063636363646</v>
      </c>
      <c r="AI298" s="97">
        <f t="shared" si="110"/>
        <v>0</v>
      </c>
      <c r="AJ298" s="44"/>
      <c r="AK298" s="66">
        <f t="shared" si="97"/>
        <v>10</v>
      </c>
      <c r="AL298" s="44">
        <f t="shared" si="98"/>
        <v>20</v>
      </c>
      <c r="AM298" s="94">
        <v>45585</v>
      </c>
      <c r="AN298" s="95">
        <f>SUMIFS(G:G,C:C,$AN$4,D:D,AK298,E:E,AL298)</f>
        <v>97.54</v>
      </c>
      <c r="AO298" s="96">
        <f>SUMIFS(G:G,C:C,$AO$4,D:D,AK298,E:E,AL298)</f>
        <v>94.75</v>
      </c>
      <c r="AP298" s="96">
        <f>SUMIFS(G:G,C:C,$AP$4,D:D,AK298,E:E,AL298)</f>
        <v>77.27</v>
      </c>
      <c r="AQ298" s="96">
        <f>SUMIFS(G:G,C:C,$AQ$4,D:D,AK298,E:E,AL298)</f>
        <v>93.08</v>
      </c>
      <c r="AR298" s="96">
        <f>SUMIFS(G:G,C:C,$AR$4,D:D,AK298,E:E,AL298)</f>
        <v>98.24</v>
      </c>
      <c r="AS298" s="96">
        <f>SUMIFS(G:G,C:C,$AS$4,D:D,AK298,E:E,AL298)</f>
        <v>95.31</v>
      </c>
      <c r="AT298" s="97">
        <f>SUMIFS(G:G,C:C,$AT$4,D:D,AK298,E:E,AL298)</f>
        <v>0</v>
      </c>
      <c r="AU298" s="44"/>
      <c r="AV298" s="101">
        <v>45585</v>
      </c>
      <c r="AW298" s="96">
        <f t="shared" si="99"/>
        <v>1037.4562000000001</v>
      </c>
      <c r="AX298" s="96">
        <f t="shared" si="100"/>
        <v>94.314200000000014</v>
      </c>
      <c r="AY298" s="97">
        <f t="shared" si="101"/>
        <v>91.72999999999999</v>
      </c>
      <c r="AZ298" s="96">
        <f t="shared" si="102"/>
        <v>101.7052</v>
      </c>
      <c r="BA298" s="96">
        <f t="shared" si="103"/>
        <v>78.274163636363639</v>
      </c>
      <c r="BB298" s="97">
        <f t="shared" si="104"/>
        <v>23.431036363636366</v>
      </c>
      <c r="BC298" s="102">
        <f t="shared" si="105"/>
        <v>94.3142</v>
      </c>
      <c r="BD298" s="44"/>
      <c r="BE298" s="44"/>
      <c r="BF298" s="96">
        <f t="shared" si="107"/>
        <v>98.24</v>
      </c>
      <c r="BG298" s="96">
        <f t="shared" si="108"/>
        <v>77.27</v>
      </c>
      <c r="BH298" s="96">
        <f t="shared" si="109"/>
        <v>20.97</v>
      </c>
      <c r="BI298" s="44"/>
      <c r="BJ298" s="96">
        <f t="shared" si="106"/>
        <v>91.72999999999999</v>
      </c>
      <c r="BK298" s="44"/>
      <c r="BP298" s="14"/>
      <c r="BQ298" s="13"/>
      <c r="BR298" s="15"/>
      <c r="BU298" s="13"/>
      <c r="BV298" s="15"/>
      <c r="BY298" s="13"/>
      <c r="BZ298" s="15"/>
      <c r="CC298" s="13"/>
      <c r="CD298" s="15"/>
      <c r="CG298" s="13"/>
      <c r="CH298" s="15"/>
      <c r="CK298" s="15"/>
      <c r="CL298" s="15"/>
      <c r="CM298" s="15"/>
    </row>
    <row r="299" spans="1:91" ht="16" thickBot="1" x14ac:dyDescent="0.4">
      <c r="A299" s="13">
        <v>43760</v>
      </c>
      <c r="B299" s="81" t="s">
        <v>345</v>
      </c>
      <c r="C299" s="80">
        <f t="shared" si="90"/>
        <v>2019</v>
      </c>
      <c r="D299" s="80">
        <f t="shared" si="91"/>
        <v>10</v>
      </c>
      <c r="E299" s="80">
        <f t="shared" si="92"/>
        <v>22</v>
      </c>
      <c r="F299" s="80">
        <v>1099.0015000000001</v>
      </c>
      <c r="G299" s="80">
        <v>97.55</v>
      </c>
      <c r="H299" s="80">
        <v>-0.01</v>
      </c>
      <c r="I299" s="80">
        <v>581.84</v>
      </c>
      <c r="J299" s="80">
        <v>651.5</v>
      </c>
      <c r="K299" s="80">
        <v>1126.596</v>
      </c>
      <c r="L299" s="80">
        <v>11950.17</v>
      </c>
      <c r="M299" s="80">
        <v>20310.349999999999</v>
      </c>
      <c r="O299" s="66">
        <f t="shared" si="93"/>
        <v>10</v>
      </c>
      <c r="P299" s="44">
        <f t="shared" si="94"/>
        <v>21</v>
      </c>
      <c r="Q299" s="94">
        <v>45586</v>
      </c>
      <c r="R299" s="95">
        <f>SUMIFS(F:F,C:C,$R$4,D:D,O299,E:E,P299)</f>
        <v>1099.0723</v>
      </c>
      <c r="S299" s="96">
        <f>SUMIFS($F:$F,$C:$C,$S$4,$D:$D,O299,$E:$E,P299)</f>
        <v>1075.7574999999999</v>
      </c>
      <c r="T299" s="96">
        <f>SUMIFS($F:$F,$C:$C,$T$4,$D:$D,O299,$E:$E,P299)</f>
        <v>861.18420000000003</v>
      </c>
      <c r="U299" s="96">
        <f>SUMIFS($F:$F,$C:$C,$U$4,$D:$D,O299,$E:$E,P299)</f>
        <v>1038.8311000000001</v>
      </c>
      <c r="V299" s="96">
        <f>SUMIFS($F:$F,$C:$C,$V$4,$D:$D,O299,$E:$E,P299)</f>
        <v>1120.633</v>
      </c>
      <c r="W299" s="96">
        <f>SUMIFS($F:$F,$C:$C,$W$4,$D:$D,O299,$E:$E,P299)</f>
        <v>1093.9481000000001</v>
      </c>
      <c r="X299" s="97">
        <f>SUMIFS($F:$F,$C:$C,$X$4,$D:$D,O299,$E:$E,P299)</f>
        <v>0</v>
      </c>
      <c r="Y299" s="44"/>
      <c r="Z299" s="66">
        <f t="shared" si="95"/>
        <v>10</v>
      </c>
      <c r="AA299" s="44">
        <f t="shared" si="96"/>
        <v>21</v>
      </c>
      <c r="AB299" s="94">
        <v>45586</v>
      </c>
      <c r="AC299" s="95">
        <f t="shared" si="111"/>
        <v>99.915663636363647</v>
      </c>
      <c r="AD299" s="96">
        <f t="shared" si="111"/>
        <v>97.796136363636364</v>
      </c>
      <c r="AE299" s="96">
        <f t="shared" si="111"/>
        <v>78.289472727272724</v>
      </c>
      <c r="AF299" s="96">
        <f t="shared" si="110"/>
        <v>94.439190909090925</v>
      </c>
      <c r="AG299" s="96">
        <f t="shared" si="110"/>
        <v>101.87572727272727</v>
      </c>
      <c r="AH299" s="96">
        <f t="shared" si="110"/>
        <v>99.449827272727276</v>
      </c>
      <c r="AI299" s="97">
        <f t="shared" si="110"/>
        <v>0</v>
      </c>
      <c r="AJ299" s="44"/>
      <c r="AK299" s="66">
        <f t="shared" si="97"/>
        <v>10</v>
      </c>
      <c r="AL299" s="44">
        <f t="shared" si="98"/>
        <v>21</v>
      </c>
      <c r="AM299" s="94">
        <v>45586</v>
      </c>
      <c r="AN299" s="95">
        <f>SUMIFS(G:G,C:C,$AN$4,D:D,AK299,E:E,AL299)</f>
        <v>97.56</v>
      </c>
      <c r="AO299" s="96">
        <f>SUMIFS(G:G,C:C,$AO$4,D:D,AK299,E:E,AL299)</f>
        <v>94.71</v>
      </c>
      <c r="AP299" s="96">
        <f>SUMIFS(G:G,C:C,$AP$4,D:D,AK299,E:E,AL299)</f>
        <v>77.290000000000006</v>
      </c>
      <c r="AQ299" s="96">
        <f>SUMIFS(G:G,C:C,$AQ$4,D:D,AK299,E:E,AL299)</f>
        <v>93.2</v>
      </c>
      <c r="AR299" s="96">
        <f>SUMIFS(G:G,C:C,$AR$4,D:D,AK299,E:E,AL299)</f>
        <v>98.4</v>
      </c>
      <c r="AS299" s="96">
        <f>SUMIFS(G:G,C:C,$AS$4,D:D,AK299,E:E,AL299)</f>
        <v>95.32</v>
      </c>
      <c r="AT299" s="97">
        <f>SUMIFS(G:G,C:C,$AT$4,D:D,AK299,E:E,AL299)</f>
        <v>0</v>
      </c>
      <c r="AU299" s="44"/>
      <c r="AV299" s="101">
        <v>45586</v>
      </c>
      <c r="AW299" s="96">
        <f t="shared" si="99"/>
        <v>1038.07078</v>
      </c>
      <c r="AX299" s="96">
        <f t="shared" si="100"/>
        <v>94.370070909090913</v>
      </c>
      <c r="AY299" s="97">
        <f t="shared" si="101"/>
        <v>91.784000000000006</v>
      </c>
      <c r="AZ299" s="96">
        <f t="shared" si="102"/>
        <v>101.87572727272727</v>
      </c>
      <c r="BA299" s="96">
        <f t="shared" si="103"/>
        <v>78.289472727272724</v>
      </c>
      <c r="BB299" s="97">
        <f t="shared" si="104"/>
        <v>23.586254545454551</v>
      </c>
      <c r="BC299" s="102">
        <f t="shared" si="105"/>
        <v>94.370070909090913</v>
      </c>
      <c r="BD299" s="44"/>
      <c r="BE299" s="44"/>
      <c r="BF299" s="96">
        <f t="shared" si="107"/>
        <v>98.4</v>
      </c>
      <c r="BG299" s="96">
        <f t="shared" si="108"/>
        <v>77.290000000000006</v>
      </c>
      <c r="BH299" s="96">
        <f t="shared" si="109"/>
        <v>21.11</v>
      </c>
      <c r="BI299" s="44"/>
      <c r="BJ299" s="96">
        <f t="shared" si="106"/>
        <v>91.784000000000006</v>
      </c>
      <c r="BK299" s="44"/>
      <c r="BP299" s="14"/>
      <c r="BQ299" s="13"/>
      <c r="BR299" s="15"/>
      <c r="BU299" s="13"/>
      <c r="BV299" s="15"/>
      <c r="BY299" s="13"/>
      <c r="BZ299" s="15"/>
      <c r="CC299" s="13"/>
      <c r="CD299" s="15"/>
      <c r="CG299" s="13"/>
      <c r="CH299" s="15"/>
      <c r="CK299" s="15"/>
      <c r="CL299" s="15"/>
      <c r="CM299" s="15"/>
    </row>
    <row r="300" spans="1:91" ht="16" thickBot="1" x14ac:dyDescent="0.4">
      <c r="A300" s="13">
        <v>43761</v>
      </c>
      <c r="B300" s="81" t="s">
        <v>346</v>
      </c>
      <c r="C300" s="80">
        <f t="shared" si="90"/>
        <v>2019</v>
      </c>
      <c r="D300" s="80">
        <f t="shared" si="91"/>
        <v>10</v>
      </c>
      <c r="E300" s="80">
        <f t="shared" si="92"/>
        <v>23</v>
      </c>
      <c r="F300" s="80">
        <v>1098.3427999999999</v>
      </c>
      <c r="G300" s="80">
        <v>97.49</v>
      </c>
      <c r="H300" s="80">
        <v>-0.06</v>
      </c>
      <c r="I300" s="80">
        <v>590.71</v>
      </c>
      <c r="J300" s="80">
        <v>476.8</v>
      </c>
      <c r="K300" s="80">
        <v>1126.6020000000001</v>
      </c>
      <c r="L300" s="80">
        <v>11950.17</v>
      </c>
      <c r="M300" s="80">
        <v>20310.349999999999</v>
      </c>
      <c r="O300" s="66">
        <f t="shared" si="93"/>
        <v>10</v>
      </c>
      <c r="P300" s="44">
        <f t="shared" si="94"/>
        <v>22</v>
      </c>
      <c r="Q300" s="94">
        <v>45587</v>
      </c>
      <c r="R300" s="95">
        <f>SUMIFS(F:F,C:C,$R$4,D:D,O300,E:E,P300)</f>
        <v>1099.0015000000001</v>
      </c>
      <c r="S300" s="96">
        <f>SUMIFS($F:$F,$C:$C,$S$4,$D:$D,O300,$E:$E,P300)</f>
        <v>1075.172</v>
      </c>
      <c r="T300" s="96">
        <f>SUMIFS($F:$F,$C:$C,$T$4,$D:$D,O300,$E:$E,P300)</f>
        <v>860.48990000000003</v>
      </c>
      <c r="U300" s="96">
        <f>SUMIFS($F:$F,$C:$C,$U$4,$D:$D,O300,$E:$E,P300)</f>
        <v>1041.2194999999999</v>
      </c>
      <c r="V300" s="96">
        <f>SUMIFS($F:$F,$C:$C,$V$4,$D:$D,O300,$E:$E,P300)</f>
        <v>1122.4784</v>
      </c>
      <c r="W300" s="96">
        <f>SUMIFS($F:$F,$C:$C,$W$4,$D:$D,O300,$E:$E,P300)</f>
        <v>1093.8163999999999</v>
      </c>
      <c r="X300" s="97">
        <f>SUMIFS($F:$F,$C:$C,$X$4,$D:$D,O300,$E:$E,P300)</f>
        <v>0</v>
      </c>
      <c r="Y300" s="44"/>
      <c r="Z300" s="66">
        <f t="shared" si="95"/>
        <v>10</v>
      </c>
      <c r="AA300" s="44">
        <f t="shared" si="96"/>
        <v>22</v>
      </c>
      <c r="AB300" s="94">
        <v>45587</v>
      </c>
      <c r="AC300" s="95">
        <f t="shared" si="111"/>
        <v>99.909227272727279</v>
      </c>
      <c r="AD300" s="96">
        <f t="shared" si="111"/>
        <v>97.742909090909095</v>
      </c>
      <c r="AE300" s="96">
        <f t="shared" si="111"/>
        <v>78.226354545454555</v>
      </c>
      <c r="AF300" s="96">
        <f t="shared" si="110"/>
        <v>94.656318181818179</v>
      </c>
      <c r="AG300" s="96">
        <f t="shared" si="110"/>
        <v>102.04349090909091</v>
      </c>
      <c r="AH300" s="96">
        <f t="shared" si="110"/>
        <v>99.437854545454542</v>
      </c>
      <c r="AI300" s="97">
        <f t="shared" si="110"/>
        <v>0</v>
      </c>
      <c r="AJ300" s="44"/>
      <c r="AK300" s="66">
        <f t="shared" si="97"/>
        <v>10</v>
      </c>
      <c r="AL300" s="44">
        <f t="shared" si="98"/>
        <v>22</v>
      </c>
      <c r="AM300" s="94">
        <v>45587</v>
      </c>
      <c r="AN300" s="95">
        <f>SUMIFS(G:G,C:C,$AN$4,D:D,AK300,E:E,AL300)</f>
        <v>97.55</v>
      </c>
      <c r="AO300" s="96">
        <f>SUMIFS(G:G,C:C,$AO$4,D:D,AK300,E:E,AL300)</f>
        <v>94.66</v>
      </c>
      <c r="AP300" s="96">
        <f>SUMIFS(G:G,C:C,$AP$4,D:D,AK300,E:E,AL300)</f>
        <v>77.23</v>
      </c>
      <c r="AQ300" s="96">
        <f>SUMIFS(G:G,C:C,$AQ$4,D:D,AK300,E:E,AL300)</f>
        <v>93.41</v>
      </c>
      <c r="AR300" s="96">
        <f>SUMIFS(G:G,C:C,$AR$4,D:D,AK300,E:E,AL300)</f>
        <v>98.55</v>
      </c>
      <c r="AS300" s="96">
        <f>SUMIFS(G:G,C:C,$AS$4,D:D,AK300,E:E,AL300)</f>
        <v>95.31</v>
      </c>
      <c r="AT300" s="97">
        <f>SUMIFS(G:G,C:C,$AT$4,D:D,AK300,E:E,AL300)</f>
        <v>0</v>
      </c>
      <c r="AU300" s="44"/>
      <c r="AV300" s="101">
        <v>45587</v>
      </c>
      <c r="AW300" s="96">
        <f t="shared" si="99"/>
        <v>1038.6352400000001</v>
      </c>
      <c r="AX300" s="96">
        <f t="shared" si="100"/>
        <v>94.421385454545458</v>
      </c>
      <c r="AY300" s="97">
        <f t="shared" si="101"/>
        <v>91.831999999999994</v>
      </c>
      <c r="AZ300" s="96">
        <f t="shared" si="102"/>
        <v>102.04349090909091</v>
      </c>
      <c r="BA300" s="96">
        <f t="shared" si="103"/>
        <v>78.226354545454555</v>
      </c>
      <c r="BB300" s="97">
        <f t="shared" si="104"/>
        <v>23.817136363636351</v>
      </c>
      <c r="BC300" s="102">
        <f t="shared" si="105"/>
        <v>94.421385454545458</v>
      </c>
      <c r="BD300" s="44"/>
      <c r="BE300" s="44"/>
      <c r="BF300" s="96">
        <f t="shared" si="107"/>
        <v>98.55</v>
      </c>
      <c r="BG300" s="96">
        <f t="shared" si="108"/>
        <v>77.23</v>
      </c>
      <c r="BH300" s="96">
        <f t="shared" si="109"/>
        <v>21.319999999999993</v>
      </c>
      <c r="BI300" s="44"/>
      <c r="BJ300" s="96">
        <f t="shared" si="106"/>
        <v>91.831999999999994</v>
      </c>
      <c r="BK300" s="44"/>
      <c r="BP300" s="14"/>
      <c r="BQ300" s="13"/>
      <c r="BR300" s="15"/>
      <c r="BU300" s="13"/>
      <c r="BV300" s="15"/>
      <c r="BY300" s="13"/>
      <c r="BZ300" s="15"/>
      <c r="CC300" s="13"/>
      <c r="CD300" s="15"/>
      <c r="CG300" s="13"/>
      <c r="CH300" s="15"/>
      <c r="CK300" s="15"/>
      <c r="CL300" s="15"/>
      <c r="CM300" s="15"/>
    </row>
    <row r="301" spans="1:91" ht="16" thickBot="1" x14ac:dyDescent="0.4">
      <c r="A301" s="13">
        <v>43762</v>
      </c>
      <c r="B301" s="81" t="s">
        <v>347</v>
      </c>
      <c r="C301" s="80">
        <f t="shared" si="90"/>
        <v>2019</v>
      </c>
      <c r="D301" s="80">
        <f t="shared" si="91"/>
        <v>10</v>
      </c>
      <c r="E301" s="80">
        <f t="shared" si="92"/>
        <v>24</v>
      </c>
      <c r="F301" s="80">
        <v>1098.8620000000001</v>
      </c>
      <c r="G301" s="80">
        <v>97.54</v>
      </c>
      <c r="H301" s="80">
        <v>0.05</v>
      </c>
      <c r="I301" s="80">
        <v>649.72</v>
      </c>
      <c r="J301" s="80">
        <v>371.1</v>
      </c>
      <c r="K301" s="80">
        <v>1126.6020000000001</v>
      </c>
      <c r="L301" s="80">
        <v>11950.18</v>
      </c>
      <c r="M301" s="80">
        <v>20310.32</v>
      </c>
      <c r="O301" s="66">
        <f t="shared" si="93"/>
        <v>10</v>
      </c>
      <c r="P301" s="44">
        <f t="shared" si="94"/>
        <v>23</v>
      </c>
      <c r="Q301" s="94">
        <v>45588</v>
      </c>
      <c r="R301" s="95">
        <f>SUMIFS(F:F,C:C,$R$4,D:D,O301,E:E,P301)</f>
        <v>1098.3427999999999</v>
      </c>
      <c r="S301" s="96">
        <f>SUMIFS($F:$F,$C:$C,$S$4,$D:$D,O301,$E:$E,P301)</f>
        <v>1074.6835000000001</v>
      </c>
      <c r="T301" s="96">
        <f>SUMIFS($F:$F,$C:$C,$T$4,$D:$D,O301,$E:$E,P301)</f>
        <v>860.24509999999998</v>
      </c>
      <c r="U301" s="96">
        <f>SUMIFS($F:$F,$C:$C,$U$4,$D:$D,O301,$E:$E,P301)</f>
        <v>1043.6047000000001</v>
      </c>
      <c r="V301" s="96">
        <f>SUMIFS($F:$F,$C:$C,$V$4,$D:$D,O301,$E:$E,P301)</f>
        <v>1123.0753</v>
      </c>
      <c r="W301" s="96">
        <f>SUMIFS($F:$F,$C:$C,$W$4,$D:$D,O301,$E:$E,P301)</f>
        <v>1093.1672000000001</v>
      </c>
      <c r="X301" s="97">
        <f>SUMIFS($F:$F,$C:$C,$X$4,$D:$D,O301,$E:$E,P301)</f>
        <v>0</v>
      </c>
      <c r="Y301" s="44"/>
      <c r="Z301" s="66">
        <f t="shared" si="95"/>
        <v>10</v>
      </c>
      <c r="AA301" s="44">
        <f t="shared" si="96"/>
        <v>23</v>
      </c>
      <c r="AB301" s="94">
        <v>45588</v>
      </c>
      <c r="AC301" s="95">
        <f t="shared" si="111"/>
        <v>99.849345454545443</v>
      </c>
      <c r="AD301" s="96">
        <f t="shared" si="111"/>
        <v>97.69850000000001</v>
      </c>
      <c r="AE301" s="96">
        <f t="shared" si="111"/>
        <v>78.204099999999997</v>
      </c>
      <c r="AF301" s="96">
        <f t="shared" si="110"/>
        <v>94.873154545454554</v>
      </c>
      <c r="AG301" s="96">
        <f t="shared" si="110"/>
        <v>102.09775454545455</v>
      </c>
      <c r="AH301" s="96">
        <f t="shared" si="110"/>
        <v>99.378836363636367</v>
      </c>
      <c r="AI301" s="97">
        <f t="shared" si="110"/>
        <v>0</v>
      </c>
      <c r="AJ301" s="44"/>
      <c r="AK301" s="66">
        <f t="shared" si="97"/>
        <v>10</v>
      </c>
      <c r="AL301" s="44">
        <f t="shared" si="98"/>
        <v>23</v>
      </c>
      <c r="AM301" s="94">
        <v>45588</v>
      </c>
      <c r="AN301" s="95">
        <f>SUMIFS(G:G,C:C,$AN$4,D:D,AK301,E:E,AL301)</f>
        <v>97.49</v>
      </c>
      <c r="AO301" s="96">
        <f>SUMIFS(G:G,C:C,$AO$4,D:D,AK301,E:E,AL301)</f>
        <v>94.62</v>
      </c>
      <c r="AP301" s="96">
        <f>SUMIFS(G:G,C:C,$AP$4,D:D,AK301,E:E,AL301)</f>
        <v>77.2</v>
      </c>
      <c r="AQ301" s="96">
        <f>SUMIFS(G:G,C:C,$AQ$4,D:D,AK301,E:E,AL301)</f>
        <v>93.63</v>
      </c>
      <c r="AR301" s="96">
        <f>SUMIFS(G:G,C:C,$AR$4,D:D,AK301,E:E,AL301)</f>
        <v>98.6</v>
      </c>
      <c r="AS301" s="96">
        <f>SUMIFS(G:G,C:C,$AS$4,D:D,AK301,E:E,AL301)</f>
        <v>95.26</v>
      </c>
      <c r="AT301" s="97">
        <f>SUMIFS(G:G,C:C,$AT$4,D:D,AK301,E:E,AL301)</f>
        <v>0</v>
      </c>
      <c r="AU301" s="44"/>
      <c r="AV301" s="101">
        <v>45588</v>
      </c>
      <c r="AW301" s="96">
        <f t="shared" si="99"/>
        <v>1038.95516</v>
      </c>
      <c r="AX301" s="96">
        <f t="shared" si="100"/>
        <v>94.450469090909095</v>
      </c>
      <c r="AY301" s="97">
        <f t="shared" si="101"/>
        <v>91.861999999999995</v>
      </c>
      <c r="AZ301" s="96">
        <f t="shared" si="102"/>
        <v>102.09775454545455</v>
      </c>
      <c r="BA301" s="96">
        <f t="shared" si="103"/>
        <v>78.204099999999997</v>
      </c>
      <c r="BB301" s="97">
        <f t="shared" si="104"/>
        <v>23.893654545454552</v>
      </c>
      <c r="BC301" s="102">
        <f t="shared" si="105"/>
        <v>94.450469090909095</v>
      </c>
      <c r="BD301" s="44"/>
      <c r="BE301" s="44"/>
      <c r="BF301" s="96">
        <f t="shared" si="107"/>
        <v>98.6</v>
      </c>
      <c r="BG301" s="96">
        <f t="shared" si="108"/>
        <v>77.2</v>
      </c>
      <c r="BH301" s="96">
        <f t="shared" si="109"/>
        <v>21.399999999999991</v>
      </c>
      <c r="BI301" s="44"/>
      <c r="BJ301" s="96">
        <f t="shared" si="106"/>
        <v>91.861999999999995</v>
      </c>
      <c r="BK301" s="44"/>
      <c r="BP301" s="14"/>
      <c r="BQ301" s="13"/>
      <c r="BR301" s="15"/>
      <c r="BU301" s="13"/>
      <c r="BV301" s="15"/>
      <c r="BY301" s="13"/>
      <c r="BZ301" s="15"/>
      <c r="CC301" s="13"/>
      <c r="CD301" s="15"/>
      <c r="CG301" s="13"/>
      <c r="CH301" s="15"/>
      <c r="CK301" s="15"/>
      <c r="CL301" s="15"/>
      <c r="CM301" s="15"/>
    </row>
    <row r="302" spans="1:91" ht="16" thickBot="1" x14ac:dyDescent="0.4">
      <c r="A302" s="13">
        <v>43763</v>
      </c>
      <c r="B302" s="81" t="s">
        <v>348</v>
      </c>
      <c r="C302" s="80">
        <f t="shared" si="90"/>
        <v>2019</v>
      </c>
      <c r="D302" s="80">
        <f t="shared" si="91"/>
        <v>10</v>
      </c>
      <c r="E302" s="80">
        <f t="shared" si="92"/>
        <v>25</v>
      </c>
      <c r="F302" s="80">
        <v>1099.3668</v>
      </c>
      <c r="G302" s="80">
        <v>97.58</v>
      </c>
      <c r="H302" s="80">
        <v>0.04</v>
      </c>
      <c r="I302" s="80">
        <v>904.41</v>
      </c>
      <c r="J302" s="80">
        <v>403.6</v>
      </c>
      <c r="K302" s="80">
        <v>1126.6032</v>
      </c>
      <c r="L302" s="80">
        <v>11950.17</v>
      </c>
      <c r="M302" s="80">
        <v>20310.34</v>
      </c>
      <c r="O302" s="66">
        <f t="shared" si="93"/>
        <v>10</v>
      </c>
      <c r="P302" s="44">
        <f t="shared" si="94"/>
        <v>24</v>
      </c>
      <c r="Q302" s="94">
        <v>45589</v>
      </c>
      <c r="R302" s="95">
        <f>SUMIFS(F:F,C:C,$R$4,D:D,O302,E:E,P302)</f>
        <v>1098.8620000000001</v>
      </c>
      <c r="S302" s="96">
        <f>SUMIFS($F:$F,$C:$C,$S$4,$D:$D,O302,$E:$E,P302)</f>
        <v>1076.0696</v>
      </c>
      <c r="T302" s="96">
        <f>SUMIFS($F:$F,$C:$C,$T$4,$D:$D,O302,$E:$E,P302)</f>
        <v>860.42790000000002</v>
      </c>
      <c r="U302" s="96">
        <f>SUMIFS($F:$F,$C:$C,$U$4,$D:$D,O302,$E:$E,P302)</f>
        <v>1045.7335</v>
      </c>
      <c r="V302" s="96">
        <f>SUMIFS($F:$F,$C:$C,$V$4,$D:$D,O302,$E:$E,P302)</f>
        <v>1123.8032000000001</v>
      </c>
      <c r="W302" s="96">
        <f>SUMIFS($F:$F,$C:$C,$W$4,$D:$D,O302,$E:$E,P302)</f>
        <v>1092.7562</v>
      </c>
      <c r="X302" s="97">
        <f>SUMIFS($F:$F,$C:$C,$X$4,$D:$D,O302,$E:$E,P302)</f>
        <v>0</v>
      </c>
      <c r="Y302" s="44"/>
      <c r="Z302" s="66">
        <f t="shared" si="95"/>
        <v>10</v>
      </c>
      <c r="AA302" s="44">
        <f t="shared" si="96"/>
        <v>24</v>
      </c>
      <c r="AB302" s="94">
        <v>45589</v>
      </c>
      <c r="AC302" s="95">
        <f t="shared" si="111"/>
        <v>99.896545454545461</v>
      </c>
      <c r="AD302" s="96">
        <f t="shared" si="111"/>
        <v>97.824509090909089</v>
      </c>
      <c r="AE302" s="96">
        <f t="shared" si="111"/>
        <v>78.220718181818185</v>
      </c>
      <c r="AF302" s="96">
        <f t="shared" si="110"/>
        <v>95.06668181818182</v>
      </c>
      <c r="AG302" s="96">
        <f t="shared" si="110"/>
        <v>102.16392727272728</v>
      </c>
      <c r="AH302" s="96">
        <f t="shared" si="110"/>
        <v>99.34147272727273</v>
      </c>
      <c r="AI302" s="97">
        <f t="shared" si="110"/>
        <v>0</v>
      </c>
      <c r="AJ302" s="44"/>
      <c r="AK302" s="66">
        <f t="shared" si="97"/>
        <v>10</v>
      </c>
      <c r="AL302" s="44">
        <f t="shared" si="98"/>
        <v>24</v>
      </c>
      <c r="AM302" s="94">
        <v>45589</v>
      </c>
      <c r="AN302" s="95">
        <f>SUMIFS(G:G,C:C,$AN$4,D:D,AK302,E:E,AL302)</f>
        <v>97.54</v>
      </c>
      <c r="AO302" s="96">
        <f>SUMIFS(G:G,C:C,$AO$4,D:D,AK302,E:E,AL302)</f>
        <v>94.66</v>
      </c>
      <c r="AP302" s="96">
        <f>SUMIFS(G:G,C:C,$AP$4,D:D,AK302,E:E,AL302)</f>
        <v>77.22</v>
      </c>
      <c r="AQ302" s="96">
        <f>SUMIFS(G:G,C:C,$AQ$4,D:D,AK302,E:E,AL302)</f>
        <v>93.82</v>
      </c>
      <c r="AR302" s="96">
        <f>SUMIFS(G:G,C:C,$AR$4,D:D,AK302,E:E,AL302)</f>
        <v>98.66</v>
      </c>
      <c r="AS302" s="96">
        <f>SUMIFS(G:G,C:C,$AS$4,D:D,AK302,E:E,AL302)</f>
        <v>95.22</v>
      </c>
      <c r="AT302" s="97">
        <f>SUMIFS(G:G,C:C,$AT$4,D:D,AK302,E:E,AL302)</f>
        <v>0</v>
      </c>
      <c r="AU302" s="44"/>
      <c r="AV302" s="101">
        <v>45589</v>
      </c>
      <c r="AW302" s="96">
        <f t="shared" si="99"/>
        <v>1039.7580800000001</v>
      </c>
      <c r="AX302" s="96">
        <f t="shared" si="100"/>
        <v>94.523461818181829</v>
      </c>
      <c r="AY302" s="97">
        <f t="shared" si="101"/>
        <v>91.916000000000011</v>
      </c>
      <c r="AZ302" s="96">
        <f t="shared" si="102"/>
        <v>102.16392727272728</v>
      </c>
      <c r="BA302" s="96">
        <f t="shared" si="103"/>
        <v>78.220718181818185</v>
      </c>
      <c r="BB302" s="97">
        <f t="shared" si="104"/>
        <v>23.943209090909093</v>
      </c>
      <c r="BC302" s="102">
        <f t="shared" si="105"/>
        <v>94.523461818181815</v>
      </c>
      <c r="BD302" s="44"/>
      <c r="BE302" s="44"/>
      <c r="BF302" s="96">
        <f t="shared" si="107"/>
        <v>98.66</v>
      </c>
      <c r="BG302" s="96">
        <f t="shared" si="108"/>
        <v>77.22</v>
      </c>
      <c r="BH302" s="96">
        <f t="shared" si="109"/>
        <v>21.439999999999998</v>
      </c>
      <c r="BI302" s="44"/>
      <c r="BJ302" s="96">
        <f t="shared" si="106"/>
        <v>91.916000000000011</v>
      </c>
      <c r="BK302" s="44"/>
      <c r="BP302" s="14"/>
      <c r="BQ302" s="13"/>
      <c r="BR302" s="15"/>
      <c r="BU302" s="13"/>
      <c r="BV302" s="15"/>
      <c r="BY302" s="13"/>
      <c r="BZ302" s="15"/>
      <c r="CC302" s="13"/>
      <c r="CD302" s="15"/>
      <c r="CG302" s="13"/>
      <c r="CH302" s="15"/>
      <c r="CK302" s="15"/>
      <c r="CL302" s="15"/>
      <c r="CM302" s="15"/>
    </row>
    <row r="303" spans="1:91" ht="16" thickBot="1" x14ac:dyDescent="0.4">
      <c r="A303" s="13">
        <v>43764</v>
      </c>
      <c r="B303" s="81" t="s">
        <v>349</v>
      </c>
      <c r="C303" s="80">
        <f t="shared" si="90"/>
        <v>2019</v>
      </c>
      <c r="D303" s="80">
        <f t="shared" si="91"/>
        <v>10</v>
      </c>
      <c r="E303" s="80">
        <f t="shared" si="92"/>
        <v>26</v>
      </c>
      <c r="F303" s="80">
        <v>1101.0128</v>
      </c>
      <c r="G303" s="80">
        <v>97.65</v>
      </c>
      <c r="H303" s="80">
        <v>0.15</v>
      </c>
      <c r="I303" s="80">
        <v>1868.62</v>
      </c>
      <c r="J303" s="80">
        <v>148</v>
      </c>
      <c r="K303" s="80">
        <v>1127.566</v>
      </c>
      <c r="L303" s="80">
        <v>12118.98</v>
      </c>
      <c r="M303" s="80">
        <v>20578.150000000001</v>
      </c>
      <c r="O303" s="66">
        <f t="shared" si="93"/>
        <v>10</v>
      </c>
      <c r="P303" s="44">
        <f t="shared" si="94"/>
        <v>25</v>
      </c>
      <c r="Q303" s="94">
        <v>45590</v>
      </c>
      <c r="R303" s="95">
        <f>SUMIFS(F:F,C:C,$R$4,D:D,O303,E:E,P303)</f>
        <v>1099.3668</v>
      </c>
      <c r="S303" s="96">
        <f>SUMIFS($F:$F,$C:$C,$S$4,$D:$D,O303,$E:$E,P303)</f>
        <v>1077.3235</v>
      </c>
      <c r="T303" s="96">
        <f>SUMIFS($F:$F,$C:$C,$T$4,$D:$D,O303,$E:$E,P303)</f>
        <v>859.06209999999999</v>
      </c>
      <c r="U303" s="96">
        <f>SUMIFS($F:$F,$C:$C,$U$4,$D:$D,O303,$E:$E,P303)</f>
        <v>1046.9662000000001</v>
      </c>
      <c r="V303" s="96">
        <f>SUMIFS($F:$F,$C:$C,$V$4,$D:$D,O303,$E:$E,P303)</f>
        <v>1124.2447999999999</v>
      </c>
      <c r="W303" s="96">
        <f>SUMIFS($F:$F,$C:$C,$W$4,$D:$D,O303,$E:$E,P303)</f>
        <v>1092.6515999999999</v>
      </c>
      <c r="X303" s="97">
        <f>SUMIFS($F:$F,$C:$C,$X$4,$D:$D,O303,$E:$E,P303)</f>
        <v>0</v>
      </c>
      <c r="Y303" s="44"/>
      <c r="Z303" s="66">
        <f t="shared" si="95"/>
        <v>10</v>
      </c>
      <c r="AA303" s="44">
        <f t="shared" si="96"/>
        <v>25</v>
      </c>
      <c r="AB303" s="94">
        <v>45590</v>
      </c>
      <c r="AC303" s="95">
        <f t="shared" si="111"/>
        <v>99.942436363636361</v>
      </c>
      <c r="AD303" s="96">
        <f t="shared" si="111"/>
        <v>97.938499999999991</v>
      </c>
      <c r="AE303" s="96">
        <f t="shared" si="111"/>
        <v>78.096554545454538</v>
      </c>
      <c r="AF303" s="96">
        <f t="shared" si="110"/>
        <v>95.178745454545464</v>
      </c>
      <c r="AG303" s="96">
        <f t="shared" si="110"/>
        <v>102.20407272727272</v>
      </c>
      <c r="AH303" s="96">
        <f t="shared" si="110"/>
        <v>99.331963636363625</v>
      </c>
      <c r="AI303" s="97">
        <f t="shared" si="110"/>
        <v>0</v>
      </c>
      <c r="AJ303" s="44"/>
      <c r="AK303" s="66">
        <f t="shared" si="97"/>
        <v>10</v>
      </c>
      <c r="AL303" s="44">
        <f t="shared" si="98"/>
        <v>25</v>
      </c>
      <c r="AM303" s="94">
        <v>45590</v>
      </c>
      <c r="AN303" s="95">
        <f>SUMIFS(G:G,C:C,$AN$4,D:D,AK303,E:E,AL303)</f>
        <v>97.58</v>
      </c>
      <c r="AO303" s="96">
        <f>SUMIFS(G:G,C:C,$AO$4,D:D,AK303,E:E,AL303)</f>
        <v>94.85</v>
      </c>
      <c r="AP303" s="96">
        <f>SUMIFS(G:G,C:C,$AP$4,D:D,AK303,E:E,AL303)</f>
        <v>77.099999999999994</v>
      </c>
      <c r="AQ303" s="96">
        <f>SUMIFS(G:G,C:C,$AQ$4,D:D,AK303,E:E,AL303)</f>
        <v>93.86</v>
      </c>
      <c r="AR303" s="96">
        <f>SUMIFS(G:G,C:C,$AR$4,D:D,AK303,E:E,AL303)</f>
        <v>98.96</v>
      </c>
      <c r="AS303" s="96">
        <f>SUMIFS(G:G,C:C,$AS$4,D:D,AK303,E:E,AL303)</f>
        <v>95.21</v>
      </c>
      <c r="AT303" s="97">
        <f>SUMIFS(G:G,C:C,$AT$4,D:D,AK303,E:E,AL303)</f>
        <v>0</v>
      </c>
      <c r="AU303" s="44"/>
      <c r="AV303" s="101">
        <v>45590</v>
      </c>
      <c r="AW303" s="96">
        <f t="shared" si="99"/>
        <v>1040.0496400000002</v>
      </c>
      <c r="AX303" s="96">
        <f t="shared" si="100"/>
        <v>94.549967272727287</v>
      </c>
      <c r="AY303" s="97">
        <f t="shared" si="101"/>
        <v>91.995999999999995</v>
      </c>
      <c r="AZ303" s="96">
        <f t="shared" si="102"/>
        <v>102.20407272727272</v>
      </c>
      <c r="BA303" s="96">
        <f t="shared" si="103"/>
        <v>78.096554545454538</v>
      </c>
      <c r="BB303" s="97">
        <f t="shared" si="104"/>
        <v>24.107518181818179</v>
      </c>
      <c r="BC303" s="102">
        <f t="shared" si="105"/>
        <v>94.549967272727272</v>
      </c>
      <c r="BD303" s="44"/>
      <c r="BE303" s="44"/>
      <c r="BF303" s="96">
        <f t="shared" si="107"/>
        <v>98.96</v>
      </c>
      <c r="BG303" s="96">
        <f t="shared" si="108"/>
        <v>77.099999999999994</v>
      </c>
      <c r="BH303" s="96">
        <f t="shared" si="109"/>
        <v>21.86</v>
      </c>
      <c r="BI303" s="44"/>
      <c r="BJ303" s="96">
        <f t="shared" si="106"/>
        <v>91.995999999999995</v>
      </c>
      <c r="BK303" s="44"/>
      <c r="BP303" s="14"/>
      <c r="BQ303" s="13"/>
      <c r="BR303" s="15"/>
      <c r="BU303" s="13"/>
      <c r="BV303" s="15"/>
      <c r="BY303" s="13"/>
      <c r="BZ303" s="15"/>
      <c r="CC303" s="13"/>
      <c r="CD303" s="15"/>
      <c r="CG303" s="13"/>
      <c r="CH303" s="15"/>
      <c r="CK303" s="15"/>
      <c r="CL303" s="15"/>
      <c r="CM303" s="15"/>
    </row>
    <row r="304" spans="1:91" ht="16" thickBot="1" x14ac:dyDescent="0.4">
      <c r="A304" s="13">
        <v>43765</v>
      </c>
      <c r="B304" s="81" t="s">
        <v>350</v>
      </c>
      <c r="C304" s="80">
        <f t="shared" si="90"/>
        <v>2019</v>
      </c>
      <c r="D304" s="80">
        <f t="shared" si="91"/>
        <v>10</v>
      </c>
      <c r="E304" s="80">
        <f t="shared" si="92"/>
        <v>27</v>
      </c>
      <c r="F304" s="80">
        <v>1102.2617</v>
      </c>
      <c r="G304" s="80">
        <v>97.84</v>
      </c>
      <c r="H304" s="80">
        <v>0.11</v>
      </c>
      <c r="I304" s="80">
        <v>1341.4</v>
      </c>
      <c r="J304" s="80">
        <v>180.5</v>
      </c>
      <c r="K304" s="80">
        <v>1126.6192000000001</v>
      </c>
      <c r="L304" s="80">
        <v>11950.05</v>
      </c>
      <c r="M304" s="80">
        <v>20310.669999999998</v>
      </c>
      <c r="O304" s="66">
        <f t="shared" si="93"/>
        <v>10</v>
      </c>
      <c r="P304" s="44">
        <f t="shared" si="94"/>
        <v>26</v>
      </c>
      <c r="Q304" s="94">
        <v>45591</v>
      </c>
      <c r="R304" s="95">
        <f>SUMIFS(F:F,C:C,$R$4,D:D,O304,E:E,P304)</f>
        <v>1101.0128</v>
      </c>
      <c r="S304" s="96">
        <f>SUMIFS($F:$F,$C:$C,$S$4,$D:$D,O304,$E:$E,P304)</f>
        <v>1077.1882000000001</v>
      </c>
      <c r="T304" s="96">
        <f>SUMIFS($F:$F,$C:$C,$T$4,$D:$D,O304,$E:$E,P304)</f>
        <v>858.11019999999996</v>
      </c>
      <c r="U304" s="96">
        <f>SUMIFS($F:$F,$C:$C,$U$4,$D:$D,O304,$E:$E,P304)</f>
        <v>1048.0047999999999</v>
      </c>
      <c r="V304" s="96">
        <f>SUMIFS($F:$F,$C:$C,$V$4,$D:$D,O304,$E:$E,P304)</f>
        <v>1124.9060999999999</v>
      </c>
      <c r="W304" s="96">
        <f>SUMIFS($F:$F,$C:$C,$W$4,$D:$D,O304,$E:$E,P304)</f>
        <v>1093.3126999999999</v>
      </c>
      <c r="X304" s="97">
        <f>SUMIFS($F:$F,$C:$C,$X$4,$D:$D,O304,$E:$E,P304)</f>
        <v>0</v>
      </c>
      <c r="Y304" s="44"/>
      <c r="Z304" s="66">
        <f t="shared" si="95"/>
        <v>10</v>
      </c>
      <c r="AA304" s="44">
        <f t="shared" si="96"/>
        <v>26</v>
      </c>
      <c r="AB304" s="94">
        <v>45591</v>
      </c>
      <c r="AC304" s="95">
        <f t="shared" si="111"/>
        <v>100.09207272727272</v>
      </c>
      <c r="AD304" s="96">
        <f t="shared" si="111"/>
        <v>97.926200000000009</v>
      </c>
      <c r="AE304" s="96">
        <f t="shared" si="111"/>
        <v>78.010018181818182</v>
      </c>
      <c r="AF304" s="96">
        <f t="shared" si="110"/>
        <v>95.273163636363634</v>
      </c>
      <c r="AG304" s="96">
        <f t="shared" si="110"/>
        <v>102.2641909090909</v>
      </c>
      <c r="AH304" s="96">
        <f t="shared" si="110"/>
        <v>99.392063636363631</v>
      </c>
      <c r="AI304" s="97">
        <f t="shared" si="110"/>
        <v>0</v>
      </c>
      <c r="AJ304" s="44"/>
      <c r="AK304" s="66">
        <f t="shared" si="97"/>
        <v>10</v>
      </c>
      <c r="AL304" s="44">
        <f t="shared" si="98"/>
        <v>26</v>
      </c>
      <c r="AM304" s="94">
        <v>45591</v>
      </c>
      <c r="AN304" s="95">
        <f>SUMIFS(G:G,C:C,$AN$4,D:D,AK304,E:E,AL304)</f>
        <v>97.65</v>
      </c>
      <c r="AO304" s="96">
        <f>SUMIFS(G:G,C:C,$AO$4,D:D,AK304,E:E,AL304)</f>
        <v>94.84</v>
      </c>
      <c r="AP304" s="96">
        <f>SUMIFS(G:G,C:C,$AP$4,D:D,AK304,E:E,AL304)</f>
        <v>77.010000000000005</v>
      </c>
      <c r="AQ304" s="96">
        <f>SUMIFS(G:G,C:C,$AQ$4,D:D,AK304,E:E,AL304)</f>
        <v>93.95</v>
      </c>
      <c r="AR304" s="96">
        <f>SUMIFS(G:G,C:C,$AR$4,D:D,AK304,E:E,AL304)</f>
        <v>98.74</v>
      </c>
      <c r="AS304" s="96">
        <f>SUMIFS(G:G,C:C,$AS$4,D:D,AK304,E:E,AL304)</f>
        <v>95.27</v>
      </c>
      <c r="AT304" s="97">
        <f>SUMIFS(G:G,C:C,$AT$4,D:D,AK304,E:E,AL304)</f>
        <v>0</v>
      </c>
      <c r="AU304" s="44"/>
      <c r="AV304" s="101">
        <v>45591</v>
      </c>
      <c r="AW304" s="96">
        <f t="shared" si="99"/>
        <v>1040.3044000000002</v>
      </c>
      <c r="AX304" s="96">
        <f t="shared" si="100"/>
        <v>94.573127272727291</v>
      </c>
      <c r="AY304" s="97">
        <f t="shared" si="101"/>
        <v>91.962000000000003</v>
      </c>
      <c r="AZ304" s="96">
        <f t="shared" si="102"/>
        <v>102.2641909090909</v>
      </c>
      <c r="BA304" s="96">
        <f t="shared" si="103"/>
        <v>78.010018181818182</v>
      </c>
      <c r="BB304" s="97">
        <f t="shared" si="104"/>
        <v>24.254172727272717</v>
      </c>
      <c r="BC304" s="102">
        <f t="shared" si="105"/>
        <v>94.573127272727277</v>
      </c>
      <c r="BD304" s="44"/>
      <c r="BE304" s="44"/>
      <c r="BF304" s="96">
        <f t="shared" si="107"/>
        <v>98.74</v>
      </c>
      <c r="BG304" s="96">
        <f t="shared" si="108"/>
        <v>77.010000000000005</v>
      </c>
      <c r="BH304" s="96">
        <f t="shared" si="109"/>
        <v>21.72999999999999</v>
      </c>
      <c r="BI304" s="44"/>
      <c r="BJ304" s="96">
        <f t="shared" si="106"/>
        <v>91.962000000000003</v>
      </c>
      <c r="BK304" s="44"/>
      <c r="BP304" s="14"/>
      <c r="BQ304" s="13"/>
      <c r="BR304" s="15"/>
      <c r="BU304" s="13"/>
      <c r="BV304" s="15"/>
      <c r="BY304" s="13"/>
      <c r="BZ304" s="15"/>
      <c r="CC304" s="13"/>
      <c r="CD304" s="15"/>
      <c r="CG304" s="13"/>
      <c r="CH304" s="15"/>
      <c r="CK304" s="15"/>
      <c r="CL304" s="15"/>
      <c r="CM304" s="15"/>
    </row>
    <row r="305" spans="1:91" ht="16" thickBot="1" x14ac:dyDescent="0.4">
      <c r="A305" s="13">
        <v>43766</v>
      </c>
      <c r="B305" s="81" t="s">
        <v>351</v>
      </c>
      <c r="C305" s="80">
        <f t="shared" si="90"/>
        <v>2019</v>
      </c>
      <c r="D305" s="80">
        <f t="shared" si="91"/>
        <v>10</v>
      </c>
      <c r="E305" s="80">
        <f t="shared" si="92"/>
        <v>28</v>
      </c>
      <c r="F305" s="80">
        <v>1102.2445</v>
      </c>
      <c r="G305" s="80">
        <v>97.84</v>
      </c>
      <c r="H305" s="80">
        <v>0</v>
      </c>
      <c r="I305" s="80">
        <v>555.88</v>
      </c>
      <c r="J305" s="80">
        <v>828.5</v>
      </c>
      <c r="K305" s="80">
        <v>1126.6270999999999</v>
      </c>
      <c r="L305" s="80">
        <v>11950.14</v>
      </c>
      <c r="M305" s="80">
        <v>20310.93</v>
      </c>
      <c r="O305" s="66">
        <f t="shared" si="93"/>
        <v>10</v>
      </c>
      <c r="P305" s="44">
        <f t="shared" si="94"/>
        <v>27</v>
      </c>
      <c r="Q305" s="94">
        <v>45592</v>
      </c>
      <c r="R305" s="95">
        <f>SUMIFS(F:F,C:C,$R$4,D:D,O305,E:E,P305)</f>
        <v>1102.2617</v>
      </c>
      <c r="S305" s="96">
        <f>SUMIFS($F:$F,$C:$C,$S$4,$D:$D,O305,$E:$E,P305)</f>
        <v>1075.4706000000001</v>
      </c>
      <c r="T305" s="96">
        <f>SUMIFS($F:$F,$C:$C,$T$4,$D:$D,O305,$E:$E,P305)</f>
        <v>858.40539999999999</v>
      </c>
      <c r="U305" s="96">
        <f>SUMIFS($F:$F,$C:$C,$U$4,$D:$D,O305,$E:$E,P305)</f>
        <v>1049.5889</v>
      </c>
      <c r="V305" s="96">
        <f>SUMIFS($F:$F,$C:$C,$V$4,$D:$D,O305,$E:$E,P305)</f>
        <v>1125.5243</v>
      </c>
      <c r="W305" s="96">
        <f>SUMIFS($F:$F,$C:$C,$W$4,$D:$D,O305,$E:$E,P305)</f>
        <v>1093.8407999999999</v>
      </c>
      <c r="X305" s="97">
        <f>SUMIFS($F:$F,$C:$C,$X$4,$D:$D,O305,$E:$E,P305)</f>
        <v>0</v>
      </c>
      <c r="Y305" s="44"/>
      <c r="Z305" s="66">
        <f t="shared" si="95"/>
        <v>10</v>
      </c>
      <c r="AA305" s="44">
        <f t="shared" si="96"/>
        <v>27</v>
      </c>
      <c r="AB305" s="94">
        <v>45592</v>
      </c>
      <c r="AC305" s="95">
        <f t="shared" si="111"/>
        <v>100.20560909090909</v>
      </c>
      <c r="AD305" s="96">
        <f t="shared" si="111"/>
        <v>97.770054545454556</v>
      </c>
      <c r="AE305" s="96">
        <f t="shared" si="111"/>
        <v>78.036854545454545</v>
      </c>
      <c r="AF305" s="96">
        <f t="shared" si="110"/>
        <v>95.417172727272728</v>
      </c>
      <c r="AG305" s="96">
        <f t="shared" si="110"/>
        <v>102.32039090909092</v>
      </c>
      <c r="AH305" s="96">
        <f t="shared" si="110"/>
        <v>99.440072727272721</v>
      </c>
      <c r="AI305" s="97">
        <f t="shared" si="110"/>
        <v>0</v>
      </c>
      <c r="AJ305" s="44"/>
      <c r="AK305" s="66">
        <f t="shared" si="97"/>
        <v>10</v>
      </c>
      <c r="AL305" s="44">
        <f t="shared" si="98"/>
        <v>27</v>
      </c>
      <c r="AM305" s="94">
        <v>45592</v>
      </c>
      <c r="AN305" s="95">
        <f>SUMIFS(G:G,C:C,$AN$4,D:D,AK305,E:E,AL305)</f>
        <v>97.84</v>
      </c>
      <c r="AO305" s="96">
        <f>SUMIFS(G:G,C:C,$AO$4,D:D,AK305,E:E,AL305)</f>
        <v>94.69</v>
      </c>
      <c r="AP305" s="96">
        <f>SUMIFS(G:G,C:C,$AP$4,D:D,AK305,E:E,AL305)</f>
        <v>77.040000000000006</v>
      </c>
      <c r="AQ305" s="96">
        <f>SUMIFS(G:G,C:C,$AQ$4,D:D,AK305,E:E,AL305)</f>
        <v>94.1</v>
      </c>
      <c r="AR305" s="96">
        <f>SUMIFS(G:G,C:C,$AR$4,D:D,AK305,E:E,AL305)</f>
        <v>98.79</v>
      </c>
      <c r="AS305" s="96">
        <f>SUMIFS(G:G,C:C,$AS$4,D:D,AK305,E:E,AL305)</f>
        <v>95.31</v>
      </c>
      <c r="AT305" s="97">
        <f>SUMIFS(G:G,C:C,$AT$4,D:D,AK305,E:E,AL305)</f>
        <v>0</v>
      </c>
      <c r="AU305" s="44"/>
      <c r="AV305" s="101">
        <v>45592</v>
      </c>
      <c r="AW305" s="96">
        <f t="shared" si="99"/>
        <v>1040.566</v>
      </c>
      <c r="AX305" s="96">
        <f t="shared" si="100"/>
        <v>94.596909090909094</v>
      </c>
      <c r="AY305" s="97">
        <f t="shared" si="101"/>
        <v>91.986000000000018</v>
      </c>
      <c r="AZ305" s="96">
        <f t="shared" si="102"/>
        <v>102.32039090909092</v>
      </c>
      <c r="BA305" s="96">
        <f t="shared" si="103"/>
        <v>78.036854545454545</v>
      </c>
      <c r="BB305" s="97">
        <f t="shared" si="104"/>
        <v>24.283536363636372</v>
      </c>
      <c r="BC305" s="102">
        <f t="shared" si="105"/>
        <v>94.596909090909094</v>
      </c>
      <c r="BD305" s="44"/>
      <c r="BE305" s="44"/>
      <c r="BF305" s="96">
        <f t="shared" si="107"/>
        <v>98.79</v>
      </c>
      <c r="BG305" s="96">
        <f t="shared" si="108"/>
        <v>77.040000000000006</v>
      </c>
      <c r="BH305" s="96">
        <f t="shared" si="109"/>
        <v>21.75</v>
      </c>
      <c r="BI305" s="44"/>
      <c r="BJ305" s="96">
        <f t="shared" si="106"/>
        <v>91.986000000000018</v>
      </c>
      <c r="BK305" s="44"/>
      <c r="BP305" s="14"/>
      <c r="BQ305" s="13"/>
      <c r="BR305" s="15"/>
      <c r="BU305" s="13"/>
      <c r="BV305" s="15"/>
      <c r="BY305" s="13"/>
      <c r="BZ305" s="15"/>
      <c r="CC305" s="13"/>
      <c r="CD305" s="15"/>
      <c r="CG305" s="13"/>
      <c r="CH305" s="15"/>
      <c r="CK305" s="15"/>
      <c r="CL305" s="15"/>
      <c r="CM305" s="15"/>
    </row>
    <row r="306" spans="1:91" ht="16" thickBot="1" x14ac:dyDescent="0.4">
      <c r="A306" s="13">
        <v>43767</v>
      </c>
      <c r="B306" s="81" t="s">
        <v>352</v>
      </c>
      <c r="C306" s="80">
        <f t="shared" si="90"/>
        <v>2019</v>
      </c>
      <c r="D306" s="80">
        <f t="shared" si="91"/>
        <v>10</v>
      </c>
      <c r="E306" s="80">
        <f t="shared" si="92"/>
        <v>29</v>
      </c>
      <c r="F306" s="80">
        <v>1101.1116999999999</v>
      </c>
      <c r="G306" s="80">
        <v>97.73</v>
      </c>
      <c r="H306" s="80">
        <v>-0.1</v>
      </c>
      <c r="I306" s="80">
        <v>417.81</v>
      </c>
      <c r="J306" s="80">
        <v>1524.6</v>
      </c>
      <c r="K306" s="80">
        <v>1126.6832999999999</v>
      </c>
      <c r="L306" s="80">
        <v>11950.25</v>
      </c>
      <c r="M306" s="80">
        <v>20310.63</v>
      </c>
      <c r="O306" s="66">
        <f t="shared" si="93"/>
        <v>10</v>
      </c>
      <c r="P306" s="44">
        <f t="shared" si="94"/>
        <v>28</v>
      </c>
      <c r="Q306" s="94">
        <v>45593</v>
      </c>
      <c r="R306" s="95">
        <f>SUMIFS(F:F,C:C,$R$4,D:D,O306,E:E,P306)</f>
        <v>1102.2445</v>
      </c>
      <c r="S306" s="96">
        <f>SUMIFS($F:$F,$C:$C,$S$4,$D:$D,O306,$E:$E,P306)</f>
        <v>1074.5633</v>
      </c>
      <c r="T306" s="96">
        <f>SUMIFS($F:$F,$C:$C,$T$4,$D:$D,O306,$E:$E,P306)</f>
        <v>857.9751</v>
      </c>
      <c r="U306" s="96">
        <f>SUMIFS($F:$F,$C:$C,$U$4,$D:$D,O306,$E:$E,P306)</f>
        <v>1051.4295999999999</v>
      </c>
      <c r="V306" s="96">
        <f>SUMIFS($F:$F,$C:$C,$V$4,$D:$D,O306,$E:$E,P306)</f>
        <v>1127.6162999999999</v>
      </c>
      <c r="W306" s="96">
        <f>SUMIFS($F:$F,$C:$C,$W$4,$D:$D,O306,$E:$E,P306)</f>
        <v>1093.9151999999999</v>
      </c>
      <c r="X306" s="97">
        <f>SUMIFS($F:$F,$C:$C,$X$4,$D:$D,O306,$E:$E,P306)</f>
        <v>0</v>
      </c>
      <c r="Y306" s="44"/>
      <c r="Z306" s="66">
        <f t="shared" si="95"/>
        <v>10</v>
      </c>
      <c r="AA306" s="44">
        <f t="shared" si="96"/>
        <v>28</v>
      </c>
      <c r="AB306" s="94">
        <v>45593</v>
      </c>
      <c r="AC306" s="95">
        <f t="shared" si="111"/>
        <v>100.20404545454545</v>
      </c>
      <c r="AD306" s="96">
        <f t="shared" si="111"/>
        <v>97.687572727272723</v>
      </c>
      <c r="AE306" s="96">
        <f t="shared" si="111"/>
        <v>77.997736363636363</v>
      </c>
      <c r="AF306" s="96">
        <f t="shared" si="110"/>
        <v>95.58450909090908</v>
      </c>
      <c r="AG306" s="96">
        <f t="shared" si="110"/>
        <v>102.51057272727272</v>
      </c>
      <c r="AH306" s="96">
        <f t="shared" si="110"/>
        <v>99.446836363636351</v>
      </c>
      <c r="AI306" s="97">
        <f t="shared" si="110"/>
        <v>0</v>
      </c>
      <c r="AJ306" s="44"/>
      <c r="AK306" s="66">
        <f t="shared" si="97"/>
        <v>10</v>
      </c>
      <c r="AL306" s="44">
        <f t="shared" si="98"/>
        <v>28</v>
      </c>
      <c r="AM306" s="94">
        <v>45593</v>
      </c>
      <c r="AN306" s="95">
        <f>SUMIFS(G:G,C:C,$AN$4,D:D,AK306,E:E,AL306)</f>
        <v>97.84</v>
      </c>
      <c r="AO306" s="96">
        <f>SUMIFS(G:G,C:C,$AO$4,D:D,AK306,E:E,AL306)</f>
        <v>94.61</v>
      </c>
      <c r="AP306" s="96">
        <f>SUMIFS(G:G,C:C,$AP$4,D:D,AK306,E:E,AL306)</f>
        <v>77</v>
      </c>
      <c r="AQ306" s="96">
        <f>SUMIFS(G:G,C:C,$AQ$4,D:D,AK306,E:E,AL306)</f>
        <v>94.26</v>
      </c>
      <c r="AR306" s="96">
        <f>SUMIFS(G:G,C:C,$AR$4,D:D,AK306,E:E,AL306)</f>
        <v>98.97</v>
      </c>
      <c r="AS306" s="96">
        <f>SUMIFS(G:G,C:C,$AS$4,D:D,AK306,E:E,AL306)</f>
        <v>95.32</v>
      </c>
      <c r="AT306" s="97">
        <f>SUMIFS(G:G,C:C,$AT$4,D:D,AK306,E:E,AL306)</f>
        <v>0</v>
      </c>
      <c r="AU306" s="44"/>
      <c r="AV306" s="101">
        <v>45593</v>
      </c>
      <c r="AW306" s="96">
        <f t="shared" si="99"/>
        <v>1041.0998999999999</v>
      </c>
      <c r="AX306" s="96">
        <f t="shared" si="100"/>
        <v>94.645445454545452</v>
      </c>
      <c r="AY306" s="97">
        <f t="shared" si="101"/>
        <v>92.032000000000011</v>
      </c>
      <c r="AZ306" s="96">
        <f t="shared" si="102"/>
        <v>102.51057272727272</v>
      </c>
      <c r="BA306" s="96">
        <f t="shared" si="103"/>
        <v>77.997736363636363</v>
      </c>
      <c r="BB306" s="97">
        <f t="shared" si="104"/>
        <v>24.512836363636353</v>
      </c>
      <c r="BC306" s="102">
        <f t="shared" si="105"/>
        <v>94.645445454545452</v>
      </c>
      <c r="BD306" s="44"/>
      <c r="BE306" s="44"/>
      <c r="BF306" s="96">
        <f t="shared" si="107"/>
        <v>98.97</v>
      </c>
      <c r="BG306" s="96">
        <f t="shared" si="108"/>
        <v>77</v>
      </c>
      <c r="BH306" s="96">
        <f t="shared" si="109"/>
        <v>21.97</v>
      </c>
      <c r="BI306" s="44"/>
      <c r="BJ306" s="96">
        <f t="shared" si="106"/>
        <v>92.032000000000011</v>
      </c>
      <c r="BK306" s="44"/>
      <c r="BP306" s="14"/>
      <c r="BQ306" s="13"/>
      <c r="BR306" s="15"/>
      <c r="BU306" s="13"/>
      <c r="BV306" s="15"/>
      <c r="BY306" s="13"/>
      <c r="BZ306" s="15"/>
      <c r="CC306" s="13"/>
      <c r="CD306" s="15"/>
      <c r="CG306" s="13"/>
      <c r="CH306" s="15"/>
      <c r="CK306" s="15"/>
      <c r="CL306" s="15"/>
      <c r="CM306" s="15"/>
    </row>
    <row r="307" spans="1:91" ht="16" thickBot="1" x14ac:dyDescent="0.4">
      <c r="A307" s="13">
        <v>43768</v>
      </c>
      <c r="B307" s="81" t="s">
        <v>353</v>
      </c>
      <c r="C307" s="80">
        <f t="shared" si="90"/>
        <v>2019</v>
      </c>
      <c r="D307" s="80">
        <f t="shared" si="91"/>
        <v>10</v>
      </c>
      <c r="E307" s="80">
        <f t="shared" si="92"/>
        <v>30</v>
      </c>
      <c r="F307" s="80">
        <v>1099.9034999999999</v>
      </c>
      <c r="G307" s="80">
        <v>97.62</v>
      </c>
      <c r="H307" s="80">
        <v>-0.11</v>
      </c>
      <c r="I307" s="80">
        <v>489.11</v>
      </c>
      <c r="J307" s="80">
        <v>1712.1</v>
      </c>
      <c r="K307" s="80">
        <v>1126.6889000000001</v>
      </c>
      <c r="L307" s="80">
        <v>11950.52</v>
      </c>
      <c r="M307" s="80">
        <v>20309.919999999998</v>
      </c>
      <c r="O307" s="66">
        <f t="shared" si="93"/>
        <v>10</v>
      </c>
      <c r="P307" s="44">
        <f t="shared" si="94"/>
        <v>29</v>
      </c>
      <c r="Q307" s="94">
        <v>45594</v>
      </c>
      <c r="R307" s="95">
        <f>SUMIFS(F:F,C:C,$R$4,D:D,O307,E:E,P307)</f>
        <v>1101.1116999999999</v>
      </c>
      <c r="S307" s="96">
        <f>SUMIFS($F:$F,$C:$C,$S$4,$D:$D,O307,$E:$E,P307)</f>
        <v>1073.5780999999999</v>
      </c>
      <c r="T307" s="96">
        <f>SUMIFS($F:$F,$C:$C,$T$4,$D:$D,O307,$E:$E,P307)</f>
        <v>857.8057</v>
      </c>
      <c r="U307" s="96">
        <f>SUMIFS($F:$F,$C:$C,$U$4,$D:$D,O307,$E:$E,P307)</f>
        <v>1053.9583</v>
      </c>
      <c r="V307" s="96">
        <f>SUMIFS($F:$F,$C:$C,$V$4,$D:$D,O307,$E:$E,P307)</f>
        <v>1129.5725</v>
      </c>
      <c r="W307" s="96">
        <f>SUMIFS($F:$F,$C:$C,$W$4,$D:$D,O307,$E:$E,P307)</f>
        <v>1092.7799</v>
      </c>
      <c r="X307" s="97">
        <f>SUMIFS($F:$F,$C:$C,$X$4,$D:$D,O307,$E:$E,P307)</f>
        <v>0</v>
      </c>
      <c r="Y307" s="44"/>
      <c r="Z307" s="66">
        <f t="shared" si="95"/>
        <v>10</v>
      </c>
      <c r="AA307" s="44">
        <f t="shared" si="96"/>
        <v>29</v>
      </c>
      <c r="AB307" s="94">
        <v>45594</v>
      </c>
      <c r="AC307" s="95">
        <f t="shared" si="111"/>
        <v>100.10106363636363</v>
      </c>
      <c r="AD307" s="96">
        <f t="shared" si="111"/>
        <v>97.598009090909088</v>
      </c>
      <c r="AE307" s="96">
        <f t="shared" si="111"/>
        <v>77.982336363636364</v>
      </c>
      <c r="AF307" s="96">
        <f t="shared" si="110"/>
        <v>95.814390909090903</v>
      </c>
      <c r="AG307" s="96">
        <f t="shared" si="110"/>
        <v>102.68840909090909</v>
      </c>
      <c r="AH307" s="96">
        <f t="shared" si="110"/>
        <v>99.343627272727275</v>
      </c>
      <c r="AI307" s="97">
        <f t="shared" si="110"/>
        <v>0</v>
      </c>
      <c r="AJ307" s="44"/>
      <c r="AK307" s="66">
        <f t="shared" si="97"/>
        <v>10</v>
      </c>
      <c r="AL307" s="44">
        <f t="shared" si="98"/>
        <v>29</v>
      </c>
      <c r="AM307" s="94">
        <v>45594</v>
      </c>
      <c r="AN307" s="95">
        <f>SUMIFS(G:G,C:C,$AN$4,D:D,AK307,E:E,AL307)</f>
        <v>97.73</v>
      </c>
      <c r="AO307" s="96">
        <f>SUMIFS(G:G,C:C,$AO$4,D:D,AK307,E:E,AL307)</f>
        <v>94.56</v>
      </c>
      <c r="AP307" s="96">
        <f>SUMIFS(G:G,C:C,$AP$4,D:D,AK307,E:E,AL307)</f>
        <v>76.98</v>
      </c>
      <c r="AQ307" s="96">
        <f>SUMIFS(G:G,C:C,$AQ$4,D:D,AK307,E:E,AL307)</f>
        <v>94.37</v>
      </c>
      <c r="AR307" s="96">
        <f>SUMIFS(G:G,C:C,$AR$4,D:D,AK307,E:E,AL307)</f>
        <v>99.14</v>
      </c>
      <c r="AS307" s="96">
        <f>SUMIFS(G:G,C:C,$AS$4,D:D,AK307,E:E,AL307)</f>
        <v>95.22</v>
      </c>
      <c r="AT307" s="97">
        <f>SUMIFS(G:G,C:C,$AT$4,D:D,AK307,E:E,AL307)</f>
        <v>0</v>
      </c>
      <c r="AU307" s="44"/>
      <c r="AV307" s="101">
        <v>45594</v>
      </c>
      <c r="AW307" s="96">
        <f t="shared" si="99"/>
        <v>1041.5389</v>
      </c>
      <c r="AX307" s="96">
        <f t="shared" si="100"/>
        <v>94.685354545454544</v>
      </c>
      <c r="AY307" s="97">
        <f t="shared" si="101"/>
        <v>92.054000000000002</v>
      </c>
      <c r="AZ307" s="96">
        <f t="shared" si="102"/>
        <v>102.68840909090909</v>
      </c>
      <c r="BA307" s="96">
        <f t="shared" si="103"/>
        <v>77.982336363636364</v>
      </c>
      <c r="BB307" s="97">
        <f t="shared" si="104"/>
        <v>24.706072727272726</v>
      </c>
      <c r="BC307" s="102">
        <f t="shared" si="105"/>
        <v>94.685354545454544</v>
      </c>
      <c r="BD307" s="44"/>
      <c r="BE307" s="44"/>
      <c r="BF307" s="96">
        <f t="shared" si="107"/>
        <v>99.14</v>
      </c>
      <c r="BG307" s="96">
        <f t="shared" si="108"/>
        <v>76.98</v>
      </c>
      <c r="BH307" s="96">
        <f t="shared" si="109"/>
        <v>22.159999999999997</v>
      </c>
      <c r="BI307" s="44"/>
      <c r="BJ307" s="96">
        <f t="shared" si="106"/>
        <v>92.054000000000002</v>
      </c>
      <c r="BK307" s="44"/>
      <c r="BP307" s="14"/>
      <c r="BQ307" s="13"/>
      <c r="BR307" s="15"/>
      <c r="BU307" s="13"/>
      <c r="BV307" s="15"/>
      <c r="BY307" s="13"/>
      <c r="BZ307" s="15"/>
      <c r="CC307" s="13"/>
      <c r="CD307" s="15"/>
      <c r="CG307" s="13"/>
      <c r="CH307" s="15"/>
      <c r="CK307" s="15"/>
      <c r="CL307" s="15"/>
      <c r="CM307" s="15"/>
    </row>
    <row r="308" spans="1:91" ht="16" thickBot="1" x14ac:dyDescent="0.4">
      <c r="A308" s="13">
        <v>43769</v>
      </c>
      <c r="B308" s="81" t="s">
        <v>354</v>
      </c>
      <c r="C308" s="80">
        <f t="shared" si="90"/>
        <v>2019</v>
      </c>
      <c r="D308" s="80">
        <f t="shared" si="91"/>
        <v>10</v>
      </c>
      <c r="E308" s="80">
        <f t="shared" si="92"/>
        <v>31</v>
      </c>
      <c r="F308" s="80">
        <v>1095.8671999999999</v>
      </c>
      <c r="G308" s="80">
        <v>97.26</v>
      </c>
      <c r="H308" s="80">
        <v>-0.36</v>
      </c>
      <c r="I308" s="80">
        <v>543.35</v>
      </c>
      <c r="J308" s="80">
        <v>2098.3000000000002</v>
      </c>
      <c r="K308" s="80">
        <v>1126.6889000000001</v>
      </c>
      <c r="L308" s="80">
        <v>11950.83</v>
      </c>
      <c r="M308" s="80">
        <v>20309.09</v>
      </c>
      <c r="O308" s="66">
        <f t="shared" si="93"/>
        <v>10</v>
      </c>
      <c r="P308" s="44">
        <f t="shared" si="94"/>
        <v>30</v>
      </c>
      <c r="Q308" s="94">
        <v>45595</v>
      </c>
      <c r="R308" s="95">
        <f>SUMIFS(F:F,C:C,$R$4,D:D,O308,E:E,P308)</f>
        <v>1099.9034999999999</v>
      </c>
      <c r="S308" s="96">
        <f>SUMIFS($F:$F,$C:$C,$S$4,$D:$D,O308,$E:$E,P308)</f>
        <v>1074.0161000000001</v>
      </c>
      <c r="T308" s="96">
        <f>SUMIFS($F:$F,$C:$C,$T$4,$D:$D,O308,$E:$E,P308)</f>
        <v>858.39670000000001</v>
      </c>
      <c r="U308" s="96">
        <f>SUMIFS($F:$F,$C:$C,$U$4,$D:$D,O308,$E:$E,P308)</f>
        <v>1056.6069</v>
      </c>
      <c r="V308" s="96">
        <f>SUMIFS($F:$F,$C:$C,$V$4,$D:$D,O308,$E:$E,P308)</f>
        <v>1130.6153999999999</v>
      </c>
      <c r="W308" s="96">
        <f>SUMIFS($F:$F,$C:$C,$W$4,$D:$D,O308,$E:$E,P308)</f>
        <v>1092.8026</v>
      </c>
      <c r="X308" s="97">
        <f>SUMIFS($F:$F,$C:$C,$X$4,$D:$D,O308,$E:$E,P308)</f>
        <v>0</v>
      </c>
      <c r="Y308" s="44"/>
      <c r="Z308" s="66">
        <f t="shared" si="95"/>
        <v>10</v>
      </c>
      <c r="AA308" s="44">
        <f t="shared" si="96"/>
        <v>30</v>
      </c>
      <c r="AB308" s="94">
        <v>45595</v>
      </c>
      <c r="AC308" s="95">
        <f t="shared" si="111"/>
        <v>99.991227272727258</v>
      </c>
      <c r="AD308" s="96">
        <f t="shared" si="111"/>
        <v>97.637827272727279</v>
      </c>
      <c r="AE308" s="96">
        <f t="shared" si="111"/>
        <v>78.036063636363636</v>
      </c>
      <c r="AF308" s="96">
        <f t="shared" si="110"/>
        <v>96.055172727272733</v>
      </c>
      <c r="AG308" s="96">
        <f t="shared" si="110"/>
        <v>102.78321818181817</v>
      </c>
      <c r="AH308" s="96">
        <f t="shared" si="110"/>
        <v>99.345690909090905</v>
      </c>
      <c r="AI308" s="97">
        <f t="shared" si="110"/>
        <v>0</v>
      </c>
      <c r="AJ308" s="44"/>
      <c r="AK308" s="66">
        <f t="shared" si="97"/>
        <v>10</v>
      </c>
      <c r="AL308" s="44">
        <f t="shared" si="98"/>
        <v>30</v>
      </c>
      <c r="AM308" s="94">
        <v>45595</v>
      </c>
      <c r="AN308" s="95">
        <f>SUMIFS(G:G,C:C,$AN$4,D:D,AK308,E:E,AL308)</f>
        <v>97.62</v>
      </c>
      <c r="AO308" s="96">
        <f>SUMIFS(G:G,C:C,$AO$4,D:D,AK308,E:E,AL308)</f>
        <v>94.6</v>
      </c>
      <c r="AP308" s="96">
        <f>SUMIFS(G:G,C:C,$AP$4,D:D,AK308,E:E,AL308)</f>
        <v>76.97</v>
      </c>
      <c r="AQ308" s="96">
        <f>SUMIFS(G:G,C:C,$AQ$4,D:D,AK308,E:E,AL308)</f>
        <v>94.72</v>
      </c>
      <c r="AR308" s="96">
        <f>SUMIFS(G:G,C:C,$AR$4,D:D,AK308,E:E,AL308)</f>
        <v>99.23</v>
      </c>
      <c r="AS308" s="96">
        <f>SUMIFS(G:G,C:C,$AS$4,D:D,AK308,E:E,AL308)</f>
        <v>95.22</v>
      </c>
      <c r="AT308" s="97">
        <f>SUMIFS(G:G,C:C,$AT$4,D:D,AK308,E:E,AL308)</f>
        <v>0</v>
      </c>
      <c r="AU308" s="44"/>
      <c r="AV308" s="101">
        <v>45595</v>
      </c>
      <c r="AW308" s="96">
        <f t="shared" si="99"/>
        <v>1042.4875399999999</v>
      </c>
      <c r="AX308" s="96">
        <f t="shared" si="100"/>
        <v>94.771594545454533</v>
      </c>
      <c r="AY308" s="97">
        <f t="shared" si="101"/>
        <v>92.147999999999996</v>
      </c>
      <c r="AZ308" s="96">
        <f t="shared" si="102"/>
        <v>102.78321818181817</v>
      </c>
      <c r="BA308" s="96">
        <f t="shared" si="103"/>
        <v>78.036063636363636</v>
      </c>
      <c r="BB308" s="97">
        <f t="shared" si="104"/>
        <v>24.747154545454535</v>
      </c>
      <c r="BC308" s="102">
        <f t="shared" si="105"/>
        <v>94.771594545454533</v>
      </c>
      <c r="BD308" s="44"/>
      <c r="BE308" s="44"/>
      <c r="BF308" s="96">
        <f t="shared" si="107"/>
        <v>99.23</v>
      </c>
      <c r="BG308" s="96">
        <f t="shared" si="108"/>
        <v>76.97</v>
      </c>
      <c r="BH308" s="96">
        <f t="shared" si="109"/>
        <v>22.260000000000005</v>
      </c>
      <c r="BI308" s="44"/>
      <c r="BJ308" s="96">
        <f t="shared" si="106"/>
        <v>92.147999999999996</v>
      </c>
      <c r="BK308" s="44"/>
      <c r="BP308" s="14"/>
      <c r="BQ308" s="13"/>
      <c r="BR308" s="15"/>
      <c r="BU308" s="13"/>
      <c r="BV308" s="15"/>
      <c r="BY308" s="13"/>
      <c r="BZ308" s="15"/>
      <c r="CC308" s="13"/>
      <c r="CD308" s="15"/>
      <c r="CG308" s="13"/>
      <c r="CH308" s="15"/>
      <c r="CK308" s="15"/>
      <c r="CL308" s="15"/>
      <c r="CM308" s="15"/>
    </row>
    <row r="309" spans="1:91" ht="16" thickBot="1" x14ac:dyDescent="0.4">
      <c r="A309" s="13">
        <v>43770</v>
      </c>
      <c r="B309" s="81" t="s">
        <v>355</v>
      </c>
      <c r="C309" s="80">
        <f t="shared" si="90"/>
        <v>2019</v>
      </c>
      <c r="D309" s="80">
        <f t="shared" si="91"/>
        <v>11</v>
      </c>
      <c r="E309" s="80">
        <f t="shared" si="92"/>
        <v>1</v>
      </c>
      <c r="F309" s="80">
        <v>1096.5944</v>
      </c>
      <c r="G309" s="80">
        <v>97.32</v>
      </c>
      <c r="H309" s="80">
        <v>0.06</v>
      </c>
      <c r="I309" s="80">
        <v>647.77</v>
      </c>
      <c r="J309" s="80">
        <v>838.8</v>
      </c>
      <c r="K309" s="80">
        <v>1126.8027999999999</v>
      </c>
      <c r="L309" s="80">
        <v>11950.88</v>
      </c>
      <c r="M309" s="80">
        <v>20308.98</v>
      </c>
      <c r="O309" s="66">
        <f t="shared" si="93"/>
        <v>10</v>
      </c>
      <c r="P309" s="44">
        <f t="shared" si="94"/>
        <v>31</v>
      </c>
      <c r="Q309" s="94">
        <v>45596</v>
      </c>
      <c r="R309" s="95">
        <f>SUMIFS(F:F,C:C,$R$4,D:D,O309,E:E,P309)</f>
        <v>1095.8671999999999</v>
      </c>
      <c r="S309" s="96">
        <f>SUMIFS($F:$F,$C:$C,$S$4,$D:$D,O309,$E:$E,P309)</f>
        <v>1075.2592999999999</v>
      </c>
      <c r="T309" s="96">
        <f>SUMIFS($F:$F,$C:$C,$T$4,$D:$D,O309,$E:$E,P309)</f>
        <v>858.99220000000003</v>
      </c>
      <c r="U309" s="96">
        <f>SUMIFS($F:$F,$C:$C,$U$4,$D:$D,O309,$E:$E,P309)</f>
        <v>1058.1956</v>
      </c>
      <c r="V309" s="96">
        <f>SUMIFS($F:$F,$C:$C,$V$4,$D:$D,O309,$E:$E,P309)</f>
        <v>1131.6302000000001</v>
      </c>
      <c r="W309" s="96">
        <f>SUMIFS($F:$F,$C:$C,$W$4,$D:$D,O309,$E:$E,P309)</f>
        <v>1092.2646</v>
      </c>
      <c r="X309" s="97">
        <f>SUMIFS($F:$F,$C:$C,$X$4,$D:$D,O309,$E:$E,P309)</f>
        <v>0</v>
      </c>
      <c r="Y309" s="44"/>
      <c r="Z309" s="66">
        <f t="shared" si="95"/>
        <v>10</v>
      </c>
      <c r="AA309" s="44">
        <f t="shared" si="96"/>
        <v>31</v>
      </c>
      <c r="AB309" s="94">
        <v>45596</v>
      </c>
      <c r="AC309" s="95">
        <f t="shared" si="111"/>
        <v>99.624290909090902</v>
      </c>
      <c r="AD309" s="96">
        <f t="shared" si="111"/>
        <v>97.750845454545455</v>
      </c>
      <c r="AE309" s="96">
        <f t="shared" si="111"/>
        <v>78.090199999999996</v>
      </c>
      <c r="AF309" s="96">
        <f t="shared" si="110"/>
        <v>96.199600000000004</v>
      </c>
      <c r="AG309" s="96">
        <f t="shared" si="110"/>
        <v>102.87547272727274</v>
      </c>
      <c r="AH309" s="96">
        <f t="shared" si="110"/>
        <v>99.296781818181813</v>
      </c>
      <c r="AI309" s="97">
        <f t="shared" si="110"/>
        <v>0</v>
      </c>
      <c r="AJ309" s="44"/>
      <c r="AK309" s="66">
        <f t="shared" si="97"/>
        <v>10</v>
      </c>
      <c r="AL309" s="44">
        <f t="shared" si="98"/>
        <v>31</v>
      </c>
      <c r="AM309" s="94">
        <v>45596</v>
      </c>
      <c r="AN309" s="95">
        <f>SUMIFS(G:G,C:C,$AN$4,D:D,AK309,E:E,AL309)</f>
        <v>97.26</v>
      </c>
      <c r="AO309" s="96">
        <f>SUMIFS(G:G,C:C,$AO$4,D:D,AK309,E:E,AL309)</f>
        <v>94.71</v>
      </c>
      <c r="AP309" s="96">
        <f>SUMIFS(G:G,C:C,$AP$4,D:D,AK309,E:E,AL309)</f>
        <v>77.09</v>
      </c>
      <c r="AQ309" s="96">
        <f>SUMIFS(G:G,C:C,$AQ$4,D:D,AK309,E:E,AL309)</f>
        <v>94.78</v>
      </c>
      <c r="AR309" s="96">
        <f>SUMIFS(G:G,C:C,$AR$4,D:D,AK309,E:E,AL309)</f>
        <v>99.31</v>
      </c>
      <c r="AS309" s="96">
        <f>SUMIFS(G:G,C:C,$AS$4,D:D,AK309,E:E,AL309)</f>
        <v>95.17</v>
      </c>
      <c r="AT309" s="97">
        <f>SUMIFS(G:G,C:C,$AT$4,D:D,AK309,E:E,AL309)</f>
        <v>0</v>
      </c>
      <c r="AU309" s="44"/>
      <c r="AV309" s="101">
        <v>45596</v>
      </c>
      <c r="AW309" s="96">
        <f t="shared" si="99"/>
        <v>1043.26838</v>
      </c>
      <c r="AX309" s="96">
        <f t="shared" si="100"/>
        <v>94.842579999999998</v>
      </c>
      <c r="AY309" s="97">
        <f t="shared" si="101"/>
        <v>92.212000000000018</v>
      </c>
      <c r="AZ309" s="96">
        <f t="shared" si="102"/>
        <v>102.87547272727274</v>
      </c>
      <c r="BA309" s="96">
        <f t="shared" si="103"/>
        <v>78.090199999999996</v>
      </c>
      <c r="BB309" s="97">
        <f t="shared" si="104"/>
        <v>24.785272727272741</v>
      </c>
      <c r="BC309" s="102">
        <f t="shared" si="105"/>
        <v>94.842579999999998</v>
      </c>
      <c r="BD309" s="44"/>
      <c r="BE309" s="44"/>
      <c r="BF309" s="96">
        <f t="shared" si="107"/>
        <v>99.31</v>
      </c>
      <c r="BG309" s="96">
        <f t="shared" si="108"/>
        <v>77.09</v>
      </c>
      <c r="BH309" s="96">
        <f t="shared" si="109"/>
        <v>22.22</v>
      </c>
      <c r="BI309" s="44"/>
      <c r="BJ309" s="96">
        <f t="shared" si="106"/>
        <v>92.212000000000018</v>
      </c>
      <c r="BK309" s="44"/>
      <c r="BP309" s="14"/>
      <c r="BQ309" s="13"/>
      <c r="BR309" s="15"/>
      <c r="BU309" s="13"/>
      <c r="BV309" s="15"/>
      <c r="BY309" s="13"/>
      <c r="BZ309" s="15"/>
      <c r="CC309" s="13"/>
      <c r="CD309" s="15"/>
      <c r="CG309" s="13"/>
      <c r="CH309" s="15"/>
      <c r="CK309" s="15"/>
      <c r="CL309" s="15"/>
      <c r="CM309" s="15"/>
    </row>
    <row r="310" spans="1:91" ht="16" thickBot="1" x14ac:dyDescent="0.4">
      <c r="A310" s="13">
        <v>43771</v>
      </c>
      <c r="B310" s="81" t="s">
        <v>356</v>
      </c>
      <c r="C310" s="80">
        <f t="shared" si="90"/>
        <v>2019</v>
      </c>
      <c r="D310" s="80">
        <f t="shared" si="91"/>
        <v>11</v>
      </c>
      <c r="E310" s="80">
        <f t="shared" si="92"/>
        <v>2</v>
      </c>
      <c r="F310" s="80">
        <v>1098.0582999999999</v>
      </c>
      <c r="G310" s="80">
        <v>97.46</v>
      </c>
      <c r="H310" s="80">
        <v>0.13</v>
      </c>
      <c r="I310" s="80">
        <v>1830.38</v>
      </c>
      <c r="J310" s="80">
        <v>381.2</v>
      </c>
      <c r="K310" s="80">
        <v>1126.7001</v>
      </c>
      <c r="L310" s="80">
        <v>11950.84</v>
      </c>
      <c r="M310" s="80">
        <v>20309.060000000001</v>
      </c>
      <c r="O310" s="66">
        <f t="shared" si="93"/>
        <v>11</v>
      </c>
      <c r="P310" s="44">
        <f t="shared" si="94"/>
        <v>1</v>
      </c>
      <c r="Q310" s="94">
        <v>45597</v>
      </c>
      <c r="R310" s="95">
        <f>SUMIFS(F:F,C:C,$R$4,D:D,O310,E:E,P310)</f>
        <v>1096.5944</v>
      </c>
      <c r="S310" s="96">
        <f>SUMIFS($F:$F,$C:$C,$S$4,$D:$D,O310,$E:$E,P310)</f>
        <v>1077.3009</v>
      </c>
      <c r="T310" s="96">
        <f>SUMIFS($F:$F,$C:$C,$T$4,$D:$D,O310,$E:$E,P310)</f>
        <v>859.0009</v>
      </c>
      <c r="U310" s="96">
        <f>SUMIFS($F:$F,$C:$C,$U$4,$D:$D,O310,$E:$E,P310)</f>
        <v>1060.1470999999999</v>
      </c>
      <c r="V310" s="96">
        <f>SUMIFS($F:$F,$C:$C,$V$4,$D:$D,O310,$E:$E,P310)</f>
        <v>1133.1029000000001</v>
      </c>
      <c r="W310" s="96">
        <f>SUMIFS($F:$F,$C:$C,$W$4,$D:$D,O310,$E:$E,P310)</f>
        <v>1092.7542000000001</v>
      </c>
      <c r="X310" s="97">
        <f>SUMIFS($F:$F,$C:$C,$X$4,$D:$D,O310,$E:$E,P310)</f>
        <v>0</v>
      </c>
      <c r="Y310" s="44"/>
      <c r="Z310" s="66">
        <f t="shared" si="95"/>
        <v>11</v>
      </c>
      <c r="AA310" s="44">
        <f t="shared" si="96"/>
        <v>1</v>
      </c>
      <c r="AB310" s="94">
        <v>45597</v>
      </c>
      <c r="AC310" s="95">
        <f t="shared" si="111"/>
        <v>99.690399999999997</v>
      </c>
      <c r="AD310" s="96">
        <f t="shared" si="111"/>
        <v>97.936445454545449</v>
      </c>
      <c r="AE310" s="96">
        <f t="shared" si="111"/>
        <v>78.090990909090905</v>
      </c>
      <c r="AF310" s="96">
        <f t="shared" si="110"/>
        <v>96.377009090909084</v>
      </c>
      <c r="AG310" s="96">
        <f t="shared" si="110"/>
        <v>103.00935454545456</v>
      </c>
      <c r="AH310" s="96">
        <f t="shared" si="110"/>
        <v>99.341290909090915</v>
      </c>
      <c r="AI310" s="97">
        <f t="shared" si="110"/>
        <v>0</v>
      </c>
      <c r="AJ310" s="44"/>
      <c r="AK310" s="66">
        <f t="shared" si="97"/>
        <v>11</v>
      </c>
      <c r="AL310" s="44">
        <f t="shared" si="98"/>
        <v>1</v>
      </c>
      <c r="AM310" s="94">
        <v>45597</v>
      </c>
      <c r="AN310" s="95">
        <f>SUMIFS(G:G,C:C,$AN$4,D:D,AK310,E:E,AL310)</f>
        <v>97.32</v>
      </c>
      <c r="AO310" s="96">
        <f>SUMIFS(G:G,C:C,$AO$4,D:D,AK310,E:E,AL310)</f>
        <v>95.07</v>
      </c>
      <c r="AP310" s="96">
        <f>SUMIFS(G:G,C:C,$AP$4,D:D,AK310,E:E,AL310)</f>
        <v>77.09</v>
      </c>
      <c r="AQ310" s="96">
        <f>SUMIFS(G:G,C:C,$AQ$4,D:D,AK310,E:E,AL310)</f>
        <v>94.96</v>
      </c>
      <c r="AR310" s="96">
        <f>SUMIFS(G:G,C:C,$AR$4,D:D,AK310,E:E,AL310)</f>
        <v>99.41</v>
      </c>
      <c r="AS310" s="96">
        <f>SUMIFS(G:G,C:C,$AS$4,D:D,AK310,E:E,AL310)</f>
        <v>95.21</v>
      </c>
      <c r="AT310" s="97">
        <f>SUMIFS(G:G,C:C,$AT$4,D:D,AK310,E:E,AL310)</f>
        <v>0</v>
      </c>
      <c r="AU310" s="44"/>
      <c r="AV310" s="101">
        <v>45597</v>
      </c>
      <c r="AW310" s="96">
        <f t="shared" si="99"/>
        <v>1044.4612000000002</v>
      </c>
      <c r="AX310" s="96">
        <f t="shared" si="100"/>
        <v>94.951018181818199</v>
      </c>
      <c r="AY310" s="97">
        <f>AVERAGE(AO310:AS310)</f>
        <v>92.347999999999985</v>
      </c>
      <c r="AZ310" s="96">
        <f t="shared" si="102"/>
        <v>103.00935454545456</v>
      </c>
      <c r="BA310" s="96">
        <f t="shared" si="103"/>
        <v>78.090990909090905</v>
      </c>
      <c r="BB310" s="97">
        <f t="shared" si="104"/>
        <v>24.918363636363651</v>
      </c>
      <c r="BC310" s="102">
        <f t="shared" si="105"/>
        <v>94.951018181818185</v>
      </c>
      <c r="BD310" s="44">
        <v>92.5</v>
      </c>
      <c r="BE310" s="44"/>
      <c r="BF310" s="96">
        <f t="shared" si="107"/>
        <v>99.41</v>
      </c>
      <c r="BG310" s="96">
        <f t="shared" si="108"/>
        <v>77.09</v>
      </c>
      <c r="BH310" s="96">
        <f t="shared" si="109"/>
        <v>22.319999999999993</v>
      </c>
      <c r="BI310" s="44">
        <v>90</v>
      </c>
      <c r="BJ310" s="96">
        <f t="shared" si="106"/>
        <v>92.347999999999985</v>
      </c>
      <c r="BK310" s="44"/>
      <c r="BP310" s="14"/>
      <c r="BQ310" s="13"/>
      <c r="BR310" s="15"/>
      <c r="BU310" s="13"/>
      <c r="BV310" s="15"/>
      <c r="BY310" s="13"/>
      <c r="BZ310" s="15"/>
      <c r="CC310" s="13"/>
      <c r="CD310" s="15"/>
      <c r="CG310" s="13"/>
      <c r="CH310" s="15"/>
      <c r="CK310" s="15"/>
      <c r="CL310" s="15"/>
      <c r="CM310" s="15"/>
    </row>
    <row r="311" spans="1:91" ht="16" thickBot="1" x14ac:dyDescent="0.4">
      <c r="A311" s="13">
        <v>43772</v>
      </c>
      <c r="B311" s="81" t="s">
        <v>357</v>
      </c>
      <c r="C311" s="80">
        <f t="shared" si="90"/>
        <v>2019</v>
      </c>
      <c r="D311" s="80">
        <f t="shared" si="91"/>
        <v>11</v>
      </c>
      <c r="E311" s="80">
        <f t="shared" si="92"/>
        <v>3</v>
      </c>
      <c r="F311" s="80">
        <v>1099.4057</v>
      </c>
      <c r="G311" s="80">
        <v>97.58</v>
      </c>
      <c r="H311" s="80">
        <v>0.12</v>
      </c>
      <c r="I311" s="80">
        <v>1600.73</v>
      </c>
      <c r="J311" s="80">
        <v>267.60000000000002</v>
      </c>
      <c r="K311" s="80">
        <v>1126.7001</v>
      </c>
      <c r="L311" s="80">
        <v>11950.46</v>
      </c>
      <c r="M311" s="80">
        <v>20310.07</v>
      </c>
      <c r="O311" s="66">
        <f t="shared" si="93"/>
        <v>11</v>
      </c>
      <c r="P311" s="44">
        <f t="shared" si="94"/>
        <v>2</v>
      </c>
      <c r="Q311" s="94">
        <v>45598</v>
      </c>
      <c r="R311" s="95">
        <f>SUMIFS(F:F,C:C,$R$4,D:D,O311,E:E,P311)</f>
        <v>1098.0582999999999</v>
      </c>
      <c r="S311" s="96">
        <f>SUMIFS($F:$F,$C:$C,$S$4,$D:$D,O311,$E:$E,P311)</f>
        <v>1077.9665</v>
      </c>
      <c r="T311" s="96">
        <f>SUMIFS($F:$F,$C:$C,$T$4,$D:$D,O311,$E:$E,P311)</f>
        <v>856.18230000000005</v>
      </c>
      <c r="U311" s="96">
        <f>SUMIFS($F:$F,$C:$C,$U$4,$D:$D,O311,$E:$E,P311)</f>
        <v>1061.1314</v>
      </c>
      <c r="V311" s="96">
        <f>SUMIFS($F:$F,$C:$C,$V$4,$D:$D,O311,$E:$E,P311)</f>
        <v>1134.0057999999999</v>
      </c>
      <c r="W311" s="96">
        <f>SUMIFS($F:$F,$C:$C,$W$4,$D:$D,O311,$E:$E,P311)</f>
        <v>1092.9050999999999</v>
      </c>
      <c r="X311" s="97">
        <f>SUMIFS($F:$F,$C:$C,$X$4,$D:$D,O311,$E:$E,P311)</f>
        <v>0</v>
      </c>
      <c r="Y311" s="44"/>
      <c r="Z311" s="66">
        <f t="shared" si="95"/>
        <v>11</v>
      </c>
      <c r="AA311" s="44">
        <f t="shared" si="96"/>
        <v>2</v>
      </c>
      <c r="AB311" s="94">
        <v>45598</v>
      </c>
      <c r="AC311" s="95">
        <f t="shared" si="111"/>
        <v>99.823481818181804</v>
      </c>
      <c r="AD311" s="96">
        <f t="shared" si="111"/>
        <v>97.996954545454543</v>
      </c>
      <c r="AE311" s="96">
        <f t="shared" si="111"/>
        <v>77.834754545454544</v>
      </c>
      <c r="AF311" s="96">
        <f t="shared" si="110"/>
        <v>96.466490909090908</v>
      </c>
      <c r="AG311" s="96">
        <f t="shared" si="110"/>
        <v>103.09143636363636</v>
      </c>
      <c r="AH311" s="96">
        <f t="shared" si="110"/>
        <v>99.355009090909093</v>
      </c>
      <c r="AI311" s="97">
        <f t="shared" si="110"/>
        <v>0</v>
      </c>
      <c r="AJ311" s="44"/>
      <c r="AK311" s="66">
        <f t="shared" si="97"/>
        <v>11</v>
      </c>
      <c r="AL311" s="44">
        <f t="shared" si="98"/>
        <v>2</v>
      </c>
      <c r="AM311" s="94">
        <v>45598</v>
      </c>
      <c r="AN311" s="95">
        <f>SUMIFS(G:G,C:C,$AN$4,D:D,AK311,E:E,AL311)</f>
        <v>97.46</v>
      </c>
      <c r="AO311" s="96">
        <f>SUMIFS(G:G,C:C,$AO$4,D:D,AK311,E:E,AL311)</f>
        <v>95.12</v>
      </c>
      <c r="AP311" s="96">
        <f>SUMIFS(G:G,C:C,$AP$4,D:D,AK311,E:E,AL311)</f>
        <v>76.84</v>
      </c>
      <c r="AQ311" s="96">
        <f>SUMIFS(G:G,C:C,$AQ$4,D:D,AK311,E:E,AL311)</f>
        <v>95.04</v>
      </c>
      <c r="AR311" s="96">
        <f>SUMIFS(G:G,C:C,$AR$4,D:D,AK311,E:E,AL311)</f>
        <v>99.49</v>
      </c>
      <c r="AS311" s="96">
        <f>SUMIFS(G:G,C:C,$AS$4,D:D,AK311,E:E,AL311)</f>
        <v>95.23</v>
      </c>
      <c r="AT311" s="97">
        <f>SUMIFS(G:G,C:C,$AT$4,D:D,AK311,E:E,AL311)</f>
        <v>0</v>
      </c>
      <c r="AU311" s="44"/>
      <c r="AV311" s="101">
        <v>45598</v>
      </c>
      <c r="AW311" s="96">
        <f t="shared" si="99"/>
        <v>1044.43822</v>
      </c>
      <c r="AX311" s="96">
        <f t="shared" si="100"/>
        <v>94.94892909090909</v>
      </c>
      <c r="AY311" s="97">
        <f t="shared" si="101"/>
        <v>92.344000000000008</v>
      </c>
      <c r="AZ311" s="96">
        <f t="shared" si="102"/>
        <v>103.09143636363636</v>
      </c>
      <c r="BA311" s="96">
        <f t="shared" si="103"/>
        <v>77.834754545454544</v>
      </c>
      <c r="BB311" s="97">
        <f t="shared" si="104"/>
        <v>25.256681818181818</v>
      </c>
      <c r="BC311" s="102">
        <f t="shared" si="105"/>
        <v>94.948929090909104</v>
      </c>
      <c r="BD311" s="44"/>
      <c r="BE311" s="44"/>
      <c r="BF311" s="96">
        <f t="shared" si="107"/>
        <v>99.49</v>
      </c>
      <c r="BG311" s="96">
        <f t="shared" si="108"/>
        <v>76.84</v>
      </c>
      <c r="BH311" s="96">
        <f t="shared" si="109"/>
        <v>22.649999999999991</v>
      </c>
      <c r="BI311" s="44"/>
      <c r="BJ311" s="96">
        <f t="shared" si="106"/>
        <v>92.344000000000008</v>
      </c>
      <c r="BK311" s="44"/>
      <c r="BP311" s="14"/>
      <c r="BQ311" s="13"/>
      <c r="BR311" s="15"/>
      <c r="BU311" s="13"/>
      <c r="BV311" s="15"/>
      <c r="BY311" s="13"/>
      <c r="BZ311" s="15"/>
      <c r="CC311" s="13"/>
      <c r="CD311" s="15"/>
      <c r="CG311" s="13"/>
      <c r="CH311" s="15"/>
      <c r="CK311" s="15"/>
      <c r="CL311" s="15"/>
      <c r="CM311" s="15"/>
    </row>
    <row r="312" spans="1:91" ht="16" thickBot="1" x14ac:dyDescent="0.4">
      <c r="A312" s="13">
        <v>43773</v>
      </c>
      <c r="B312" s="81" t="s">
        <v>358</v>
      </c>
      <c r="C312" s="80">
        <f t="shared" si="90"/>
        <v>2019</v>
      </c>
      <c r="D312" s="80">
        <f t="shared" si="91"/>
        <v>11</v>
      </c>
      <c r="E312" s="80">
        <f t="shared" si="92"/>
        <v>4</v>
      </c>
      <c r="F312" s="80">
        <v>1099.8884</v>
      </c>
      <c r="G312" s="80">
        <v>97.62</v>
      </c>
      <c r="H312" s="80">
        <v>0.04</v>
      </c>
      <c r="I312" s="80">
        <v>800.16</v>
      </c>
      <c r="J312" s="80">
        <v>329.4</v>
      </c>
      <c r="K312" s="80">
        <v>1126.7001</v>
      </c>
      <c r="L312" s="80">
        <v>11950.19</v>
      </c>
      <c r="M312" s="80">
        <v>20310.8</v>
      </c>
      <c r="O312" s="66">
        <f t="shared" si="93"/>
        <v>11</v>
      </c>
      <c r="P312" s="44">
        <f t="shared" si="94"/>
        <v>3</v>
      </c>
      <c r="Q312" s="94">
        <v>45599</v>
      </c>
      <c r="R312" s="95">
        <f>SUMIFS(F:F,C:C,$R$4,D:D,O312,E:E,P312)</f>
        <v>1099.4057</v>
      </c>
      <c r="S312" s="96">
        <f>SUMIFS($F:$F,$C:$C,$S$4,$D:$D,O312,$E:$E,P312)</f>
        <v>1076.8694</v>
      </c>
      <c r="T312" s="96">
        <f>SUMIFS($F:$F,$C:$C,$T$4,$D:$D,O312,$E:$E,P312)</f>
        <v>852.67970000000003</v>
      </c>
      <c r="U312" s="96">
        <f>SUMIFS($F:$F,$C:$C,$U$4,$D:$D,O312,$E:$E,P312)</f>
        <v>1061.3309999999999</v>
      </c>
      <c r="V312" s="96">
        <f>SUMIFS($F:$F,$C:$C,$V$4,$D:$D,O312,$E:$E,P312)</f>
        <v>1134.1522</v>
      </c>
      <c r="W312" s="96">
        <f>SUMIFS($F:$F,$C:$C,$W$4,$D:$D,O312,$E:$E,P312)</f>
        <v>1092.6075000000001</v>
      </c>
      <c r="X312" s="97">
        <f>SUMIFS($F:$F,$C:$C,$X$4,$D:$D,O312,$E:$E,P312)</f>
        <v>0</v>
      </c>
      <c r="Y312" s="44"/>
      <c r="Z312" s="66">
        <f t="shared" si="95"/>
        <v>11</v>
      </c>
      <c r="AA312" s="44">
        <f t="shared" si="96"/>
        <v>3</v>
      </c>
      <c r="AB312" s="94">
        <v>45599</v>
      </c>
      <c r="AC312" s="95">
        <f t="shared" si="111"/>
        <v>99.945972727272732</v>
      </c>
      <c r="AD312" s="96">
        <f t="shared" si="111"/>
        <v>97.897218181818189</v>
      </c>
      <c r="AE312" s="96">
        <f t="shared" si="111"/>
        <v>77.51633636363637</v>
      </c>
      <c r="AF312" s="96">
        <f t="shared" si="110"/>
        <v>96.484636363636355</v>
      </c>
      <c r="AG312" s="96">
        <f t="shared" si="110"/>
        <v>103.10474545454545</v>
      </c>
      <c r="AH312" s="96">
        <f t="shared" si="110"/>
        <v>99.327954545454546</v>
      </c>
      <c r="AI312" s="97">
        <f t="shared" si="110"/>
        <v>0</v>
      </c>
      <c r="AJ312" s="44"/>
      <c r="AK312" s="66">
        <f t="shared" si="97"/>
        <v>11</v>
      </c>
      <c r="AL312" s="44">
        <f t="shared" si="98"/>
        <v>3</v>
      </c>
      <c r="AM312" s="94">
        <v>45599</v>
      </c>
      <c r="AN312" s="95">
        <f>SUMIFS(G:G,C:C,$AN$4,D:D,AK312,E:E,AL312)</f>
        <v>97.58</v>
      </c>
      <c r="AO312" s="96">
        <f>SUMIFS(G:G,C:C,$AO$4,D:D,AK312,E:E,AL312)</f>
        <v>95.02</v>
      </c>
      <c r="AP312" s="96">
        <f>SUMIFS(G:G,C:C,$AP$4,D:D,AK312,E:E,AL312)</f>
        <v>76.52</v>
      </c>
      <c r="AQ312" s="96">
        <f>SUMIFS(G:G,C:C,$AQ$4,D:D,AK312,E:E,AL312)</f>
        <v>95.05</v>
      </c>
      <c r="AR312" s="96">
        <f>SUMIFS(G:G,C:C,$AR$4,D:D,AK312,E:E,AL312)</f>
        <v>99.5</v>
      </c>
      <c r="AS312" s="96">
        <f>SUMIFS(G:G,C:C,$AS$4,D:D,AK312,E:E,AL312)</f>
        <v>95.2</v>
      </c>
      <c r="AT312" s="97">
        <f>SUMIFS(G:G,C:C,$AT$4,D:D,AK312,E:E,AL312)</f>
        <v>0</v>
      </c>
      <c r="AU312" s="44"/>
      <c r="AV312" s="101">
        <v>45599</v>
      </c>
      <c r="AW312" s="96">
        <f t="shared" si="99"/>
        <v>1043.5279600000001</v>
      </c>
      <c r="AX312" s="96">
        <f t="shared" si="100"/>
        <v>94.866178181818199</v>
      </c>
      <c r="AY312" s="97">
        <f t="shared" si="101"/>
        <v>92.257999999999996</v>
      </c>
      <c r="AZ312" s="96">
        <f t="shared" si="102"/>
        <v>103.10474545454545</v>
      </c>
      <c r="BA312" s="96">
        <f t="shared" si="103"/>
        <v>77.51633636363637</v>
      </c>
      <c r="BB312" s="97">
        <f t="shared" si="104"/>
        <v>25.588409090909082</v>
      </c>
      <c r="BC312" s="102">
        <f t="shared" si="105"/>
        <v>94.866178181818171</v>
      </c>
      <c r="BD312" s="44"/>
      <c r="BE312" s="44"/>
      <c r="BF312" s="96">
        <f t="shared" si="107"/>
        <v>99.5</v>
      </c>
      <c r="BG312" s="96">
        <f t="shared" si="108"/>
        <v>76.52</v>
      </c>
      <c r="BH312" s="96">
        <f t="shared" si="109"/>
        <v>22.980000000000004</v>
      </c>
      <c r="BI312" s="44"/>
      <c r="BJ312" s="96">
        <f t="shared" si="106"/>
        <v>92.257999999999996</v>
      </c>
      <c r="BK312" s="44"/>
      <c r="BP312" s="14"/>
      <c r="BQ312" s="13"/>
      <c r="BR312" s="15"/>
      <c r="BU312" s="13"/>
      <c r="BV312" s="15"/>
      <c r="BY312" s="13"/>
      <c r="BZ312" s="15"/>
      <c r="CC312" s="13"/>
      <c r="CD312" s="15"/>
      <c r="CG312" s="13"/>
      <c r="CH312" s="15"/>
      <c r="CK312" s="15"/>
      <c r="CL312" s="15"/>
      <c r="CM312" s="15"/>
    </row>
    <row r="313" spans="1:91" ht="16" thickBot="1" x14ac:dyDescent="0.4">
      <c r="A313" s="13">
        <v>43774</v>
      </c>
      <c r="B313" s="81" t="s">
        <v>359</v>
      </c>
      <c r="C313" s="80">
        <f t="shared" si="90"/>
        <v>2019</v>
      </c>
      <c r="D313" s="80">
        <f t="shared" si="91"/>
        <v>11</v>
      </c>
      <c r="E313" s="80">
        <f t="shared" si="92"/>
        <v>5</v>
      </c>
      <c r="F313" s="80">
        <v>1099.7409</v>
      </c>
      <c r="G313" s="80">
        <v>97.6</v>
      </c>
      <c r="H313" s="80">
        <v>-0.01</v>
      </c>
      <c r="I313" s="80">
        <v>496.86</v>
      </c>
      <c r="J313" s="80">
        <v>608.29999999999995</v>
      </c>
      <c r="K313" s="80">
        <v>1126.7845</v>
      </c>
      <c r="L313" s="80">
        <v>11950.15</v>
      </c>
      <c r="M313" s="80">
        <v>20310.89</v>
      </c>
      <c r="O313" s="66">
        <f t="shared" si="93"/>
        <v>11</v>
      </c>
      <c r="P313" s="44">
        <f t="shared" si="94"/>
        <v>4</v>
      </c>
      <c r="Q313" s="94">
        <v>45600</v>
      </c>
      <c r="R313" s="95">
        <f>SUMIFS(F:F,C:C,$R$4,D:D,O313,E:E,P313)</f>
        <v>1099.8884</v>
      </c>
      <c r="S313" s="96">
        <f>SUMIFS($F:$F,$C:$C,$S$4,$D:$D,O313,$E:$E,P313)</f>
        <v>1074.7672</v>
      </c>
      <c r="T313" s="96">
        <f>SUMIFS($F:$F,$C:$C,$T$4,$D:$D,O313,$E:$E,P313)</f>
        <v>849.84209999999996</v>
      </c>
      <c r="U313" s="96">
        <f>SUMIFS($F:$F,$C:$C,$U$4,$D:$D,O313,$E:$E,P313)</f>
        <v>1061.9675999999999</v>
      </c>
      <c r="V313" s="96">
        <f>SUMIFS($F:$F,$C:$C,$V$4,$D:$D,O313,$E:$E,P313)</f>
        <v>1134.7603999999999</v>
      </c>
      <c r="W313" s="96">
        <f>SUMIFS($F:$F,$C:$C,$W$4,$D:$D,O313,$E:$E,P313)</f>
        <v>1090.3671999999999</v>
      </c>
      <c r="X313" s="97">
        <f>SUMIFS($F:$F,$C:$C,$X$4,$D:$D,O313,$E:$E,P313)</f>
        <v>0</v>
      </c>
      <c r="Y313" s="44"/>
      <c r="Z313" s="66">
        <f t="shared" si="95"/>
        <v>11</v>
      </c>
      <c r="AA313" s="44">
        <f t="shared" si="96"/>
        <v>4</v>
      </c>
      <c r="AB313" s="94">
        <v>45600</v>
      </c>
      <c r="AC313" s="95">
        <f t="shared" si="111"/>
        <v>99.989854545454548</v>
      </c>
      <c r="AD313" s="96">
        <f t="shared" si="111"/>
        <v>97.706109090909095</v>
      </c>
      <c r="AE313" s="96">
        <f t="shared" si="111"/>
        <v>77.258372727272729</v>
      </c>
      <c r="AF313" s="96">
        <f t="shared" si="110"/>
        <v>96.542509090909093</v>
      </c>
      <c r="AG313" s="96">
        <f t="shared" si="110"/>
        <v>103.16003636363635</v>
      </c>
      <c r="AH313" s="96">
        <f t="shared" si="110"/>
        <v>99.124290909090902</v>
      </c>
      <c r="AI313" s="97">
        <f t="shared" si="110"/>
        <v>0</v>
      </c>
      <c r="AJ313" s="44"/>
      <c r="AK313" s="66">
        <f t="shared" si="97"/>
        <v>11</v>
      </c>
      <c r="AL313" s="44">
        <f t="shared" si="98"/>
        <v>4</v>
      </c>
      <c r="AM313" s="94">
        <v>45600</v>
      </c>
      <c r="AN313" s="95">
        <f>SUMIFS(G:G,C:C,$AN$4,D:D,AK313,E:E,AL313)</f>
        <v>97.62</v>
      </c>
      <c r="AO313" s="96">
        <f>SUMIFS(G:G,C:C,$AO$4,D:D,AK313,E:E,AL313)</f>
        <v>94.84</v>
      </c>
      <c r="AP313" s="96">
        <f>SUMIFS(G:G,C:C,$AP$4,D:D,AK313,E:E,AL313)</f>
        <v>76.27</v>
      </c>
      <c r="AQ313" s="96">
        <f>SUMIFS(G:G,C:C,$AQ$4,D:D,AK313,E:E,AL313)</f>
        <v>95.09</v>
      </c>
      <c r="AR313" s="96">
        <f>SUMIFS(G:G,C:C,$AR$4,D:D,AK313,E:E,AL313)</f>
        <v>99.56</v>
      </c>
      <c r="AS313" s="96">
        <f>SUMIFS(G:G,C:C,$AS$4,D:D,AK313,E:E,AL313)</f>
        <v>95</v>
      </c>
      <c r="AT313" s="97">
        <f>SUMIFS(G:G,C:C,$AT$4,D:D,AK313,E:E,AL313)</f>
        <v>0</v>
      </c>
      <c r="AU313" s="44"/>
      <c r="AV313" s="101">
        <v>45600</v>
      </c>
      <c r="AW313" s="96">
        <f t="shared" si="99"/>
        <v>1042.3408999999999</v>
      </c>
      <c r="AX313" s="96">
        <f t="shared" si="100"/>
        <v>94.758263636363623</v>
      </c>
      <c r="AY313" s="97">
        <f t="shared" si="101"/>
        <v>92.152000000000015</v>
      </c>
      <c r="AZ313" s="96">
        <f t="shared" si="102"/>
        <v>103.16003636363635</v>
      </c>
      <c r="BA313" s="96">
        <f t="shared" si="103"/>
        <v>77.258372727272729</v>
      </c>
      <c r="BB313" s="97">
        <f t="shared" si="104"/>
        <v>25.901663636363622</v>
      </c>
      <c r="BC313" s="102">
        <f t="shared" si="105"/>
        <v>94.758263636363637</v>
      </c>
      <c r="BD313" s="44"/>
      <c r="BE313" s="44"/>
      <c r="BF313" s="96">
        <f t="shared" si="107"/>
        <v>99.56</v>
      </c>
      <c r="BG313" s="96">
        <f t="shared" si="108"/>
        <v>76.27</v>
      </c>
      <c r="BH313" s="96">
        <f t="shared" si="109"/>
        <v>23.290000000000006</v>
      </c>
      <c r="BI313" s="44"/>
      <c r="BJ313" s="96">
        <f t="shared" si="106"/>
        <v>92.152000000000015</v>
      </c>
      <c r="BK313" s="44"/>
      <c r="BP313" s="14"/>
      <c r="BQ313" s="13"/>
      <c r="BR313" s="15"/>
      <c r="BU313" s="13"/>
      <c r="BV313" s="15"/>
      <c r="BY313" s="13"/>
      <c r="BZ313" s="15"/>
      <c r="CC313" s="13"/>
      <c r="CD313" s="15"/>
      <c r="CG313" s="13"/>
      <c r="CH313" s="15"/>
      <c r="CK313" s="15"/>
      <c r="CL313" s="15"/>
      <c r="CM313" s="15"/>
    </row>
    <row r="314" spans="1:91" ht="16" thickBot="1" x14ac:dyDescent="0.4">
      <c r="A314" s="13">
        <v>43775</v>
      </c>
      <c r="B314" s="81" t="s">
        <v>360</v>
      </c>
      <c r="C314" s="80">
        <f t="shared" si="90"/>
        <v>2019</v>
      </c>
      <c r="D314" s="80">
        <f t="shared" si="91"/>
        <v>11</v>
      </c>
      <c r="E314" s="80">
        <f t="shared" si="92"/>
        <v>6</v>
      </c>
      <c r="F314" s="80">
        <v>1099.3894</v>
      </c>
      <c r="G314" s="80">
        <v>97.57</v>
      </c>
      <c r="H314" s="80">
        <v>-0.03</v>
      </c>
      <c r="I314" s="80">
        <v>443.24</v>
      </c>
      <c r="J314" s="80">
        <v>556.5</v>
      </c>
      <c r="K314" s="80">
        <v>1126.7865999999999</v>
      </c>
      <c r="L314" s="80">
        <v>11950.16</v>
      </c>
      <c r="M314" s="80">
        <v>20310.88</v>
      </c>
      <c r="O314" s="66">
        <f t="shared" si="93"/>
        <v>11</v>
      </c>
      <c r="P314" s="44">
        <f t="shared" si="94"/>
        <v>5</v>
      </c>
      <c r="Q314" s="94">
        <v>45601</v>
      </c>
      <c r="R314" s="95">
        <f>SUMIFS(F:F,C:C,$R$4,D:D,O314,E:E,P314)</f>
        <v>1099.7409</v>
      </c>
      <c r="S314" s="96">
        <f>SUMIFS($F:$F,$C:$C,$S$4,$D:$D,O314,$E:$E,P314)</f>
        <v>1072.3720000000001</v>
      </c>
      <c r="T314" s="96">
        <f>SUMIFS($F:$F,$C:$C,$T$4,$D:$D,O314,$E:$E,P314)</f>
        <v>847.18449999999996</v>
      </c>
      <c r="U314" s="96">
        <f>SUMIFS($F:$F,$C:$C,$U$4,$D:$D,O314,$E:$E,P314)</f>
        <v>1063.2072000000001</v>
      </c>
      <c r="V314" s="96">
        <f>SUMIFS($F:$F,$C:$C,$V$4,$D:$D,O314,$E:$E,P314)</f>
        <v>1135.5817999999999</v>
      </c>
      <c r="W314" s="96">
        <f>SUMIFS($F:$F,$C:$C,$W$4,$D:$D,O314,$E:$E,P314)</f>
        <v>1087.3478</v>
      </c>
      <c r="X314" s="97">
        <f>SUMIFS($F:$F,$C:$C,$X$4,$D:$D,O314,$E:$E,P314)</f>
        <v>0</v>
      </c>
      <c r="Y314" s="44"/>
      <c r="Z314" s="66">
        <f t="shared" si="95"/>
        <v>11</v>
      </c>
      <c r="AA314" s="44">
        <f t="shared" si="96"/>
        <v>5</v>
      </c>
      <c r="AB314" s="94">
        <v>45601</v>
      </c>
      <c r="AC314" s="95">
        <f t="shared" si="111"/>
        <v>99.976445454545456</v>
      </c>
      <c r="AD314" s="96">
        <f t="shared" si="111"/>
        <v>97.488363636363644</v>
      </c>
      <c r="AE314" s="96">
        <f t="shared" si="111"/>
        <v>77.016772727272723</v>
      </c>
      <c r="AF314" s="96">
        <f t="shared" si="110"/>
        <v>96.655200000000008</v>
      </c>
      <c r="AG314" s="96">
        <f t="shared" si="110"/>
        <v>103.23470909090908</v>
      </c>
      <c r="AH314" s="96">
        <f t="shared" si="110"/>
        <v>98.849800000000002</v>
      </c>
      <c r="AI314" s="97">
        <f t="shared" si="110"/>
        <v>0</v>
      </c>
      <c r="AJ314" s="44"/>
      <c r="AK314" s="66">
        <f t="shared" si="97"/>
        <v>11</v>
      </c>
      <c r="AL314" s="44">
        <f t="shared" si="98"/>
        <v>5</v>
      </c>
      <c r="AM314" s="94">
        <v>45601</v>
      </c>
      <c r="AN314" s="95">
        <f>SUMIFS(G:G,C:C,$AN$4,D:D,AK314,E:E,AL314)</f>
        <v>97.6</v>
      </c>
      <c r="AO314" s="96">
        <f>SUMIFS(G:G,C:C,$AO$4,D:D,AK314,E:E,AL314)</f>
        <v>94.63</v>
      </c>
      <c r="AP314" s="96">
        <f>SUMIFS(G:G,C:C,$AP$4,D:D,AK314,E:E,AL314)</f>
        <v>76.03</v>
      </c>
      <c r="AQ314" s="96">
        <f>SUMIFS(G:G,C:C,$AQ$4,D:D,AK314,E:E,AL314)</f>
        <v>95.11</v>
      </c>
      <c r="AR314" s="96">
        <f>SUMIFS(G:G,C:C,$AR$4,D:D,AK314,E:E,AL314)</f>
        <v>99.63</v>
      </c>
      <c r="AS314" s="96">
        <f>SUMIFS(G:G,C:C,$AS$4,D:D,AK314,E:E,AL314)</f>
        <v>94.74</v>
      </c>
      <c r="AT314" s="97">
        <f>SUMIFS(G:G,C:C,$AT$4,D:D,AK314,E:E,AL314)</f>
        <v>0</v>
      </c>
      <c r="AU314" s="44"/>
      <c r="AV314" s="101">
        <v>45601</v>
      </c>
      <c r="AW314" s="96">
        <f t="shared" si="99"/>
        <v>1041.1386600000001</v>
      </c>
      <c r="AX314" s="96">
        <f t="shared" si="100"/>
        <v>94.648969090909091</v>
      </c>
      <c r="AY314" s="97">
        <f t="shared" si="101"/>
        <v>92.027999999999992</v>
      </c>
      <c r="AZ314" s="96">
        <f t="shared" si="102"/>
        <v>103.23470909090908</v>
      </c>
      <c r="BA314" s="96">
        <f t="shared" si="103"/>
        <v>77.016772727272723</v>
      </c>
      <c r="BB314" s="97">
        <f t="shared" si="104"/>
        <v>26.217936363636355</v>
      </c>
      <c r="BC314" s="102">
        <f t="shared" si="105"/>
        <v>94.648969090909091</v>
      </c>
      <c r="BD314" s="44"/>
      <c r="BE314" s="44"/>
      <c r="BF314" s="96">
        <f t="shared" si="107"/>
        <v>99.63</v>
      </c>
      <c r="BG314" s="96">
        <f t="shared" si="108"/>
        <v>76.03</v>
      </c>
      <c r="BH314" s="96">
        <f t="shared" si="109"/>
        <v>23.599999999999994</v>
      </c>
      <c r="BI314" s="44"/>
      <c r="BJ314" s="96">
        <f t="shared" si="106"/>
        <v>92.027999999999992</v>
      </c>
      <c r="BK314" s="44"/>
      <c r="BP314" s="14"/>
      <c r="BQ314" s="13"/>
      <c r="BR314" s="15"/>
      <c r="BU314" s="13"/>
      <c r="BV314" s="15"/>
      <c r="BY314" s="13"/>
      <c r="BZ314" s="15"/>
      <c r="CC314" s="13"/>
      <c r="CD314" s="15"/>
      <c r="CG314" s="13"/>
      <c r="CH314" s="15"/>
      <c r="CK314" s="15"/>
      <c r="CL314" s="15"/>
      <c r="CM314" s="15"/>
    </row>
    <row r="315" spans="1:91" ht="16" thickBot="1" x14ac:dyDescent="0.4">
      <c r="A315" s="13">
        <v>43776</v>
      </c>
      <c r="B315" s="81" t="s">
        <v>361</v>
      </c>
      <c r="C315" s="80">
        <f t="shared" si="90"/>
        <v>2019</v>
      </c>
      <c r="D315" s="80">
        <f t="shared" si="91"/>
        <v>11</v>
      </c>
      <c r="E315" s="80">
        <f t="shared" si="92"/>
        <v>7</v>
      </c>
      <c r="F315" s="80">
        <v>1099.1485</v>
      </c>
      <c r="G315" s="80">
        <v>97.55</v>
      </c>
      <c r="H315" s="80">
        <v>-0.02</v>
      </c>
      <c r="I315" s="80">
        <v>275.41000000000003</v>
      </c>
      <c r="J315" s="80">
        <v>722</v>
      </c>
      <c r="K315" s="80">
        <v>1126.7864999999999</v>
      </c>
      <c r="L315" s="80">
        <v>11950.15</v>
      </c>
      <c r="M315" s="80">
        <v>20310.89</v>
      </c>
      <c r="O315" s="66">
        <f t="shared" si="93"/>
        <v>11</v>
      </c>
      <c r="P315" s="44">
        <f t="shared" si="94"/>
        <v>6</v>
      </c>
      <c r="Q315" s="94">
        <v>45602</v>
      </c>
      <c r="R315" s="95">
        <f>SUMIFS(F:F,C:C,$R$4,D:D,O315,E:E,P315)</f>
        <v>1099.3894</v>
      </c>
      <c r="S315" s="96">
        <f>SUMIFS($F:$F,$C:$C,$S$4,$D:$D,O315,$E:$E,P315)</f>
        <v>1070.7247</v>
      </c>
      <c r="T315" s="96">
        <f>SUMIFS($F:$F,$C:$C,$T$4,$D:$D,O315,$E:$E,P315)</f>
        <v>846.16150000000005</v>
      </c>
      <c r="U315" s="96">
        <f>SUMIFS($F:$F,$C:$C,$U$4,$D:$D,O315,$E:$E,P315)</f>
        <v>1064.6002000000001</v>
      </c>
      <c r="V315" s="96">
        <f>SUMIFS($F:$F,$C:$C,$V$4,$D:$D,O315,$E:$E,P315)</f>
        <v>1135.6741999999999</v>
      </c>
      <c r="W315" s="96">
        <f>SUMIFS($F:$F,$C:$C,$W$4,$D:$D,O315,$E:$E,P315)</f>
        <v>1083.577</v>
      </c>
      <c r="X315" s="97">
        <f>SUMIFS($F:$F,$C:$C,$X$4,$D:$D,O315,$E:$E,P315)</f>
        <v>0</v>
      </c>
      <c r="Y315" s="44"/>
      <c r="Z315" s="66">
        <f t="shared" si="95"/>
        <v>11</v>
      </c>
      <c r="AA315" s="44">
        <f t="shared" si="96"/>
        <v>6</v>
      </c>
      <c r="AB315" s="94">
        <v>45602</v>
      </c>
      <c r="AC315" s="95">
        <f t="shared" si="111"/>
        <v>99.944490909090916</v>
      </c>
      <c r="AD315" s="96">
        <f t="shared" si="111"/>
        <v>97.338609090909088</v>
      </c>
      <c r="AE315" s="96">
        <f t="shared" si="111"/>
        <v>76.923772727272734</v>
      </c>
      <c r="AF315" s="96">
        <f t="shared" si="110"/>
        <v>96.781836363636373</v>
      </c>
      <c r="AG315" s="96">
        <f t="shared" si="110"/>
        <v>103.24310909090909</v>
      </c>
      <c r="AH315" s="96">
        <f t="shared" si="110"/>
        <v>98.507000000000005</v>
      </c>
      <c r="AI315" s="97">
        <f t="shared" si="110"/>
        <v>0</v>
      </c>
      <c r="AJ315" s="44"/>
      <c r="AK315" s="66">
        <f t="shared" si="97"/>
        <v>11</v>
      </c>
      <c r="AL315" s="44">
        <f t="shared" si="98"/>
        <v>6</v>
      </c>
      <c r="AM315" s="94">
        <v>45602</v>
      </c>
      <c r="AN315" s="95">
        <f>SUMIFS(G:G,C:C,$AN$4,D:D,AK315,E:E,AL315)</f>
        <v>97.57</v>
      </c>
      <c r="AO315" s="96">
        <f>SUMIFS(G:G,C:C,$AO$4,D:D,AK315,E:E,AL315)</f>
        <v>94.48</v>
      </c>
      <c r="AP315" s="96">
        <f>SUMIFS(G:G,C:C,$AP$4,D:D,AK315,E:E,AL315)</f>
        <v>75.94</v>
      </c>
      <c r="AQ315" s="96">
        <f>SUMIFS(G:G,C:C,$AQ$4,D:D,AK315,E:E,AL315)</f>
        <v>95.23</v>
      </c>
      <c r="AR315" s="96">
        <f>SUMIFS(G:G,C:C,$AR$4,D:D,AK315,E:E,AL315)</f>
        <v>99.62</v>
      </c>
      <c r="AS315" s="96">
        <f>SUMIFS(G:G,C:C,$AS$4,D:D,AK315,E:E,AL315)</f>
        <v>94.41</v>
      </c>
      <c r="AT315" s="97">
        <f>SUMIFS(G:G,C:C,$AT$4,D:D,AK315,E:E,AL315)</f>
        <v>0</v>
      </c>
      <c r="AU315" s="44"/>
      <c r="AV315" s="101">
        <v>45602</v>
      </c>
      <c r="AW315" s="96">
        <f t="shared" si="99"/>
        <v>1040.14752</v>
      </c>
      <c r="AX315" s="96">
        <f t="shared" si="100"/>
        <v>94.558865454545455</v>
      </c>
      <c r="AY315" s="97">
        <f t="shared" si="101"/>
        <v>91.936000000000007</v>
      </c>
      <c r="AZ315" s="96">
        <f t="shared" si="102"/>
        <v>103.24310909090909</v>
      </c>
      <c r="BA315" s="96">
        <f t="shared" si="103"/>
        <v>76.923772727272734</v>
      </c>
      <c r="BB315" s="97">
        <f t="shared" si="104"/>
        <v>26.319336363636353</v>
      </c>
      <c r="BC315" s="102">
        <f t="shared" si="105"/>
        <v>94.558865454545469</v>
      </c>
      <c r="BD315" s="44"/>
      <c r="BE315" s="44"/>
      <c r="BF315" s="96">
        <f t="shared" si="107"/>
        <v>99.62</v>
      </c>
      <c r="BG315" s="96">
        <f t="shared" si="108"/>
        <v>75.94</v>
      </c>
      <c r="BH315" s="96">
        <f t="shared" si="109"/>
        <v>23.680000000000007</v>
      </c>
      <c r="BI315" s="44"/>
      <c r="BJ315" s="96">
        <f t="shared" si="106"/>
        <v>91.936000000000007</v>
      </c>
      <c r="BK315" s="44"/>
      <c r="BP315" s="14"/>
      <c r="BQ315" s="13"/>
      <c r="BR315" s="15"/>
      <c r="BU315" s="13"/>
      <c r="BV315" s="15"/>
      <c r="BY315" s="13"/>
      <c r="BZ315" s="15"/>
      <c r="CC315" s="13"/>
      <c r="CD315" s="15"/>
      <c r="CG315" s="13"/>
      <c r="CH315" s="15"/>
      <c r="CK315" s="15"/>
      <c r="CL315" s="15"/>
      <c r="CM315" s="15"/>
    </row>
    <row r="316" spans="1:91" ht="16" thickBot="1" x14ac:dyDescent="0.4">
      <c r="A316" s="13">
        <v>43777</v>
      </c>
      <c r="B316" s="81" t="s">
        <v>362</v>
      </c>
      <c r="C316" s="80">
        <f t="shared" si="90"/>
        <v>2019</v>
      </c>
      <c r="D316" s="80">
        <f t="shared" si="91"/>
        <v>11</v>
      </c>
      <c r="E316" s="80">
        <f t="shared" si="92"/>
        <v>8</v>
      </c>
      <c r="F316" s="80">
        <v>1098.3087</v>
      </c>
      <c r="G316" s="80">
        <v>97.47</v>
      </c>
      <c r="H316" s="80">
        <v>-7.0000000000000007E-2</v>
      </c>
      <c r="I316" s="80">
        <v>306.2</v>
      </c>
      <c r="J316" s="80">
        <v>1192.8</v>
      </c>
      <c r="K316" s="80">
        <v>1126.7864999999999</v>
      </c>
      <c r="L316" s="80">
        <v>11950.17</v>
      </c>
      <c r="M316" s="80">
        <v>20310.849999999999</v>
      </c>
      <c r="O316" s="66">
        <f t="shared" si="93"/>
        <v>11</v>
      </c>
      <c r="P316" s="44">
        <f t="shared" si="94"/>
        <v>7</v>
      </c>
      <c r="Q316" s="94">
        <v>45603</v>
      </c>
      <c r="R316" s="95">
        <f>SUMIFS(F:F,C:C,$R$4,D:D,O316,E:E,P316)</f>
        <v>1099.1485</v>
      </c>
      <c r="S316" s="96">
        <f>SUMIFS($F:$F,$C:$C,$S$4,$D:$D,O316,$E:$E,P316)</f>
        <v>1070.0953</v>
      </c>
      <c r="T316" s="96">
        <f>SUMIFS($F:$F,$C:$C,$T$4,$D:$D,O316,$E:$E,P316)</f>
        <v>845.53660000000002</v>
      </c>
      <c r="U316" s="96">
        <f>SUMIFS($F:$F,$C:$C,$U$4,$D:$D,O316,$E:$E,P316)</f>
        <v>1065.1366</v>
      </c>
      <c r="V316" s="96">
        <f>SUMIFS($F:$F,$C:$C,$V$4,$D:$D,O316,$E:$E,P316)</f>
        <v>1135.4970000000001</v>
      </c>
      <c r="W316" s="96">
        <f>SUMIFS($F:$F,$C:$C,$W$4,$D:$D,O316,$E:$E,P316)</f>
        <v>1079.5896</v>
      </c>
      <c r="X316" s="97">
        <f>SUMIFS($F:$F,$C:$C,$X$4,$D:$D,O316,$E:$E,P316)</f>
        <v>0</v>
      </c>
      <c r="Y316" s="44"/>
      <c r="Z316" s="66">
        <f t="shared" si="95"/>
        <v>11</v>
      </c>
      <c r="AA316" s="44">
        <f t="shared" si="96"/>
        <v>7</v>
      </c>
      <c r="AB316" s="94">
        <v>45603</v>
      </c>
      <c r="AC316" s="95">
        <f t="shared" si="111"/>
        <v>99.922590909090914</v>
      </c>
      <c r="AD316" s="96">
        <f t="shared" si="111"/>
        <v>97.281390909090902</v>
      </c>
      <c r="AE316" s="96">
        <f t="shared" si="111"/>
        <v>76.866963636363636</v>
      </c>
      <c r="AF316" s="96">
        <f t="shared" si="110"/>
        <v>96.830600000000004</v>
      </c>
      <c r="AG316" s="96">
        <f t="shared" si="110"/>
        <v>103.227</v>
      </c>
      <c r="AH316" s="96">
        <f t="shared" si="110"/>
        <v>98.144509090909096</v>
      </c>
      <c r="AI316" s="97">
        <f t="shared" si="110"/>
        <v>0</v>
      </c>
      <c r="AJ316" s="44"/>
      <c r="AK316" s="66">
        <f t="shared" si="97"/>
        <v>11</v>
      </c>
      <c r="AL316" s="44">
        <f t="shared" si="98"/>
        <v>7</v>
      </c>
      <c r="AM316" s="94">
        <v>45603</v>
      </c>
      <c r="AN316" s="95">
        <f>SUMIFS(G:G,C:C,$AN$4,D:D,AK316,E:E,AL316)</f>
        <v>97.55</v>
      </c>
      <c r="AO316" s="96">
        <f>SUMIFS(G:G,C:C,$AO$4,D:D,AK316,E:E,AL316)</f>
        <v>94.43</v>
      </c>
      <c r="AP316" s="96">
        <f>SUMIFS(G:G,C:C,$AP$4,D:D,AK316,E:E,AL316)</f>
        <v>75.88</v>
      </c>
      <c r="AQ316" s="96">
        <f>SUMIFS(G:G,C:C,$AQ$4,D:D,AK316,E:E,AL316)</f>
        <v>95.28</v>
      </c>
      <c r="AR316" s="96">
        <f>SUMIFS(G:G,C:C,$AR$4,D:D,AK316,E:E,AL316)</f>
        <v>99.61</v>
      </c>
      <c r="AS316" s="96">
        <f>SUMIFS(G:G,C:C,$AS$4,D:D,AK316,E:E,AL316)</f>
        <v>94.07</v>
      </c>
      <c r="AT316" s="97">
        <f>SUMIFS(G:G,C:C,$AT$4,D:D,AK316,E:E,AL316)</f>
        <v>0</v>
      </c>
      <c r="AU316" s="44"/>
      <c r="AV316" s="101">
        <v>45603</v>
      </c>
      <c r="AW316" s="96">
        <f t="shared" si="99"/>
        <v>1039.1710200000002</v>
      </c>
      <c r="AX316" s="96">
        <f t="shared" si="100"/>
        <v>94.470092727272743</v>
      </c>
      <c r="AY316" s="97">
        <f t="shared" si="101"/>
        <v>91.854000000000013</v>
      </c>
      <c r="AZ316" s="96">
        <f t="shared" si="102"/>
        <v>103.227</v>
      </c>
      <c r="BA316" s="96">
        <f t="shared" si="103"/>
        <v>76.866963636363636</v>
      </c>
      <c r="BB316" s="97">
        <f t="shared" si="104"/>
        <v>26.360036363636368</v>
      </c>
      <c r="BC316" s="102">
        <f t="shared" si="105"/>
        <v>94.470092727272728</v>
      </c>
      <c r="BD316" s="44"/>
      <c r="BE316" s="44"/>
      <c r="BF316" s="96">
        <f t="shared" si="107"/>
        <v>99.61</v>
      </c>
      <c r="BG316" s="96">
        <f t="shared" si="108"/>
        <v>75.88</v>
      </c>
      <c r="BH316" s="96">
        <f t="shared" si="109"/>
        <v>23.730000000000004</v>
      </c>
      <c r="BI316" s="44"/>
      <c r="BJ316" s="96">
        <f t="shared" si="106"/>
        <v>91.854000000000013</v>
      </c>
      <c r="BK316" s="44"/>
      <c r="BP316" s="14"/>
      <c r="BQ316" s="13"/>
      <c r="BR316" s="15"/>
      <c r="BU316" s="13"/>
      <c r="BV316" s="15"/>
      <c r="BY316" s="13"/>
      <c r="BZ316" s="15"/>
      <c r="CC316" s="13"/>
      <c r="CD316" s="15"/>
      <c r="CG316" s="13"/>
      <c r="CH316" s="15"/>
      <c r="CK316" s="15"/>
      <c r="CL316" s="15"/>
      <c r="CM316" s="15"/>
    </row>
    <row r="317" spans="1:91" ht="16" thickBot="1" x14ac:dyDescent="0.4">
      <c r="A317" s="13">
        <v>43778</v>
      </c>
      <c r="B317" s="81" t="s">
        <v>363</v>
      </c>
      <c r="C317" s="80">
        <f t="shared" si="90"/>
        <v>2019</v>
      </c>
      <c r="D317" s="80">
        <f t="shared" si="91"/>
        <v>11</v>
      </c>
      <c r="E317" s="80">
        <f t="shared" si="92"/>
        <v>9</v>
      </c>
      <c r="F317" s="80">
        <v>1098.2657999999999</v>
      </c>
      <c r="G317" s="80">
        <v>97.47</v>
      </c>
      <c r="H317" s="80">
        <v>0</v>
      </c>
      <c r="I317" s="80">
        <v>671.48</v>
      </c>
      <c r="J317" s="80">
        <v>710.1</v>
      </c>
      <c r="K317" s="80">
        <v>1126.7864999999999</v>
      </c>
      <c r="L317" s="80">
        <v>11950.22</v>
      </c>
      <c r="M317" s="80">
        <v>20310.72</v>
      </c>
      <c r="O317" s="66">
        <f t="shared" si="93"/>
        <v>11</v>
      </c>
      <c r="P317" s="44">
        <f t="shared" si="94"/>
        <v>8</v>
      </c>
      <c r="Q317" s="94">
        <v>45604</v>
      </c>
      <c r="R317" s="95">
        <f>SUMIFS(F:F,C:C,$R$4,D:D,O317,E:E,P317)</f>
        <v>1098.3087</v>
      </c>
      <c r="S317" s="96">
        <f>SUMIFS($F:$F,$C:$C,$S$4,$D:$D,O317,$E:$E,P317)</f>
        <v>1069.8492000000001</v>
      </c>
      <c r="T317" s="96">
        <f>SUMIFS($F:$F,$C:$C,$T$4,$D:$D,O317,$E:$E,P317)</f>
        <v>842.43629999999996</v>
      </c>
      <c r="U317" s="96">
        <f>SUMIFS($F:$F,$C:$C,$U$4,$D:$D,O317,$E:$E,P317)</f>
        <v>1065.7849000000001</v>
      </c>
      <c r="V317" s="96">
        <f>SUMIFS($F:$F,$C:$C,$V$4,$D:$D,O317,$E:$E,P317)</f>
        <v>1135.0087000000001</v>
      </c>
      <c r="W317" s="96">
        <f>SUMIFS($F:$F,$C:$C,$W$4,$D:$D,O317,$E:$E,P317)</f>
        <v>1076.1178</v>
      </c>
      <c r="X317" s="97">
        <f>SUMIFS($F:$F,$C:$C,$X$4,$D:$D,O317,$E:$E,P317)</f>
        <v>0</v>
      </c>
      <c r="Y317" s="44"/>
      <c r="Z317" s="66">
        <f t="shared" si="95"/>
        <v>11</v>
      </c>
      <c r="AA317" s="44">
        <f t="shared" si="96"/>
        <v>8</v>
      </c>
      <c r="AB317" s="94">
        <v>45604</v>
      </c>
      <c r="AC317" s="95">
        <f t="shared" si="111"/>
        <v>99.846245454545453</v>
      </c>
      <c r="AD317" s="96">
        <f t="shared" si="111"/>
        <v>97.259018181818192</v>
      </c>
      <c r="AE317" s="96">
        <f t="shared" si="111"/>
        <v>76.585118181818174</v>
      </c>
      <c r="AF317" s="96">
        <f t="shared" si="110"/>
        <v>96.889536363636367</v>
      </c>
      <c r="AG317" s="96">
        <f t="shared" si="110"/>
        <v>103.1826090909091</v>
      </c>
      <c r="AH317" s="96">
        <f t="shared" si="110"/>
        <v>97.828890909090902</v>
      </c>
      <c r="AI317" s="97">
        <f t="shared" si="110"/>
        <v>0</v>
      </c>
      <c r="AJ317" s="44"/>
      <c r="AK317" s="66">
        <f t="shared" si="97"/>
        <v>11</v>
      </c>
      <c r="AL317" s="44">
        <f t="shared" si="98"/>
        <v>8</v>
      </c>
      <c r="AM317" s="94">
        <v>45604</v>
      </c>
      <c r="AN317" s="95">
        <f>SUMIFS(G:G,C:C,$AN$4,D:D,AK317,E:E,AL317)</f>
        <v>97.47</v>
      </c>
      <c r="AO317" s="96">
        <f>SUMIFS(G:G,C:C,$AO$4,D:D,AK317,E:E,AL317)</f>
        <v>94.41</v>
      </c>
      <c r="AP317" s="96">
        <f>SUMIFS(G:G,C:C,$AP$4,D:D,AK317,E:E,AL317)</f>
        <v>75.61</v>
      </c>
      <c r="AQ317" s="96">
        <f>SUMIFS(G:G,C:C,$AQ$4,D:D,AK317,E:E,AL317)</f>
        <v>95.33</v>
      </c>
      <c r="AR317" s="96">
        <f>SUMIFS(G:G,C:C,$AR$4,D:D,AK317,E:E,AL317)</f>
        <v>99.57</v>
      </c>
      <c r="AS317" s="96">
        <f>SUMIFS(G:G,C:C,$AS$4,D:D,AK317,E:E,AL317)</f>
        <v>93.76</v>
      </c>
      <c r="AT317" s="97">
        <f>SUMIFS(G:G,C:C,$AT$4,D:D,AK317,E:E,AL317)</f>
        <v>0</v>
      </c>
      <c r="AU317" s="44"/>
      <c r="AV317" s="101">
        <v>45604</v>
      </c>
      <c r="AW317" s="96">
        <f t="shared" si="99"/>
        <v>1037.8393799999999</v>
      </c>
      <c r="AX317" s="96">
        <f t="shared" si="100"/>
        <v>94.349034545454529</v>
      </c>
      <c r="AY317" s="97">
        <f t="shared" si="101"/>
        <v>91.73599999999999</v>
      </c>
      <c r="AZ317" s="96">
        <f t="shared" si="102"/>
        <v>103.1826090909091</v>
      </c>
      <c r="BA317" s="96">
        <f t="shared" si="103"/>
        <v>76.585118181818174</v>
      </c>
      <c r="BB317" s="97">
        <f t="shared" si="104"/>
        <v>26.597490909090922</v>
      </c>
      <c r="BC317" s="102">
        <f t="shared" si="105"/>
        <v>94.349034545454543</v>
      </c>
      <c r="BD317" s="44"/>
      <c r="BE317" s="44"/>
      <c r="BF317" s="96">
        <f t="shared" si="107"/>
        <v>99.57</v>
      </c>
      <c r="BG317" s="96">
        <f t="shared" si="108"/>
        <v>75.61</v>
      </c>
      <c r="BH317" s="96">
        <f t="shared" si="109"/>
        <v>23.959999999999994</v>
      </c>
      <c r="BI317" s="44"/>
      <c r="BJ317" s="96">
        <f t="shared" si="106"/>
        <v>91.73599999999999</v>
      </c>
      <c r="BK317" s="44"/>
      <c r="BP317" s="14"/>
      <c r="BQ317" s="13"/>
      <c r="BR317" s="15"/>
      <c r="BU317" s="13"/>
      <c r="BV317" s="15"/>
      <c r="BY317" s="13"/>
      <c r="BZ317" s="15"/>
      <c r="CC317" s="13"/>
      <c r="CD317" s="15"/>
      <c r="CG317" s="13"/>
      <c r="CH317" s="15"/>
      <c r="CK317" s="15"/>
      <c r="CL317" s="15"/>
      <c r="CM317" s="15"/>
    </row>
    <row r="318" spans="1:91" ht="16" thickBot="1" x14ac:dyDescent="0.4">
      <c r="A318" s="13">
        <v>43779</v>
      </c>
      <c r="B318" s="81" t="s">
        <v>364</v>
      </c>
      <c r="C318" s="80">
        <f t="shared" si="90"/>
        <v>2019</v>
      </c>
      <c r="D318" s="80">
        <f t="shared" si="91"/>
        <v>11</v>
      </c>
      <c r="E318" s="80">
        <f t="shared" si="92"/>
        <v>10</v>
      </c>
      <c r="F318" s="80">
        <v>1098.0117</v>
      </c>
      <c r="G318" s="80">
        <v>97.45</v>
      </c>
      <c r="H318" s="80">
        <v>-0.02</v>
      </c>
      <c r="I318" s="80">
        <v>504.22</v>
      </c>
      <c r="J318" s="80">
        <v>754.4</v>
      </c>
      <c r="K318" s="80">
        <v>1126.7864999999999</v>
      </c>
      <c r="L318" s="80">
        <v>11950.2</v>
      </c>
      <c r="M318" s="80">
        <v>20310.77</v>
      </c>
      <c r="O318" s="66">
        <f t="shared" si="93"/>
        <v>11</v>
      </c>
      <c r="P318" s="44">
        <f t="shared" si="94"/>
        <v>9</v>
      </c>
      <c r="Q318" s="94">
        <v>45605</v>
      </c>
      <c r="R318" s="95">
        <f>SUMIFS(F:F,C:C,$R$4,D:D,O318,E:E,P318)</f>
        <v>1098.2657999999999</v>
      </c>
      <c r="S318" s="96">
        <f>SUMIFS($F:$F,$C:$C,$S$4,$D:$D,O318,$E:$E,P318)</f>
        <v>1067.7666999999999</v>
      </c>
      <c r="T318" s="96">
        <f>SUMIFS($F:$F,$C:$C,$T$4,$D:$D,O318,$E:$E,P318)</f>
        <v>839.15099999999995</v>
      </c>
      <c r="U318" s="96">
        <f>SUMIFS($F:$F,$C:$C,$U$4,$D:$D,O318,$E:$E,P318)</f>
        <v>1066.4934000000001</v>
      </c>
      <c r="V318" s="96">
        <f>SUMIFS($F:$F,$C:$C,$V$4,$D:$D,O318,$E:$E,P318)</f>
        <v>1134.5655999999999</v>
      </c>
      <c r="W318" s="96">
        <f>SUMIFS($F:$F,$C:$C,$W$4,$D:$D,O318,$E:$E,P318)</f>
        <v>1073.5005000000001</v>
      </c>
      <c r="X318" s="97">
        <f>SUMIFS($F:$F,$C:$C,$X$4,$D:$D,O318,$E:$E,P318)</f>
        <v>0</v>
      </c>
      <c r="Y318" s="44"/>
      <c r="Z318" s="66">
        <f t="shared" si="95"/>
        <v>11</v>
      </c>
      <c r="AA318" s="44">
        <f t="shared" si="96"/>
        <v>9</v>
      </c>
      <c r="AB318" s="94">
        <v>45605</v>
      </c>
      <c r="AC318" s="95">
        <f t="shared" si="111"/>
        <v>99.842345454545452</v>
      </c>
      <c r="AD318" s="96">
        <f t="shared" si="111"/>
        <v>97.069699999999997</v>
      </c>
      <c r="AE318" s="96">
        <f t="shared" si="111"/>
        <v>76.286454545454546</v>
      </c>
      <c r="AF318" s="96">
        <f t="shared" si="110"/>
        <v>96.953945454545462</v>
      </c>
      <c r="AG318" s="96">
        <f t="shared" si="110"/>
        <v>103.14232727272726</v>
      </c>
      <c r="AH318" s="96">
        <f t="shared" si="110"/>
        <v>97.590954545454551</v>
      </c>
      <c r="AI318" s="97">
        <f t="shared" si="110"/>
        <v>0</v>
      </c>
      <c r="AJ318" s="44"/>
      <c r="AK318" s="66">
        <f t="shared" si="97"/>
        <v>11</v>
      </c>
      <c r="AL318" s="44">
        <f t="shared" si="98"/>
        <v>9</v>
      </c>
      <c r="AM318" s="94">
        <v>45605</v>
      </c>
      <c r="AN318" s="95">
        <f>SUMIFS(G:G,C:C,$AN$4,D:D,AK318,E:E,AL318)</f>
        <v>97.47</v>
      </c>
      <c r="AO318" s="96">
        <f>SUMIFS(G:G,C:C,$AO$4,D:D,AK318,E:E,AL318)</f>
        <v>94.22</v>
      </c>
      <c r="AP318" s="96">
        <f>SUMIFS(G:G,C:C,$AP$4,D:D,AK318,E:E,AL318)</f>
        <v>75.31</v>
      </c>
      <c r="AQ318" s="96">
        <f>SUMIFS(G:G,C:C,$AQ$4,D:D,AK318,E:E,AL318)</f>
        <v>95.4</v>
      </c>
      <c r="AR318" s="96">
        <f>SUMIFS(G:G,C:C,$AR$4,D:D,AK318,E:E,AL318)</f>
        <v>99.53</v>
      </c>
      <c r="AS318" s="96">
        <f>SUMIFS(G:G,C:C,$AS$4,D:D,AK318,E:E,AL318)</f>
        <v>93.53</v>
      </c>
      <c r="AT318" s="97">
        <f>SUMIFS(G:G,C:C,$AT$4,D:D,AK318,E:E,AL318)</f>
        <v>0</v>
      </c>
      <c r="AU318" s="44"/>
      <c r="AV318" s="101">
        <v>45605</v>
      </c>
      <c r="AW318" s="96">
        <f t="shared" si="99"/>
        <v>1036.2954400000001</v>
      </c>
      <c r="AX318" s="96">
        <f t="shared" si="100"/>
        <v>94.208676363636371</v>
      </c>
      <c r="AY318" s="97">
        <f t="shared" si="101"/>
        <v>91.597999999999999</v>
      </c>
      <c r="AZ318" s="96">
        <f t="shared" si="102"/>
        <v>103.14232727272726</v>
      </c>
      <c r="BA318" s="96">
        <f t="shared" si="103"/>
        <v>76.286454545454546</v>
      </c>
      <c r="BB318" s="97">
        <f t="shared" si="104"/>
        <v>26.855872727272711</v>
      </c>
      <c r="BC318" s="102">
        <f t="shared" si="105"/>
        <v>94.208676363636371</v>
      </c>
      <c r="BD318" s="44"/>
      <c r="BE318" s="44"/>
      <c r="BF318" s="96">
        <f t="shared" si="107"/>
        <v>99.53</v>
      </c>
      <c r="BG318" s="96">
        <f t="shared" si="108"/>
        <v>75.31</v>
      </c>
      <c r="BH318" s="96">
        <f t="shared" si="109"/>
        <v>24.22</v>
      </c>
      <c r="BI318" s="44"/>
      <c r="BJ318" s="96">
        <f t="shared" si="106"/>
        <v>91.597999999999999</v>
      </c>
      <c r="BK318" s="44"/>
      <c r="BP318" s="14"/>
      <c r="BQ318" s="13"/>
      <c r="BR318" s="15"/>
      <c r="BU318" s="13"/>
      <c r="BV318" s="15"/>
      <c r="BY318" s="13"/>
      <c r="BZ318" s="15"/>
      <c r="CC318" s="13"/>
      <c r="CD318" s="15"/>
      <c r="CG318" s="13"/>
      <c r="CH318" s="15"/>
      <c r="CK318" s="15"/>
      <c r="CL318" s="15"/>
      <c r="CM318" s="15"/>
    </row>
    <row r="319" spans="1:91" ht="16" thickBot="1" x14ac:dyDescent="0.4">
      <c r="A319" s="13">
        <v>43780</v>
      </c>
      <c r="B319" s="81" t="s">
        <v>365</v>
      </c>
      <c r="C319" s="80">
        <f t="shared" si="90"/>
        <v>2019</v>
      </c>
      <c r="D319" s="80">
        <f t="shared" si="91"/>
        <v>11</v>
      </c>
      <c r="E319" s="80">
        <f t="shared" si="92"/>
        <v>11</v>
      </c>
      <c r="F319" s="80">
        <v>1096.605</v>
      </c>
      <c r="G319" s="80">
        <v>97.32</v>
      </c>
      <c r="H319" s="80">
        <v>-0.12</v>
      </c>
      <c r="I319" s="80">
        <v>355.83</v>
      </c>
      <c r="J319" s="80">
        <v>1750.1</v>
      </c>
      <c r="K319" s="80">
        <v>1126.761</v>
      </c>
      <c r="L319" s="80">
        <v>11928.79</v>
      </c>
      <c r="M319" s="80">
        <v>20235.28</v>
      </c>
      <c r="O319" s="66">
        <f t="shared" si="93"/>
        <v>11</v>
      </c>
      <c r="P319" s="44">
        <f t="shared" si="94"/>
        <v>10</v>
      </c>
      <c r="Q319" s="94">
        <v>45606</v>
      </c>
      <c r="R319" s="95">
        <f>SUMIFS(F:F,C:C,$R$4,D:D,O319,E:E,P319)</f>
        <v>1098.0117</v>
      </c>
      <c r="S319" s="96">
        <f>SUMIFS($F:$F,$C:$C,$S$4,$D:$D,O319,$E:$E,P319)</f>
        <v>1064.7253000000001</v>
      </c>
      <c r="T319" s="96">
        <f>SUMIFS($F:$F,$C:$C,$T$4,$D:$D,O319,$E:$E,P319)</f>
        <v>835.9402</v>
      </c>
      <c r="U319" s="96">
        <f>SUMIFS($F:$F,$C:$C,$U$4,$D:$D,O319,$E:$E,P319)</f>
        <v>1067.1484</v>
      </c>
      <c r="V319" s="96">
        <f>SUMIFS($F:$F,$C:$C,$V$4,$D:$D,O319,$E:$E,P319)</f>
        <v>1134.0443</v>
      </c>
      <c r="W319" s="96">
        <f>SUMIFS($F:$F,$C:$C,$W$4,$D:$D,O319,$E:$E,P319)</f>
        <v>1071.1171999999999</v>
      </c>
      <c r="X319" s="97">
        <f>SUMIFS($F:$F,$C:$C,$X$4,$D:$D,O319,$E:$E,P319)</f>
        <v>0</v>
      </c>
      <c r="Y319" s="44"/>
      <c r="Z319" s="66">
        <f t="shared" si="95"/>
        <v>11</v>
      </c>
      <c r="AA319" s="44">
        <f t="shared" si="96"/>
        <v>10</v>
      </c>
      <c r="AB319" s="94">
        <v>45606</v>
      </c>
      <c r="AC319" s="95">
        <f t="shared" si="111"/>
        <v>99.819245454545452</v>
      </c>
      <c r="AD319" s="96">
        <f t="shared" si="111"/>
        <v>96.793209090909102</v>
      </c>
      <c r="AE319" s="96">
        <f t="shared" si="111"/>
        <v>75.994563636363637</v>
      </c>
      <c r="AF319" s="96">
        <f t="shared" si="110"/>
        <v>97.013490909090919</v>
      </c>
      <c r="AG319" s="96">
        <f t="shared" si="110"/>
        <v>103.09493636363636</v>
      </c>
      <c r="AH319" s="96">
        <f t="shared" si="110"/>
        <v>97.374290909090902</v>
      </c>
      <c r="AI319" s="97">
        <f t="shared" si="110"/>
        <v>0</v>
      </c>
      <c r="AJ319" s="44"/>
      <c r="AK319" s="66">
        <f t="shared" si="97"/>
        <v>11</v>
      </c>
      <c r="AL319" s="44">
        <f t="shared" si="98"/>
        <v>10</v>
      </c>
      <c r="AM319" s="94">
        <v>45606</v>
      </c>
      <c r="AN319" s="95">
        <f>SUMIFS(G:G,C:C,$AN$4,D:D,AK319,E:E,AL319)</f>
        <v>97.45</v>
      </c>
      <c r="AO319" s="96">
        <f>SUMIFS(G:G,C:C,$AO$4,D:D,AK319,E:E,AL319)</f>
        <v>93.95</v>
      </c>
      <c r="AP319" s="96">
        <f>SUMIFS(G:G,C:C,$AP$4,D:D,AK319,E:E,AL319)</f>
        <v>75.02</v>
      </c>
      <c r="AQ319" s="96">
        <f>SUMIFS(G:G,C:C,$AQ$4,D:D,AK319,E:E,AL319)</f>
        <v>95.45</v>
      </c>
      <c r="AR319" s="96">
        <f>SUMIFS(G:G,C:C,$AR$4,D:D,AK319,E:E,AL319)</f>
        <v>99.48</v>
      </c>
      <c r="AS319" s="96">
        <f>SUMIFS(G:G,C:C,$AS$4,D:D,AK319,E:E,AL319)</f>
        <v>93.33</v>
      </c>
      <c r="AT319" s="97">
        <f>SUMIFS(G:G,C:C,$AT$4,D:D,AK319,E:E,AL319)</f>
        <v>0</v>
      </c>
      <c r="AU319" s="44"/>
      <c r="AV319" s="101">
        <v>45606</v>
      </c>
      <c r="AW319" s="96">
        <f t="shared" si="99"/>
        <v>1034.5950800000001</v>
      </c>
      <c r="AX319" s="96">
        <f t="shared" si="100"/>
        <v>94.05409818181819</v>
      </c>
      <c r="AY319" s="97">
        <f t="shared" si="101"/>
        <v>91.445999999999998</v>
      </c>
      <c r="AZ319" s="96">
        <f t="shared" si="102"/>
        <v>103.09493636363636</v>
      </c>
      <c r="BA319" s="96">
        <f t="shared" si="103"/>
        <v>75.994563636363637</v>
      </c>
      <c r="BB319" s="97">
        <f t="shared" si="104"/>
        <v>27.100372727272728</v>
      </c>
      <c r="BC319" s="102">
        <f t="shared" si="105"/>
        <v>94.05409818181819</v>
      </c>
      <c r="BD319" s="44"/>
      <c r="BE319" s="44"/>
      <c r="BF319" s="96">
        <f t="shared" si="107"/>
        <v>99.48</v>
      </c>
      <c r="BG319" s="96">
        <f t="shared" si="108"/>
        <v>75.02</v>
      </c>
      <c r="BH319" s="96">
        <f t="shared" si="109"/>
        <v>24.460000000000008</v>
      </c>
      <c r="BI319" s="44"/>
      <c r="BJ319" s="96">
        <f t="shared" si="106"/>
        <v>91.445999999999998</v>
      </c>
      <c r="BK319" s="44"/>
      <c r="BP319" s="14"/>
      <c r="BQ319" s="13"/>
      <c r="BR319" s="15"/>
      <c r="BU319" s="13"/>
      <c r="BV319" s="15"/>
      <c r="BY319" s="13"/>
      <c r="BZ319" s="15"/>
      <c r="CC319" s="13"/>
      <c r="CD319" s="15"/>
      <c r="CG319" s="13"/>
      <c r="CH319" s="15"/>
      <c r="CK319" s="15"/>
      <c r="CL319" s="15"/>
      <c r="CM319" s="15"/>
    </row>
    <row r="320" spans="1:91" ht="16" thickBot="1" x14ac:dyDescent="0.4">
      <c r="A320" s="13">
        <v>43781</v>
      </c>
      <c r="B320" s="81" t="s">
        <v>366</v>
      </c>
      <c r="C320" s="80">
        <f t="shared" si="90"/>
        <v>2019</v>
      </c>
      <c r="D320" s="80">
        <f t="shared" si="91"/>
        <v>11</v>
      </c>
      <c r="E320" s="80">
        <f t="shared" si="92"/>
        <v>12</v>
      </c>
      <c r="F320" s="80">
        <v>1094.7154</v>
      </c>
      <c r="G320" s="80">
        <v>97.16</v>
      </c>
      <c r="H320" s="80">
        <v>-0.17</v>
      </c>
      <c r="I320" s="80">
        <v>278.82</v>
      </c>
      <c r="J320" s="80">
        <v>2163.6999999999998</v>
      </c>
      <c r="K320" s="80">
        <v>1126.761</v>
      </c>
      <c r="L320" s="80">
        <v>11925.98</v>
      </c>
      <c r="M320" s="80">
        <v>20224.05</v>
      </c>
      <c r="O320" s="66">
        <f t="shared" si="93"/>
        <v>11</v>
      </c>
      <c r="P320" s="44">
        <f t="shared" si="94"/>
        <v>11</v>
      </c>
      <c r="Q320" s="94">
        <v>45607</v>
      </c>
      <c r="R320" s="95">
        <f>SUMIFS(F:F,C:C,$R$4,D:D,O320,E:E,P320)</f>
        <v>1096.605</v>
      </c>
      <c r="S320" s="96">
        <f>SUMIFS($F:$F,$C:$C,$S$4,$D:$D,O320,$E:$E,P320)</f>
        <v>1062.5268000000001</v>
      </c>
      <c r="T320" s="96">
        <f>SUMIFS($F:$F,$C:$C,$T$4,$D:$D,O320,$E:$E,P320)</f>
        <v>832.60860000000002</v>
      </c>
      <c r="U320" s="96">
        <f>SUMIFS($F:$F,$C:$C,$U$4,$D:$D,O320,$E:$E,P320)</f>
        <v>1067.7997</v>
      </c>
      <c r="V320" s="96">
        <f>SUMIFS($F:$F,$C:$C,$V$4,$D:$D,O320,$E:$E,P320)</f>
        <v>1134.1857</v>
      </c>
      <c r="W320" s="96">
        <f>SUMIFS($F:$F,$C:$C,$W$4,$D:$D,O320,$E:$E,P320)</f>
        <v>1067.8695</v>
      </c>
      <c r="X320" s="97">
        <f>SUMIFS($F:$F,$C:$C,$X$4,$D:$D,O320,$E:$E,P320)</f>
        <v>0</v>
      </c>
      <c r="Y320" s="44"/>
      <c r="Z320" s="66">
        <f t="shared" si="95"/>
        <v>11</v>
      </c>
      <c r="AA320" s="44">
        <f t="shared" si="96"/>
        <v>11</v>
      </c>
      <c r="AB320" s="94">
        <v>45607</v>
      </c>
      <c r="AC320" s="95">
        <f t="shared" si="111"/>
        <v>99.691363636363633</v>
      </c>
      <c r="AD320" s="96">
        <f t="shared" si="111"/>
        <v>96.593345454545457</v>
      </c>
      <c r="AE320" s="96">
        <f t="shared" si="111"/>
        <v>75.691690909090909</v>
      </c>
      <c r="AF320" s="96">
        <f t="shared" si="110"/>
        <v>97.072699999999998</v>
      </c>
      <c r="AG320" s="96">
        <f t="shared" si="110"/>
        <v>103.10779090909091</v>
      </c>
      <c r="AH320" s="96">
        <f t="shared" si="110"/>
        <v>97.079045454545451</v>
      </c>
      <c r="AI320" s="97">
        <f t="shared" si="110"/>
        <v>0</v>
      </c>
      <c r="AJ320" s="44"/>
      <c r="AK320" s="66">
        <f t="shared" si="97"/>
        <v>11</v>
      </c>
      <c r="AL320" s="44">
        <f t="shared" si="98"/>
        <v>11</v>
      </c>
      <c r="AM320" s="94">
        <v>45607</v>
      </c>
      <c r="AN320" s="95">
        <f>SUMIFS(G:G,C:C,$AN$4,D:D,AK320,E:E,AL320)</f>
        <v>97.32</v>
      </c>
      <c r="AO320" s="96">
        <f>SUMIFS(G:G,C:C,$AO$4,D:D,AK320,E:E,AL320)</f>
        <v>93.76</v>
      </c>
      <c r="AP320" s="96">
        <f>SUMIFS(G:G,C:C,$AP$4,D:D,AK320,E:E,AL320)</f>
        <v>74.72</v>
      </c>
      <c r="AQ320" s="96">
        <f>SUMIFS(G:G,C:C,$AQ$4,D:D,AK320,E:E,AL320)</f>
        <v>95.5</v>
      </c>
      <c r="AR320" s="96">
        <f>SUMIFS(G:G,C:C,$AR$4,D:D,AK320,E:E,AL320)</f>
        <v>99.49</v>
      </c>
      <c r="AS320" s="96">
        <f>SUMIFS(G:G,C:C,$AS$4,D:D,AK320,E:E,AL320)</f>
        <v>93.04</v>
      </c>
      <c r="AT320" s="97">
        <f>SUMIFS(G:G,C:C,$AT$4,D:D,AK320,E:E,AL320)</f>
        <v>0</v>
      </c>
      <c r="AU320" s="44"/>
      <c r="AV320" s="101">
        <v>45607</v>
      </c>
      <c r="AW320" s="96">
        <f t="shared" si="99"/>
        <v>1032.9980600000001</v>
      </c>
      <c r="AX320" s="96">
        <f t="shared" si="100"/>
        <v>93.90891454545455</v>
      </c>
      <c r="AY320" s="97">
        <f t="shared" si="101"/>
        <v>91.302000000000007</v>
      </c>
      <c r="AZ320" s="96">
        <f t="shared" si="102"/>
        <v>103.10779090909091</v>
      </c>
      <c r="BA320" s="96">
        <f t="shared" si="103"/>
        <v>75.691690909090909</v>
      </c>
      <c r="BB320" s="97">
        <f t="shared" si="104"/>
        <v>27.4161</v>
      </c>
      <c r="BC320" s="102">
        <f t="shared" si="105"/>
        <v>93.90891454545455</v>
      </c>
      <c r="BD320" s="44"/>
      <c r="BE320" s="44"/>
      <c r="BF320" s="96">
        <f t="shared" si="107"/>
        <v>99.49</v>
      </c>
      <c r="BG320" s="96">
        <f t="shared" si="108"/>
        <v>74.72</v>
      </c>
      <c r="BH320" s="96">
        <f t="shared" si="109"/>
        <v>24.769999999999996</v>
      </c>
      <c r="BI320" s="44"/>
      <c r="BJ320" s="96">
        <f t="shared" si="106"/>
        <v>91.302000000000007</v>
      </c>
      <c r="BK320" s="44"/>
      <c r="BP320" s="14"/>
      <c r="BQ320" s="13"/>
      <c r="BR320" s="15"/>
      <c r="BU320" s="13"/>
      <c r="BV320" s="15"/>
      <c r="BY320" s="13"/>
      <c r="BZ320" s="15"/>
      <c r="CC320" s="13"/>
      <c r="CD320" s="15"/>
      <c r="CG320" s="13"/>
      <c r="CH320" s="15"/>
      <c r="CK320" s="15"/>
      <c r="CL320" s="15"/>
      <c r="CM320" s="15"/>
    </row>
    <row r="321" spans="1:91" ht="16" thickBot="1" x14ac:dyDescent="0.4">
      <c r="A321" s="13">
        <v>43782</v>
      </c>
      <c r="B321" s="81" t="s">
        <v>367</v>
      </c>
      <c r="C321" s="80">
        <f t="shared" si="90"/>
        <v>2019</v>
      </c>
      <c r="D321" s="80">
        <f t="shared" si="91"/>
        <v>11</v>
      </c>
      <c r="E321" s="80">
        <f t="shared" si="92"/>
        <v>13</v>
      </c>
      <c r="F321" s="80">
        <v>1092.6025</v>
      </c>
      <c r="G321" s="80">
        <v>96.97</v>
      </c>
      <c r="H321" s="80">
        <v>-0.19</v>
      </c>
      <c r="I321" s="80">
        <v>284.43</v>
      </c>
      <c r="J321" s="80">
        <v>2367.6999999999998</v>
      </c>
      <c r="K321" s="80">
        <v>1126.761</v>
      </c>
      <c r="L321" s="80">
        <v>11925.97</v>
      </c>
      <c r="M321" s="80">
        <v>20224.09</v>
      </c>
      <c r="O321" s="66">
        <f t="shared" si="93"/>
        <v>11</v>
      </c>
      <c r="P321" s="44">
        <f t="shared" si="94"/>
        <v>12</v>
      </c>
      <c r="Q321" s="94">
        <v>45608</v>
      </c>
      <c r="R321" s="95">
        <f>SUMIFS(F:F,C:C,$R$4,D:D,O321,E:E,P321)</f>
        <v>1094.7154</v>
      </c>
      <c r="S321" s="96">
        <f>SUMIFS($F:$F,$C:$C,$S$4,$D:$D,O321,$E:$E,P321)</f>
        <v>1060.3384000000001</v>
      </c>
      <c r="T321" s="96">
        <f>SUMIFS($F:$F,$C:$C,$T$4,$D:$D,O321,$E:$E,P321)</f>
        <v>828.98770000000002</v>
      </c>
      <c r="U321" s="96">
        <f>SUMIFS($F:$F,$C:$C,$U$4,$D:$D,O321,$E:$E,P321)</f>
        <v>1068.7527</v>
      </c>
      <c r="V321" s="96">
        <f>SUMIFS($F:$F,$C:$C,$V$4,$D:$D,O321,$E:$E,P321)</f>
        <v>1134.2501999999999</v>
      </c>
      <c r="W321" s="96">
        <f>SUMIFS($F:$F,$C:$C,$W$4,$D:$D,O321,$E:$E,P321)</f>
        <v>1062.5467000000001</v>
      </c>
      <c r="X321" s="97">
        <f>SUMIFS($F:$F,$C:$C,$X$4,$D:$D,O321,$E:$E,P321)</f>
        <v>0</v>
      </c>
      <c r="Y321" s="44"/>
      <c r="Z321" s="66">
        <f t="shared" si="95"/>
        <v>11</v>
      </c>
      <c r="AA321" s="44">
        <f t="shared" si="96"/>
        <v>12</v>
      </c>
      <c r="AB321" s="94">
        <v>45608</v>
      </c>
      <c r="AC321" s="95">
        <f t="shared" si="111"/>
        <v>99.51958181818182</v>
      </c>
      <c r="AD321" s="96">
        <f t="shared" si="111"/>
        <v>96.394400000000005</v>
      </c>
      <c r="AE321" s="96">
        <f t="shared" si="111"/>
        <v>75.362518181818189</v>
      </c>
      <c r="AF321" s="96">
        <f t="shared" si="110"/>
        <v>97.15933636363637</v>
      </c>
      <c r="AG321" s="96">
        <f t="shared" si="110"/>
        <v>103.11365454545454</v>
      </c>
      <c r="AH321" s="96">
        <f t="shared" si="110"/>
        <v>96.595154545454548</v>
      </c>
      <c r="AI321" s="97">
        <f t="shared" si="110"/>
        <v>0</v>
      </c>
      <c r="AJ321" s="44"/>
      <c r="AK321" s="66">
        <f t="shared" si="97"/>
        <v>11</v>
      </c>
      <c r="AL321" s="44">
        <f t="shared" si="98"/>
        <v>12</v>
      </c>
      <c r="AM321" s="94">
        <v>45608</v>
      </c>
      <c r="AN321" s="95">
        <f>SUMIFS(G:G,C:C,$AN$4,D:D,AK321,E:E,AL321)</f>
        <v>97.16</v>
      </c>
      <c r="AO321" s="96">
        <f>SUMIFS(G:G,C:C,$AO$4,D:D,AK321,E:E,AL321)</f>
        <v>93.57</v>
      </c>
      <c r="AP321" s="96">
        <f>SUMIFS(G:G,C:C,$AP$4,D:D,AK321,E:E,AL321)</f>
        <v>74.400000000000006</v>
      </c>
      <c r="AQ321" s="96">
        <f>SUMIFS(G:G,C:C,$AQ$4,D:D,AK321,E:E,AL321)</f>
        <v>95.58</v>
      </c>
      <c r="AR321" s="96">
        <f>SUMIFS(G:G,C:C,$AR$4,D:D,AK321,E:E,AL321)</f>
        <v>99.5</v>
      </c>
      <c r="AS321" s="96">
        <f>SUMIFS(G:G,C:C,$AS$4,D:D,AK321,E:E,AL321)</f>
        <v>92.58</v>
      </c>
      <c r="AT321" s="97">
        <f>SUMIFS(G:G,C:C,$AT$4,D:D,AK321,E:E,AL321)</f>
        <v>0</v>
      </c>
      <c r="AU321" s="44"/>
      <c r="AV321" s="101">
        <v>45608</v>
      </c>
      <c r="AW321" s="96">
        <f t="shared" si="99"/>
        <v>1030.97514</v>
      </c>
      <c r="AX321" s="96">
        <f t="shared" si="100"/>
        <v>93.725012727272727</v>
      </c>
      <c r="AY321" s="97">
        <f t="shared" si="101"/>
        <v>91.126000000000005</v>
      </c>
      <c r="AZ321" s="96">
        <f t="shared" si="102"/>
        <v>103.11365454545454</v>
      </c>
      <c r="BA321" s="96">
        <f t="shared" si="103"/>
        <v>75.362518181818189</v>
      </c>
      <c r="BB321" s="97">
        <f t="shared" si="104"/>
        <v>27.751136363636348</v>
      </c>
      <c r="BC321" s="102">
        <f t="shared" si="105"/>
        <v>93.725012727272741</v>
      </c>
      <c r="BD321" s="44"/>
      <c r="BE321" s="44"/>
      <c r="BF321" s="96">
        <f t="shared" si="107"/>
        <v>99.5</v>
      </c>
      <c r="BG321" s="96">
        <f t="shared" si="108"/>
        <v>74.400000000000006</v>
      </c>
      <c r="BH321" s="96">
        <f t="shared" si="109"/>
        <v>25.099999999999994</v>
      </c>
      <c r="BI321" s="44"/>
      <c r="BJ321" s="96">
        <f t="shared" si="106"/>
        <v>91.126000000000005</v>
      </c>
      <c r="BK321" s="44"/>
      <c r="BP321" s="14"/>
      <c r="BQ321" s="13"/>
      <c r="BR321" s="15"/>
      <c r="BU321" s="13"/>
      <c r="BV321" s="15"/>
      <c r="BY321" s="13"/>
      <c r="BZ321" s="15"/>
      <c r="CC321" s="13"/>
      <c r="CD321" s="15"/>
      <c r="CG321" s="13"/>
      <c r="CH321" s="15"/>
      <c r="CK321" s="15"/>
      <c r="CL321" s="15"/>
      <c r="CM321" s="15"/>
    </row>
    <row r="322" spans="1:91" ht="16" thickBot="1" x14ac:dyDescent="0.4">
      <c r="A322" s="13">
        <v>43783</v>
      </c>
      <c r="B322" s="81" t="s">
        <v>368</v>
      </c>
      <c r="C322" s="80">
        <f t="shared" si="90"/>
        <v>2019</v>
      </c>
      <c r="D322" s="80">
        <f t="shared" si="91"/>
        <v>11</v>
      </c>
      <c r="E322" s="80">
        <f t="shared" si="92"/>
        <v>14</v>
      </c>
      <c r="F322" s="80">
        <v>1090.2398000000001</v>
      </c>
      <c r="G322" s="80">
        <v>96.76</v>
      </c>
      <c r="H322" s="80">
        <v>-0.21</v>
      </c>
      <c r="I322" s="80">
        <v>243.92</v>
      </c>
      <c r="J322" s="80">
        <v>2606.3000000000002</v>
      </c>
      <c r="K322" s="80">
        <v>1126.761</v>
      </c>
      <c r="L322" s="80">
        <v>11836.06</v>
      </c>
      <c r="M322" s="80">
        <v>20273.82</v>
      </c>
      <c r="O322" s="66">
        <f t="shared" si="93"/>
        <v>11</v>
      </c>
      <c r="P322" s="44">
        <f t="shared" si="94"/>
        <v>13</v>
      </c>
      <c r="Q322" s="94">
        <v>45609</v>
      </c>
      <c r="R322" s="95">
        <f>SUMIFS(F:F,C:C,$R$4,D:D,O322,E:E,P322)</f>
        <v>1092.6025</v>
      </c>
      <c r="S322" s="96">
        <f>SUMIFS($F:$F,$C:$C,$S$4,$D:$D,O322,$E:$E,P322)</f>
        <v>1058.2732000000001</v>
      </c>
      <c r="T322" s="96">
        <f>SUMIFS($F:$F,$C:$C,$T$4,$D:$D,O322,$E:$E,P322)</f>
        <v>827.07010000000002</v>
      </c>
      <c r="U322" s="96">
        <f>SUMIFS($F:$F,$C:$C,$U$4,$D:$D,O322,$E:$E,P322)</f>
        <v>1069.8088</v>
      </c>
      <c r="V322" s="96">
        <f>SUMIFS($F:$F,$C:$C,$V$4,$D:$D,O322,$E:$E,P322)</f>
        <v>1133.3656000000001</v>
      </c>
      <c r="W322" s="96">
        <f>SUMIFS($F:$F,$C:$C,$W$4,$D:$D,O322,$E:$E,P322)</f>
        <v>1057.0250000000001</v>
      </c>
      <c r="X322" s="97">
        <f>SUMIFS($F:$F,$C:$C,$X$4,$D:$D,O322,$E:$E,P322)</f>
        <v>0</v>
      </c>
      <c r="Y322" s="44"/>
      <c r="Z322" s="66">
        <f t="shared" si="95"/>
        <v>11</v>
      </c>
      <c r="AA322" s="44">
        <f t="shared" si="96"/>
        <v>13</v>
      </c>
      <c r="AB322" s="94">
        <v>45609</v>
      </c>
      <c r="AC322" s="95">
        <f t="shared" si="111"/>
        <v>99.327500000000001</v>
      </c>
      <c r="AD322" s="96">
        <f t="shared" si="111"/>
        <v>96.206654545454555</v>
      </c>
      <c r="AE322" s="96">
        <f t="shared" si="111"/>
        <v>75.188190909090906</v>
      </c>
      <c r="AF322" s="96">
        <f t="shared" si="110"/>
        <v>97.255345454545463</v>
      </c>
      <c r="AG322" s="96">
        <f t="shared" si="110"/>
        <v>103.03323636363638</v>
      </c>
      <c r="AH322" s="96">
        <f t="shared" si="110"/>
        <v>96.093181818181833</v>
      </c>
      <c r="AI322" s="97">
        <f t="shared" si="110"/>
        <v>0</v>
      </c>
      <c r="AJ322" s="44"/>
      <c r="AK322" s="66">
        <f t="shared" si="97"/>
        <v>11</v>
      </c>
      <c r="AL322" s="44">
        <f t="shared" si="98"/>
        <v>13</v>
      </c>
      <c r="AM322" s="94">
        <v>45609</v>
      </c>
      <c r="AN322" s="95">
        <f>SUMIFS(G:G,C:C,$AN$4,D:D,AK322,E:E,AL322)</f>
        <v>96.97</v>
      </c>
      <c r="AO322" s="96">
        <f>SUMIFS(G:G,C:C,$AO$4,D:D,AK322,E:E,AL322)</f>
        <v>93.38</v>
      </c>
      <c r="AP322" s="96">
        <f>SUMIFS(G:G,C:C,$AP$4,D:D,AK322,E:E,AL322)</f>
        <v>74.23</v>
      </c>
      <c r="AQ322" s="96">
        <f>SUMIFS(G:G,C:C,$AQ$4,D:D,AK322,E:E,AL322)</f>
        <v>95.68</v>
      </c>
      <c r="AR322" s="96">
        <f>SUMIFS(G:G,C:C,$AR$4,D:D,AK322,E:E,AL322)</f>
        <v>99.42</v>
      </c>
      <c r="AS322" s="96">
        <f>SUMIFS(G:G,C:C,$AS$4,D:D,AK322,E:E,AL322)</f>
        <v>92.1</v>
      </c>
      <c r="AT322" s="97">
        <f>SUMIFS(G:G,C:C,$AT$4,D:D,AK322,E:E,AL322)</f>
        <v>0</v>
      </c>
      <c r="AU322" s="44"/>
      <c r="AV322" s="101">
        <v>45609</v>
      </c>
      <c r="AW322" s="96">
        <f t="shared" si="99"/>
        <v>1029.1085399999999</v>
      </c>
      <c r="AX322" s="96">
        <f t="shared" si="100"/>
        <v>93.55532181818181</v>
      </c>
      <c r="AY322" s="97">
        <f t="shared" si="101"/>
        <v>90.962000000000018</v>
      </c>
      <c r="AZ322" s="96">
        <f t="shared" si="102"/>
        <v>103.03323636363638</v>
      </c>
      <c r="BA322" s="96">
        <f t="shared" si="103"/>
        <v>75.188190909090906</v>
      </c>
      <c r="BB322" s="97">
        <f t="shared" si="104"/>
        <v>27.84504545454547</v>
      </c>
      <c r="BC322" s="102">
        <f t="shared" si="105"/>
        <v>93.555321818181838</v>
      </c>
      <c r="BD322" s="44"/>
      <c r="BE322" s="44"/>
      <c r="BF322" s="96">
        <f t="shared" si="107"/>
        <v>99.42</v>
      </c>
      <c r="BG322" s="96">
        <f t="shared" si="108"/>
        <v>74.23</v>
      </c>
      <c r="BH322" s="96">
        <f t="shared" si="109"/>
        <v>25.189999999999998</v>
      </c>
      <c r="BI322" s="44"/>
      <c r="BJ322" s="96">
        <f t="shared" si="106"/>
        <v>90.962000000000018</v>
      </c>
      <c r="BK322" s="44"/>
      <c r="BP322" s="14"/>
      <c r="BQ322" s="13"/>
      <c r="BR322" s="15"/>
      <c r="BU322" s="13"/>
      <c r="BV322" s="15"/>
      <c r="BY322" s="13"/>
      <c r="BZ322" s="15"/>
      <c r="CC322" s="13"/>
      <c r="CD322" s="15"/>
      <c r="CG322" s="13"/>
      <c r="CH322" s="15"/>
      <c r="CK322" s="15"/>
      <c r="CL322" s="15"/>
      <c r="CM322" s="15"/>
    </row>
    <row r="323" spans="1:91" ht="16" thickBot="1" x14ac:dyDescent="0.4">
      <c r="A323" s="13">
        <v>43784</v>
      </c>
      <c r="B323" s="81" t="s">
        <v>369</v>
      </c>
      <c r="C323" s="80">
        <f t="shared" si="90"/>
        <v>2019</v>
      </c>
      <c r="D323" s="80">
        <f t="shared" si="91"/>
        <v>11</v>
      </c>
      <c r="E323" s="80">
        <f t="shared" si="92"/>
        <v>15</v>
      </c>
      <c r="F323" s="80">
        <v>1088.634</v>
      </c>
      <c r="G323" s="80">
        <v>96.62</v>
      </c>
      <c r="H323" s="80">
        <v>-0.14000000000000001</v>
      </c>
      <c r="I323" s="80">
        <v>233.19</v>
      </c>
      <c r="J323" s="80">
        <v>2484.9</v>
      </c>
      <c r="K323" s="80">
        <v>1126.761</v>
      </c>
      <c r="L323" s="80">
        <v>11846.13</v>
      </c>
      <c r="M323" s="80">
        <v>20430.349999999999</v>
      </c>
      <c r="O323" s="66">
        <f t="shared" si="93"/>
        <v>11</v>
      </c>
      <c r="P323" s="44">
        <f t="shared" si="94"/>
        <v>14</v>
      </c>
      <c r="Q323" s="94">
        <v>45610</v>
      </c>
      <c r="R323" s="95">
        <f>SUMIFS(F:F,C:C,$R$4,D:D,O323,E:E,P323)</f>
        <v>1090.2398000000001</v>
      </c>
      <c r="S323" s="96">
        <f>SUMIFS($F:$F,$C:$C,$S$4,$D:$D,O323,$E:$E,P323)</f>
        <v>1058.1143999999999</v>
      </c>
      <c r="T323" s="96">
        <f>SUMIFS($F:$F,$C:$C,$T$4,$D:$D,O323,$E:$E,P323)</f>
        <v>825.80799999999999</v>
      </c>
      <c r="U323" s="96">
        <f>SUMIFS($F:$F,$C:$C,$U$4,$D:$D,O323,$E:$E,P323)</f>
        <v>1069.0772999999999</v>
      </c>
      <c r="V323" s="96">
        <f>SUMIFS($F:$F,$C:$C,$V$4,$D:$D,O323,$E:$E,P323)</f>
        <v>1133.114</v>
      </c>
      <c r="W323" s="96">
        <f>SUMIFS($F:$F,$C:$C,$W$4,$D:$D,O323,$E:$E,P323)</f>
        <v>1052.0237</v>
      </c>
      <c r="X323" s="97">
        <f>SUMIFS($F:$F,$C:$C,$X$4,$D:$D,O323,$E:$E,P323)</f>
        <v>0</v>
      </c>
      <c r="Y323" s="44"/>
      <c r="Z323" s="66">
        <f t="shared" si="95"/>
        <v>11</v>
      </c>
      <c r="AA323" s="44">
        <f t="shared" si="96"/>
        <v>14</v>
      </c>
      <c r="AB323" s="94">
        <v>45610</v>
      </c>
      <c r="AC323" s="95">
        <f t="shared" si="111"/>
        <v>99.112709090909092</v>
      </c>
      <c r="AD323" s="96">
        <f t="shared" si="111"/>
        <v>96.192218181818177</v>
      </c>
      <c r="AE323" s="96">
        <f t="shared" si="111"/>
        <v>75.073454545454538</v>
      </c>
      <c r="AF323" s="96">
        <f t="shared" si="110"/>
        <v>97.188845454545444</v>
      </c>
      <c r="AG323" s="96">
        <f t="shared" si="110"/>
        <v>103.01036363636364</v>
      </c>
      <c r="AH323" s="96">
        <f t="shared" si="110"/>
        <v>95.638518181818185</v>
      </c>
      <c r="AI323" s="97">
        <f t="shared" si="110"/>
        <v>0</v>
      </c>
      <c r="AJ323" s="44"/>
      <c r="AK323" s="66">
        <f t="shared" si="97"/>
        <v>11</v>
      </c>
      <c r="AL323" s="44">
        <f t="shared" si="98"/>
        <v>14</v>
      </c>
      <c r="AM323" s="94">
        <v>45610</v>
      </c>
      <c r="AN323" s="95">
        <f>SUMIFS(G:G,C:C,$AN$4,D:D,AK323,E:E,AL323)</f>
        <v>96.76</v>
      </c>
      <c r="AO323" s="96">
        <f>SUMIFS(G:G,C:C,$AO$4,D:D,AK323,E:E,AL323)</f>
        <v>93.37</v>
      </c>
      <c r="AP323" s="96">
        <f>SUMIFS(G:G,C:C,$AP$4,D:D,AK323,E:E,AL323)</f>
        <v>74.11</v>
      </c>
      <c r="AQ323" s="96">
        <f>SUMIFS(G:G,C:C,$AQ$4,D:D,AK323,E:E,AL323)</f>
        <v>95.61</v>
      </c>
      <c r="AR323" s="96">
        <f>SUMIFS(G:G,C:C,$AR$4,D:D,AK323,E:E,AL323)</f>
        <v>99.4</v>
      </c>
      <c r="AS323" s="96">
        <f>SUMIFS(G:G,C:C,$AS$4,D:D,AK323,E:E,AL323)</f>
        <v>91.66</v>
      </c>
      <c r="AT323" s="97">
        <f>SUMIFS(G:G,C:C,$AT$4,D:D,AK323,E:E,AL323)</f>
        <v>0</v>
      </c>
      <c r="AU323" s="44"/>
      <c r="AV323" s="101">
        <v>45610</v>
      </c>
      <c r="AW323" s="96">
        <f t="shared" si="99"/>
        <v>1027.6274799999999</v>
      </c>
      <c r="AX323" s="96">
        <f t="shared" si="100"/>
        <v>93.42067999999999</v>
      </c>
      <c r="AY323" s="97">
        <f t="shared" si="101"/>
        <v>90.83</v>
      </c>
      <c r="AZ323" s="96">
        <f t="shared" si="102"/>
        <v>103.01036363636364</v>
      </c>
      <c r="BA323" s="96">
        <f t="shared" si="103"/>
        <v>75.073454545454538</v>
      </c>
      <c r="BB323" s="97">
        <f t="shared" si="104"/>
        <v>27.936909090909097</v>
      </c>
      <c r="BC323" s="102">
        <f t="shared" si="105"/>
        <v>93.420680000000004</v>
      </c>
      <c r="BD323" s="44"/>
      <c r="BE323" s="44"/>
      <c r="BF323" s="96">
        <f t="shared" si="107"/>
        <v>99.4</v>
      </c>
      <c r="BG323" s="96">
        <f t="shared" si="108"/>
        <v>74.11</v>
      </c>
      <c r="BH323" s="96">
        <f t="shared" si="109"/>
        <v>25.290000000000006</v>
      </c>
      <c r="BI323" s="44"/>
      <c r="BJ323" s="96">
        <f t="shared" si="106"/>
        <v>90.83</v>
      </c>
      <c r="BK323" s="44"/>
      <c r="BP323" s="14"/>
      <c r="BQ323" s="13"/>
      <c r="BR323" s="15"/>
      <c r="BU323" s="13"/>
      <c r="BV323" s="15"/>
      <c r="BY323" s="13"/>
      <c r="BZ323" s="15"/>
      <c r="CC323" s="13"/>
      <c r="CD323" s="15"/>
      <c r="CG323" s="13"/>
      <c r="CH323" s="15"/>
      <c r="CK323" s="15"/>
      <c r="CL323" s="15"/>
      <c r="CM323" s="15"/>
    </row>
    <row r="324" spans="1:91" ht="16" thickBot="1" x14ac:dyDescent="0.4">
      <c r="A324" s="13">
        <v>43785</v>
      </c>
      <c r="B324" s="81" t="s">
        <v>370</v>
      </c>
      <c r="C324" s="80">
        <f t="shared" si="90"/>
        <v>2019</v>
      </c>
      <c r="D324" s="80">
        <f t="shared" si="91"/>
        <v>11</v>
      </c>
      <c r="E324" s="80">
        <f t="shared" si="92"/>
        <v>16</v>
      </c>
      <c r="F324" s="80">
        <v>1087.1818000000001</v>
      </c>
      <c r="G324" s="80">
        <v>96.49</v>
      </c>
      <c r="H324" s="80">
        <v>-0.13</v>
      </c>
      <c r="I324" s="80">
        <v>400.02</v>
      </c>
      <c r="J324" s="80">
        <v>1831.3</v>
      </c>
      <c r="K324" s="80">
        <v>1126.761</v>
      </c>
      <c r="L324" s="80">
        <v>11846.14</v>
      </c>
      <c r="M324" s="80">
        <v>20430.310000000001</v>
      </c>
      <c r="O324" s="66">
        <f t="shared" si="93"/>
        <v>11</v>
      </c>
      <c r="P324" s="44">
        <f t="shared" si="94"/>
        <v>15</v>
      </c>
      <c r="Q324" s="94">
        <v>45611</v>
      </c>
      <c r="R324" s="95">
        <f>SUMIFS(F:F,C:C,$R$4,D:D,O324,E:E,P324)</f>
        <v>1088.634</v>
      </c>
      <c r="S324" s="96">
        <f>SUMIFS($F:$F,$C:$C,$S$4,$D:$D,O324,$E:$E,P324)</f>
        <v>1058.4563000000001</v>
      </c>
      <c r="T324" s="96">
        <f>SUMIFS($F:$F,$C:$C,$T$4,$D:$D,O324,$E:$E,P324)</f>
        <v>822.27610000000004</v>
      </c>
      <c r="U324" s="96">
        <f>SUMIFS($F:$F,$C:$C,$U$4,$D:$D,O324,$E:$E,P324)</f>
        <v>1067.8431</v>
      </c>
      <c r="V324" s="96">
        <f>SUMIFS($F:$F,$C:$C,$V$4,$D:$D,O324,$E:$E,P324)</f>
        <v>1132.6068</v>
      </c>
      <c r="W324" s="96">
        <f>SUMIFS($F:$F,$C:$C,$W$4,$D:$D,O324,$E:$E,P324)</f>
        <v>1047.4444000000001</v>
      </c>
      <c r="X324" s="97">
        <f>SUMIFS($F:$F,$C:$C,$X$4,$D:$D,O324,$E:$E,P324)</f>
        <v>0</v>
      </c>
      <c r="Y324" s="44"/>
      <c r="Z324" s="66">
        <f t="shared" si="95"/>
        <v>11</v>
      </c>
      <c r="AA324" s="44">
        <f t="shared" si="96"/>
        <v>15</v>
      </c>
      <c r="AB324" s="94">
        <v>45611</v>
      </c>
      <c r="AC324" s="95">
        <f t="shared" si="111"/>
        <v>98.966727272727269</v>
      </c>
      <c r="AD324" s="96">
        <f t="shared" si="111"/>
        <v>96.223300000000009</v>
      </c>
      <c r="AE324" s="96">
        <f t="shared" si="111"/>
        <v>74.752372727272729</v>
      </c>
      <c r="AF324" s="96">
        <f t="shared" si="110"/>
        <v>97.076645454545456</v>
      </c>
      <c r="AG324" s="96">
        <f t="shared" si="110"/>
        <v>102.96425454545455</v>
      </c>
      <c r="AH324" s="96">
        <f t="shared" si="110"/>
        <v>95.222218181818192</v>
      </c>
      <c r="AI324" s="97">
        <f t="shared" si="110"/>
        <v>0</v>
      </c>
      <c r="AJ324" s="44"/>
      <c r="AK324" s="66">
        <f t="shared" si="97"/>
        <v>11</v>
      </c>
      <c r="AL324" s="44">
        <f t="shared" si="98"/>
        <v>15</v>
      </c>
      <c r="AM324" s="94">
        <v>45611</v>
      </c>
      <c r="AN324" s="95">
        <f>SUMIFS(G:G,C:C,$AN$4,D:D,AK324,E:E,AL324)</f>
        <v>96.62</v>
      </c>
      <c r="AO324" s="96">
        <f>SUMIFS(G:G,C:C,$AO$4,D:D,AK324,E:E,AL324)</f>
        <v>93.4</v>
      </c>
      <c r="AP324" s="96">
        <f>SUMIFS(G:G,C:C,$AP$4,D:D,AK324,E:E,AL324)</f>
        <v>73.8</v>
      </c>
      <c r="AQ324" s="96">
        <f>SUMIFS(G:G,C:C,$AQ$4,D:D,AK324,E:E,AL324)</f>
        <v>95.49</v>
      </c>
      <c r="AR324" s="96">
        <f>SUMIFS(G:G,C:C,$AR$4,D:D,AK324,E:E,AL324)</f>
        <v>99.35</v>
      </c>
      <c r="AS324" s="96">
        <f>SUMIFS(G:G,C:C,$AS$4,D:D,AK324,E:E,AL324)</f>
        <v>91.26</v>
      </c>
      <c r="AT324" s="97">
        <f>SUMIFS(G:G,C:C,$AT$4,D:D,AK324,E:E,AL324)</f>
        <v>0</v>
      </c>
      <c r="AU324" s="44"/>
      <c r="AV324" s="101">
        <v>45611</v>
      </c>
      <c r="AW324" s="96">
        <f t="shared" si="99"/>
        <v>1025.72534</v>
      </c>
      <c r="AX324" s="96">
        <f t="shared" si="100"/>
        <v>93.247758181818185</v>
      </c>
      <c r="AY324" s="97">
        <f t="shared" si="101"/>
        <v>90.66</v>
      </c>
      <c r="AZ324" s="96">
        <f t="shared" si="102"/>
        <v>102.96425454545455</v>
      </c>
      <c r="BA324" s="96">
        <f t="shared" si="103"/>
        <v>74.752372727272729</v>
      </c>
      <c r="BB324" s="97">
        <f t="shared" si="104"/>
        <v>28.211881818181823</v>
      </c>
      <c r="BC324" s="102">
        <f t="shared" si="105"/>
        <v>93.247758181818199</v>
      </c>
      <c r="BD324" s="44"/>
      <c r="BE324" s="44"/>
      <c r="BF324" s="96">
        <f t="shared" si="107"/>
        <v>99.35</v>
      </c>
      <c r="BG324" s="96">
        <f t="shared" si="108"/>
        <v>73.8</v>
      </c>
      <c r="BH324" s="96">
        <f t="shared" si="109"/>
        <v>25.549999999999997</v>
      </c>
      <c r="BI324" s="44"/>
      <c r="BJ324" s="96">
        <f t="shared" si="106"/>
        <v>90.66</v>
      </c>
      <c r="BK324" s="44"/>
      <c r="BP324" s="14"/>
      <c r="BQ324" s="13"/>
      <c r="BR324" s="15"/>
      <c r="BU324" s="13"/>
      <c r="BV324" s="15"/>
      <c r="BY324" s="13"/>
      <c r="BZ324" s="15"/>
      <c r="CC324" s="13"/>
      <c r="CD324" s="15"/>
      <c r="CG324" s="13"/>
      <c r="CH324" s="15"/>
      <c r="CK324" s="15"/>
      <c r="CL324" s="15"/>
      <c r="CM324" s="15"/>
    </row>
    <row r="325" spans="1:91" ht="16" thickBot="1" x14ac:dyDescent="0.4">
      <c r="A325" s="13">
        <v>43786</v>
      </c>
      <c r="B325" s="81" t="s">
        <v>371</v>
      </c>
      <c r="C325" s="80">
        <f t="shared" ref="C325:C388" si="112">YEAR(B325)</f>
        <v>2019</v>
      </c>
      <c r="D325" s="80">
        <f t="shared" ref="D325:D388" si="113">MONTH(B325)</f>
        <v>11</v>
      </c>
      <c r="E325" s="80">
        <f t="shared" ref="E325:E388" si="114">DAY(B325)</f>
        <v>17</v>
      </c>
      <c r="F325" s="80">
        <v>1086.0505000000001</v>
      </c>
      <c r="G325" s="80">
        <v>96.39</v>
      </c>
      <c r="H325" s="80">
        <v>-0.1</v>
      </c>
      <c r="I325" s="80">
        <v>533.53</v>
      </c>
      <c r="J325" s="80">
        <v>1662</v>
      </c>
      <c r="K325" s="80">
        <v>1126.769</v>
      </c>
      <c r="L325" s="80">
        <v>11846.15</v>
      </c>
      <c r="M325" s="80">
        <v>20430.29</v>
      </c>
      <c r="O325" s="66">
        <f t="shared" ref="O325:O370" si="115">MONTH(Q325)</f>
        <v>11</v>
      </c>
      <c r="P325" s="44">
        <f t="shared" ref="P325:P370" si="116">DAY(Q325)</f>
        <v>16</v>
      </c>
      <c r="Q325" s="94">
        <v>45612</v>
      </c>
      <c r="R325" s="95">
        <f>SUMIFS(F:F,C:C,$R$4,D:D,O325,E:E,P325)</f>
        <v>1087.1818000000001</v>
      </c>
      <c r="S325" s="96">
        <f>SUMIFS($F:$F,$C:$C,$S$4,$D:$D,O325,$E:$E,P325)</f>
        <v>1056.8477</v>
      </c>
      <c r="T325" s="96">
        <f>SUMIFS($F:$F,$C:$C,$T$4,$D:$D,O325,$E:$E,P325)</f>
        <v>818.08460000000002</v>
      </c>
      <c r="U325" s="96">
        <f>SUMIFS($F:$F,$C:$C,$U$4,$D:$D,O325,$E:$E,P325)</f>
        <v>1067.1690000000001</v>
      </c>
      <c r="V325" s="96">
        <f>SUMIFS($F:$F,$C:$C,$V$4,$D:$D,O325,$E:$E,P325)</f>
        <v>1130.6328000000001</v>
      </c>
      <c r="W325" s="96">
        <f>SUMIFS($F:$F,$C:$C,$W$4,$D:$D,O325,$E:$E,P325)</f>
        <v>1044.4563000000001</v>
      </c>
      <c r="X325" s="97">
        <f>SUMIFS($F:$F,$C:$C,$X$4,$D:$D,O325,$E:$E,P325)</f>
        <v>0</v>
      </c>
      <c r="Y325" s="44"/>
      <c r="Z325" s="66">
        <f t="shared" ref="Z325:Z370" si="117">MONTH(AB325)</f>
        <v>11</v>
      </c>
      <c r="AA325" s="44">
        <f t="shared" ref="AA325:AA370" si="118">DAY(AB325)</f>
        <v>16</v>
      </c>
      <c r="AB325" s="94">
        <v>45612</v>
      </c>
      <c r="AC325" s="95">
        <f t="shared" si="111"/>
        <v>98.834709090909101</v>
      </c>
      <c r="AD325" s="96">
        <f t="shared" si="111"/>
        <v>96.077063636363633</v>
      </c>
      <c r="AE325" s="96">
        <f t="shared" si="111"/>
        <v>74.371327272727271</v>
      </c>
      <c r="AF325" s="96">
        <f t="shared" si="110"/>
        <v>97.015363636363645</v>
      </c>
      <c r="AG325" s="96">
        <f t="shared" si="110"/>
        <v>102.7848</v>
      </c>
      <c r="AH325" s="96">
        <f t="shared" si="110"/>
        <v>94.950572727272728</v>
      </c>
      <c r="AI325" s="97">
        <f t="shared" si="110"/>
        <v>0</v>
      </c>
      <c r="AJ325" s="44"/>
      <c r="AK325" s="66">
        <f t="shared" ref="AK325:AK370" si="119">MONTH(AM325)</f>
        <v>11</v>
      </c>
      <c r="AL325" s="44">
        <f t="shared" ref="AL325:AL370" si="120">DAY(AM325)</f>
        <v>16</v>
      </c>
      <c r="AM325" s="94">
        <v>45612</v>
      </c>
      <c r="AN325" s="95">
        <f>SUMIFS(G:G,C:C,$AN$4,D:D,AK325,E:E,AL325)</f>
        <v>96.49</v>
      </c>
      <c r="AO325" s="96">
        <f>SUMIFS(G:G,C:C,$AO$4,D:D,AK325,E:E,AL325)</f>
        <v>93.26</v>
      </c>
      <c r="AP325" s="96">
        <f>SUMIFS(G:G,C:C,$AP$4,D:D,AK325,E:E,AL325)</f>
        <v>73.42</v>
      </c>
      <c r="AQ325" s="96">
        <f>SUMIFS(G:G,C:C,$AQ$4,D:D,AK325,E:E,AL325)</f>
        <v>95.43</v>
      </c>
      <c r="AR325" s="96">
        <f>SUMIFS(G:G,C:C,$AR$4,D:D,AK325,E:E,AL325)</f>
        <v>99.2</v>
      </c>
      <c r="AS325" s="96">
        <f>SUMIFS(G:G,C:C,$AS$4,D:D,AK325,E:E,AL325)</f>
        <v>91</v>
      </c>
      <c r="AT325" s="97">
        <f>SUMIFS(G:G,C:C,$AT$4,D:D,AK325,E:E,AL325)</f>
        <v>0</v>
      </c>
      <c r="AU325" s="44"/>
      <c r="AV325" s="101">
        <v>45612</v>
      </c>
      <c r="AW325" s="96">
        <f t="shared" ref="AW325:AW370" si="121">AVERAGE(S325:W325)</f>
        <v>1023.4380800000001</v>
      </c>
      <c r="AX325" s="96">
        <f t="shared" ref="AX325:AX370" si="122">AW325/11</f>
        <v>93.039825454545465</v>
      </c>
      <c r="AY325" s="97">
        <f t="shared" ref="AY325:AY370" si="123">AVERAGE(AO325:AS325)</f>
        <v>90.462000000000003</v>
      </c>
      <c r="AZ325" s="96">
        <f t="shared" ref="AZ325:AZ370" si="124">MAX(AC325:AI325)</f>
        <v>102.7848</v>
      </c>
      <c r="BA325" s="96">
        <f t="shared" ref="BA325:BA370" si="125">MIN(AC325:AH325)</f>
        <v>74.371327272727271</v>
      </c>
      <c r="BB325" s="97">
        <f t="shared" ref="BB325:BB370" si="126">AZ325-BA325</f>
        <v>28.413472727272733</v>
      </c>
      <c r="BC325" s="102">
        <f t="shared" ref="BC325:BC370" si="127">AVERAGE(AD325:AH325)</f>
        <v>93.039825454545465</v>
      </c>
      <c r="BD325" s="44"/>
      <c r="BE325" s="44"/>
      <c r="BF325" s="96">
        <f t="shared" si="107"/>
        <v>99.2</v>
      </c>
      <c r="BG325" s="96">
        <f t="shared" si="108"/>
        <v>73.42</v>
      </c>
      <c r="BH325" s="96">
        <f t="shared" si="109"/>
        <v>25.78</v>
      </c>
      <c r="BI325" s="44"/>
      <c r="BJ325" s="96">
        <f t="shared" ref="BJ325:BJ370" si="128">AY325</f>
        <v>90.462000000000003</v>
      </c>
      <c r="BK325" s="44"/>
      <c r="BP325" s="14"/>
      <c r="BQ325" s="13"/>
      <c r="BR325" s="15"/>
      <c r="BU325" s="13"/>
      <c r="BV325" s="15"/>
      <c r="BY325" s="13"/>
      <c r="BZ325" s="15"/>
      <c r="CC325" s="13"/>
      <c r="CD325" s="15"/>
      <c r="CG325" s="13"/>
      <c r="CH325" s="15"/>
      <c r="CK325" s="15"/>
      <c r="CL325" s="15"/>
      <c r="CM325" s="15"/>
    </row>
    <row r="326" spans="1:91" ht="16" thickBot="1" x14ac:dyDescent="0.4">
      <c r="A326" s="13">
        <v>43787</v>
      </c>
      <c r="B326" s="81" t="s">
        <v>372</v>
      </c>
      <c r="C326" s="80">
        <f t="shared" si="112"/>
        <v>2019</v>
      </c>
      <c r="D326" s="80">
        <f t="shared" si="113"/>
        <v>11</v>
      </c>
      <c r="E326" s="80">
        <f t="shared" si="114"/>
        <v>18</v>
      </c>
      <c r="F326" s="80">
        <v>1083.4622999999999</v>
      </c>
      <c r="G326" s="80">
        <v>96.15</v>
      </c>
      <c r="H326" s="80">
        <v>-0.23</v>
      </c>
      <c r="I326" s="80">
        <v>311.26</v>
      </c>
      <c r="J326" s="80">
        <v>2906.5</v>
      </c>
      <c r="K326" s="80">
        <v>1126.8021000000001</v>
      </c>
      <c r="L326" s="80">
        <v>11846.43</v>
      </c>
      <c r="M326" s="80">
        <v>20430.79</v>
      </c>
      <c r="O326" s="66">
        <f t="shared" si="115"/>
        <v>11</v>
      </c>
      <c r="P326" s="44">
        <f t="shared" si="116"/>
        <v>17</v>
      </c>
      <c r="Q326" s="94">
        <v>45613</v>
      </c>
      <c r="R326" s="95">
        <f>SUMIFS(F:F,C:C,$R$4,D:D,O326,E:E,P326)</f>
        <v>1086.0505000000001</v>
      </c>
      <c r="S326" s="96">
        <f>SUMIFS($F:$F,$C:$C,$S$4,$D:$D,O326,$E:$E,P326)</f>
        <v>1055.098</v>
      </c>
      <c r="T326" s="96">
        <f>SUMIFS($F:$F,$C:$C,$T$4,$D:$D,O326,$E:$E,P326)</f>
        <v>814.45939999999996</v>
      </c>
      <c r="U326" s="96">
        <f>SUMIFS($F:$F,$C:$C,$U$4,$D:$D,O326,$E:$E,P326)</f>
        <v>1066.7781</v>
      </c>
      <c r="V326" s="96">
        <f>SUMIFS($F:$F,$C:$C,$V$4,$D:$D,O326,$E:$E,P326)</f>
        <v>1128.7892999999999</v>
      </c>
      <c r="W326" s="96">
        <f>SUMIFS($F:$F,$C:$C,$W$4,$D:$D,O326,$E:$E,P326)</f>
        <v>1041.4078999999999</v>
      </c>
      <c r="X326" s="97">
        <f>SUMIFS($F:$F,$C:$C,$X$4,$D:$D,O326,$E:$E,P326)</f>
        <v>0</v>
      </c>
      <c r="Y326" s="44"/>
      <c r="Z326" s="66">
        <f t="shared" si="117"/>
        <v>11</v>
      </c>
      <c r="AA326" s="44">
        <f t="shared" si="118"/>
        <v>17</v>
      </c>
      <c r="AB326" s="94">
        <v>45613</v>
      </c>
      <c r="AC326" s="95">
        <f t="shared" si="111"/>
        <v>98.731863636363641</v>
      </c>
      <c r="AD326" s="96">
        <f t="shared" si="111"/>
        <v>95.917999999999992</v>
      </c>
      <c r="AE326" s="96">
        <f t="shared" si="111"/>
        <v>74.041763636363626</v>
      </c>
      <c r="AF326" s="96">
        <f t="shared" si="110"/>
        <v>96.979827272727277</v>
      </c>
      <c r="AG326" s="96">
        <f t="shared" si="110"/>
        <v>102.61720909090909</v>
      </c>
      <c r="AH326" s="96">
        <f t="shared" si="110"/>
        <v>94.673445454545444</v>
      </c>
      <c r="AI326" s="97">
        <f t="shared" si="110"/>
        <v>0</v>
      </c>
      <c r="AJ326" s="44"/>
      <c r="AK326" s="66">
        <f t="shared" si="119"/>
        <v>11</v>
      </c>
      <c r="AL326" s="44">
        <f t="shared" si="120"/>
        <v>17</v>
      </c>
      <c r="AM326" s="94">
        <v>45613</v>
      </c>
      <c r="AN326" s="95">
        <f>SUMIFS(G:G,C:C,$AN$4,D:D,AK326,E:E,AL326)</f>
        <v>96.39</v>
      </c>
      <c r="AO326" s="96">
        <f>SUMIFS(G:G,C:C,$AO$4,D:D,AK326,E:E,AL326)</f>
        <v>93.1</v>
      </c>
      <c r="AP326" s="96">
        <f>SUMIFS(G:G,C:C,$AP$4,D:D,AK326,E:E,AL326)</f>
        <v>73.09</v>
      </c>
      <c r="AQ326" s="96">
        <f>SUMIFS(G:G,C:C,$AQ$4,D:D,AK326,E:E,AL326)</f>
        <v>95.37</v>
      </c>
      <c r="AR326" s="96">
        <f>SUMIFS(G:G,C:C,$AR$4,D:D,AK326,E:E,AL326)</f>
        <v>99.04</v>
      </c>
      <c r="AS326" s="96">
        <f>SUMIFS(G:G,C:C,$AS$4,D:D,AK326,E:E,AL326)</f>
        <v>90.74</v>
      </c>
      <c r="AT326" s="97">
        <f>SUMIFS(G:G,C:C,$AT$4,D:D,AK326,E:E,AL326)</f>
        <v>0</v>
      </c>
      <c r="AU326" s="44"/>
      <c r="AV326" s="101">
        <v>45613</v>
      </c>
      <c r="AW326" s="96">
        <f t="shared" si="121"/>
        <v>1021.3065399999999</v>
      </c>
      <c r="AX326" s="96">
        <f t="shared" si="122"/>
        <v>92.846049090909091</v>
      </c>
      <c r="AY326" s="97">
        <f t="shared" si="123"/>
        <v>90.268000000000001</v>
      </c>
      <c r="AZ326" s="96">
        <f t="shared" si="124"/>
        <v>102.61720909090909</v>
      </c>
      <c r="BA326" s="96">
        <f t="shared" si="125"/>
        <v>74.041763636363626</v>
      </c>
      <c r="BB326" s="97">
        <f t="shared" si="126"/>
        <v>28.575445454545459</v>
      </c>
      <c r="BC326" s="102">
        <f t="shared" si="127"/>
        <v>92.846049090909077</v>
      </c>
      <c r="BD326" s="44"/>
      <c r="BE326" s="44"/>
      <c r="BF326" s="96">
        <f t="shared" ref="BF326:BF370" si="129">MAX(AO326:AS326)</f>
        <v>99.04</v>
      </c>
      <c r="BG326" s="96">
        <f t="shared" ref="BG326:BG370" si="130">MIN(AO326:AS326)</f>
        <v>73.09</v>
      </c>
      <c r="BH326" s="96">
        <f t="shared" ref="BH326:BH370" si="131">BF326-BG326</f>
        <v>25.950000000000003</v>
      </c>
      <c r="BI326" s="44"/>
      <c r="BJ326" s="96">
        <f t="shared" si="128"/>
        <v>90.268000000000001</v>
      </c>
      <c r="BK326" s="44"/>
      <c r="BP326" s="14"/>
      <c r="BQ326" s="13"/>
      <c r="BR326" s="15"/>
      <c r="BU326" s="13"/>
      <c r="BV326" s="15"/>
      <c r="BY326" s="13"/>
      <c r="BZ326" s="15"/>
      <c r="CC326" s="13"/>
      <c r="CD326" s="15"/>
      <c r="CG326" s="13"/>
      <c r="CH326" s="15"/>
      <c r="CK326" s="15"/>
      <c r="CL326" s="15"/>
      <c r="CM326" s="15"/>
    </row>
    <row r="327" spans="1:91" ht="16" thickBot="1" x14ac:dyDescent="0.4">
      <c r="A327" s="13">
        <v>43788</v>
      </c>
      <c r="B327" s="81" t="s">
        <v>373</v>
      </c>
      <c r="C327" s="80">
        <f t="shared" si="112"/>
        <v>2019</v>
      </c>
      <c r="D327" s="80">
        <f t="shared" si="113"/>
        <v>11</v>
      </c>
      <c r="E327" s="80">
        <f t="shared" si="114"/>
        <v>19</v>
      </c>
      <c r="F327" s="80">
        <v>1079.8426999999999</v>
      </c>
      <c r="G327" s="80">
        <v>95.83</v>
      </c>
      <c r="H327" s="80">
        <v>-0.32</v>
      </c>
      <c r="I327" s="80">
        <v>261.93</v>
      </c>
      <c r="J327" s="80">
        <v>3864.5</v>
      </c>
      <c r="K327" s="80">
        <v>1126.8155999999999</v>
      </c>
      <c r="L327" s="80">
        <v>11846.78</v>
      </c>
      <c r="M327" s="80">
        <v>20429.87</v>
      </c>
      <c r="O327" s="66">
        <f t="shared" si="115"/>
        <v>11</v>
      </c>
      <c r="P327" s="44">
        <f t="shared" si="116"/>
        <v>18</v>
      </c>
      <c r="Q327" s="94">
        <v>45614</v>
      </c>
      <c r="R327" s="95">
        <f>SUMIFS(F:F,C:C,$R$4,D:D,O327,E:E,P327)</f>
        <v>1083.4622999999999</v>
      </c>
      <c r="S327" s="96">
        <f>SUMIFS($F:$F,$C:$C,$S$4,$D:$D,O327,$E:$E,P327)</f>
        <v>1053.8234</v>
      </c>
      <c r="T327" s="96">
        <f>SUMIFS($F:$F,$C:$C,$T$4,$D:$D,O327,$E:$E,P327)</f>
        <v>811.24580000000003</v>
      </c>
      <c r="U327" s="96">
        <f>SUMIFS($F:$F,$C:$C,$U$4,$D:$D,O327,$E:$E,P327)</f>
        <v>1065.5545</v>
      </c>
      <c r="V327" s="96">
        <f>SUMIFS($F:$F,$C:$C,$V$4,$D:$D,O327,$E:$E,P327)</f>
        <v>1128.0433</v>
      </c>
      <c r="W327" s="96">
        <f>SUMIFS($F:$F,$C:$C,$W$4,$D:$D,O327,$E:$E,P327)</f>
        <v>1036.4269999999999</v>
      </c>
      <c r="X327" s="97">
        <f>SUMIFS($F:$F,$C:$C,$X$4,$D:$D,O327,$E:$E,P327)</f>
        <v>0</v>
      </c>
      <c r="Y327" s="44"/>
      <c r="Z327" s="66">
        <f t="shared" si="117"/>
        <v>11</v>
      </c>
      <c r="AA327" s="44">
        <f t="shared" si="118"/>
        <v>18</v>
      </c>
      <c r="AB327" s="94">
        <v>45614</v>
      </c>
      <c r="AC327" s="95">
        <f t="shared" si="111"/>
        <v>98.496572727272721</v>
      </c>
      <c r="AD327" s="96">
        <f t="shared" si="111"/>
        <v>95.802127272727276</v>
      </c>
      <c r="AE327" s="96">
        <f t="shared" si="111"/>
        <v>73.749618181818178</v>
      </c>
      <c r="AF327" s="96">
        <f t="shared" si="110"/>
        <v>96.868590909090912</v>
      </c>
      <c r="AG327" s="96">
        <f t="shared" si="110"/>
        <v>102.54939090909092</v>
      </c>
      <c r="AH327" s="96">
        <f t="shared" si="110"/>
        <v>94.220636363636359</v>
      </c>
      <c r="AI327" s="97">
        <f t="shared" si="110"/>
        <v>0</v>
      </c>
      <c r="AJ327" s="44"/>
      <c r="AK327" s="66">
        <f t="shared" si="119"/>
        <v>11</v>
      </c>
      <c r="AL327" s="44">
        <f t="shared" si="120"/>
        <v>18</v>
      </c>
      <c r="AM327" s="94">
        <v>45614</v>
      </c>
      <c r="AN327" s="95">
        <f>SUMIFS(G:G,C:C,$AN$4,D:D,AK327,E:E,AL327)</f>
        <v>96.15</v>
      </c>
      <c r="AO327" s="96">
        <f>SUMIFS(G:G,C:C,$AO$4,D:D,AK327,E:E,AL327)</f>
        <v>92.99</v>
      </c>
      <c r="AP327" s="96">
        <f>SUMIFS(G:G,C:C,$AP$4,D:D,AK327,E:E,AL327)</f>
        <v>72.81</v>
      </c>
      <c r="AQ327" s="96">
        <f>SUMIFS(G:G,C:C,$AQ$4,D:D,AK327,E:E,AL327)</f>
        <v>95.26</v>
      </c>
      <c r="AR327" s="96">
        <f>SUMIFS(G:G,C:C,$AR$4,D:D,AK327,E:E,AL327)</f>
        <v>98.97</v>
      </c>
      <c r="AS327" s="96">
        <f>SUMIFS(G:G,C:C,$AS$4,D:D,AK327,E:E,AL327)</f>
        <v>90.3</v>
      </c>
      <c r="AT327" s="97">
        <f>SUMIFS(G:G,C:C,$AT$4,D:D,AK327,E:E,AL327)</f>
        <v>0</v>
      </c>
      <c r="AU327" s="44"/>
      <c r="AV327" s="101">
        <v>45614</v>
      </c>
      <c r="AW327" s="96">
        <f t="shared" si="121"/>
        <v>1019.0188000000001</v>
      </c>
      <c r="AX327" s="96">
        <f t="shared" si="122"/>
        <v>92.638072727272728</v>
      </c>
      <c r="AY327" s="97">
        <f t="shared" si="123"/>
        <v>90.066000000000003</v>
      </c>
      <c r="AZ327" s="96">
        <f t="shared" si="124"/>
        <v>102.54939090909092</v>
      </c>
      <c r="BA327" s="96">
        <f t="shared" si="125"/>
        <v>73.749618181818178</v>
      </c>
      <c r="BB327" s="97">
        <f t="shared" si="126"/>
        <v>28.799772727272739</v>
      </c>
      <c r="BC327" s="102">
        <f t="shared" si="127"/>
        <v>92.638072727272714</v>
      </c>
      <c r="BD327" s="44"/>
      <c r="BE327" s="44"/>
      <c r="BF327" s="96">
        <f t="shared" si="129"/>
        <v>98.97</v>
      </c>
      <c r="BG327" s="96">
        <f t="shared" si="130"/>
        <v>72.81</v>
      </c>
      <c r="BH327" s="96">
        <f t="shared" si="131"/>
        <v>26.159999999999997</v>
      </c>
      <c r="BI327" s="44"/>
      <c r="BJ327" s="96">
        <f t="shared" si="128"/>
        <v>90.066000000000003</v>
      </c>
      <c r="BK327" s="44"/>
      <c r="BP327" s="14"/>
      <c r="BQ327" s="13"/>
      <c r="BR327" s="15"/>
      <c r="BU327" s="13"/>
      <c r="BV327" s="15"/>
      <c r="BY327" s="13"/>
      <c r="BZ327" s="15"/>
      <c r="CC327" s="13"/>
      <c r="CD327" s="15"/>
      <c r="CG327" s="13"/>
      <c r="CH327" s="15"/>
      <c r="CK327" s="15"/>
      <c r="CL327" s="15"/>
      <c r="CM327" s="15"/>
    </row>
    <row r="328" spans="1:91" ht="16" thickBot="1" x14ac:dyDescent="0.4">
      <c r="A328" s="13">
        <v>43789</v>
      </c>
      <c r="B328" s="81" t="s">
        <v>374</v>
      </c>
      <c r="C328" s="80">
        <f t="shared" si="112"/>
        <v>2019</v>
      </c>
      <c r="D328" s="80">
        <f t="shared" si="113"/>
        <v>11</v>
      </c>
      <c r="E328" s="80">
        <f t="shared" si="114"/>
        <v>20</v>
      </c>
      <c r="F328" s="80">
        <v>1075.0381</v>
      </c>
      <c r="G328" s="80">
        <v>95.4</v>
      </c>
      <c r="H328" s="80">
        <v>-0.43</v>
      </c>
      <c r="I328" s="80">
        <v>217.19</v>
      </c>
      <c r="J328" s="80">
        <v>4013</v>
      </c>
      <c r="K328" s="80">
        <v>1126.8290999999999</v>
      </c>
      <c r="L328" s="80">
        <v>11847.37</v>
      </c>
      <c r="M328" s="80">
        <v>20428.3</v>
      </c>
      <c r="O328" s="66">
        <f t="shared" si="115"/>
        <v>11</v>
      </c>
      <c r="P328" s="44">
        <f t="shared" si="116"/>
        <v>19</v>
      </c>
      <c r="Q328" s="94">
        <v>45615</v>
      </c>
      <c r="R328" s="95">
        <f>SUMIFS(F:F,C:C,$R$4,D:D,O328,E:E,P328)</f>
        <v>1079.8426999999999</v>
      </c>
      <c r="S328" s="96">
        <f>SUMIFS($F:$F,$C:$C,$S$4,$D:$D,O328,$E:$E,P328)</f>
        <v>1051.5633</v>
      </c>
      <c r="T328" s="96">
        <f>SUMIFS($F:$F,$C:$C,$T$4,$D:$D,O328,$E:$E,P328)</f>
        <v>809.03679999999997</v>
      </c>
      <c r="U328" s="96">
        <f>SUMIFS($F:$F,$C:$C,$U$4,$D:$D,O328,$E:$E,P328)</f>
        <v>1064.5142000000001</v>
      </c>
      <c r="V328" s="96">
        <f>SUMIFS($F:$F,$C:$C,$V$4,$D:$D,O328,$E:$E,P328)</f>
        <v>1128.386</v>
      </c>
      <c r="W328" s="96">
        <f>SUMIFS($F:$F,$C:$C,$W$4,$D:$D,O328,$E:$E,P328)</f>
        <v>1031.386</v>
      </c>
      <c r="X328" s="97">
        <f>SUMIFS($F:$F,$C:$C,$X$4,$D:$D,O328,$E:$E,P328)</f>
        <v>0</v>
      </c>
      <c r="Y328" s="44"/>
      <c r="Z328" s="66">
        <f t="shared" si="117"/>
        <v>11</v>
      </c>
      <c r="AA328" s="44">
        <f t="shared" si="118"/>
        <v>19</v>
      </c>
      <c r="AB328" s="94">
        <v>45615</v>
      </c>
      <c r="AC328" s="95">
        <f t="shared" si="111"/>
        <v>98.167518181818181</v>
      </c>
      <c r="AD328" s="96">
        <f t="shared" si="111"/>
        <v>95.596663636363644</v>
      </c>
      <c r="AE328" s="96">
        <f t="shared" si="111"/>
        <v>73.5488</v>
      </c>
      <c r="AF328" s="96">
        <f t="shared" si="110"/>
        <v>96.774018181818192</v>
      </c>
      <c r="AG328" s="96">
        <f t="shared" si="110"/>
        <v>102.58054545454546</v>
      </c>
      <c r="AH328" s="96">
        <f t="shared" si="110"/>
        <v>93.762363636363631</v>
      </c>
      <c r="AI328" s="97">
        <f t="shared" si="110"/>
        <v>0</v>
      </c>
      <c r="AJ328" s="44"/>
      <c r="AK328" s="66">
        <f t="shared" si="119"/>
        <v>11</v>
      </c>
      <c r="AL328" s="44">
        <f t="shared" si="120"/>
        <v>19</v>
      </c>
      <c r="AM328" s="94">
        <v>45615</v>
      </c>
      <c r="AN328" s="95">
        <f>SUMIFS(G:G,C:C,$AN$4,D:D,AK328,E:E,AL328)</f>
        <v>95.83</v>
      </c>
      <c r="AO328" s="96">
        <f>SUMIFS(G:G,C:C,$AO$4,D:D,AK328,E:E,AL328)</f>
        <v>92.79</v>
      </c>
      <c r="AP328" s="96">
        <f>SUMIFS(G:G,C:C,$AP$4,D:D,AK328,E:E,AL328)</f>
        <v>72.61</v>
      </c>
      <c r="AQ328" s="96">
        <f>SUMIFS(G:G,C:C,$AQ$4,D:D,AK328,E:E,AL328)</f>
        <v>95.17</v>
      </c>
      <c r="AR328" s="96">
        <f>SUMIFS(G:G,C:C,$AR$4,D:D,AK328,E:E,AL328)</f>
        <v>99</v>
      </c>
      <c r="AS328" s="96">
        <f>SUMIFS(G:G,C:C,$AS$4,D:D,AK328,E:E,AL328)</f>
        <v>89.87</v>
      </c>
      <c r="AT328" s="97">
        <f>SUMIFS(G:G,C:C,$AT$4,D:D,AK328,E:E,AL328)</f>
        <v>0</v>
      </c>
      <c r="AU328" s="44"/>
      <c r="AV328" s="101">
        <v>45615</v>
      </c>
      <c r="AW328" s="96">
        <f t="shared" si="121"/>
        <v>1016.97726</v>
      </c>
      <c r="AX328" s="96">
        <f t="shared" si="122"/>
        <v>92.452478181818179</v>
      </c>
      <c r="AY328" s="97">
        <f t="shared" si="123"/>
        <v>89.888000000000005</v>
      </c>
      <c r="AZ328" s="96">
        <f t="shared" si="124"/>
        <v>102.58054545454546</v>
      </c>
      <c r="BA328" s="96">
        <f t="shared" si="125"/>
        <v>73.5488</v>
      </c>
      <c r="BB328" s="97">
        <f t="shared" si="126"/>
        <v>29.031745454545458</v>
      </c>
      <c r="BC328" s="102">
        <f t="shared" si="127"/>
        <v>92.452478181818194</v>
      </c>
      <c r="BD328" s="44"/>
      <c r="BE328" s="44"/>
      <c r="BF328" s="96">
        <f t="shared" si="129"/>
        <v>99</v>
      </c>
      <c r="BG328" s="96">
        <f t="shared" si="130"/>
        <v>72.61</v>
      </c>
      <c r="BH328" s="96">
        <f t="shared" si="131"/>
        <v>26.39</v>
      </c>
      <c r="BI328" s="44"/>
      <c r="BJ328" s="96">
        <f t="shared" si="128"/>
        <v>89.888000000000005</v>
      </c>
      <c r="BK328" s="44"/>
      <c r="BP328" s="14"/>
      <c r="BQ328" s="13"/>
      <c r="BR328" s="15"/>
      <c r="BU328" s="13"/>
      <c r="BV328" s="15"/>
      <c r="BY328" s="13"/>
      <c r="BZ328" s="15"/>
      <c r="CC328" s="13"/>
      <c r="CD328" s="15"/>
      <c r="CG328" s="13"/>
      <c r="CH328" s="15"/>
      <c r="CK328" s="15"/>
      <c r="CL328" s="15"/>
      <c r="CM328" s="15"/>
    </row>
    <row r="329" spans="1:91" ht="16" thickBot="1" x14ac:dyDescent="0.4">
      <c r="A329" s="13">
        <v>43790</v>
      </c>
      <c r="B329" s="81" t="s">
        <v>375</v>
      </c>
      <c r="C329" s="80">
        <f t="shared" si="112"/>
        <v>2019</v>
      </c>
      <c r="D329" s="80">
        <f t="shared" si="113"/>
        <v>11</v>
      </c>
      <c r="E329" s="80">
        <f t="shared" si="114"/>
        <v>21</v>
      </c>
      <c r="F329" s="80">
        <v>1071.0213000000001</v>
      </c>
      <c r="G329" s="80">
        <v>95.05</v>
      </c>
      <c r="H329" s="80">
        <v>-0.36</v>
      </c>
      <c r="I329" s="80">
        <v>187.42</v>
      </c>
      <c r="J329" s="80">
        <v>4222.8</v>
      </c>
      <c r="K329" s="80">
        <v>1126.8290999999999</v>
      </c>
      <c r="L329" s="80">
        <v>11848.16</v>
      </c>
      <c r="M329" s="80">
        <v>20426.23</v>
      </c>
      <c r="O329" s="66">
        <f t="shared" si="115"/>
        <v>11</v>
      </c>
      <c r="P329" s="44">
        <f t="shared" si="116"/>
        <v>20</v>
      </c>
      <c r="Q329" s="94">
        <v>45616</v>
      </c>
      <c r="R329" s="95">
        <f>SUMIFS(F:F,C:C,$R$4,D:D,O329,E:E,P329)</f>
        <v>1075.0381</v>
      </c>
      <c r="S329" s="96">
        <f>SUMIFS($F:$F,$C:$C,$S$4,$D:$D,O329,$E:$E,P329)</f>
        <v>1048.0917999999999</v>
      </c>
      <c r="T329" s="96">
        <f>SUMIFS($F:$F,$C:$C,$T$4,$D:$D,O329,$E:$E,P329)</f>
        <v>807.36959999999999</v>
      </c>
      <c r="U329" s="96">
        <f>SUMIFS($F:$F,$C:$C,$U$4,$D:$D,O329,$E:$E,P329)</f>
        <v>1063.2405000000001</v>
      </c>
      <c r="V329" s="96">
        <f>SUMIFS($F:$F,$C:$C,$V$4,$D:$D,O329,$E:$E,P329)</f>
        <v>1127.0785000000001</v>
      </c>
      <c r="W329" s="96">
        <f>SUMIFS($F:$F,$C:$C,$W$4,$D:$D,O329,$E:$E,P329)</f>
        <v>1026.2340999999999</v>
      </c>
      <c r="X329" s="97">
        <f>SUMIFS($F:$F,$C:$C,$X$4,$D:$D,O329,$E:$E,P329)</f>
        <v>0</v>
      </c>
      <c r="Y329" s="44"/>
      <c r="Z329" s="66">
        <f t="shared" si="117"/>
        <v>11</v>
      </c>
      <c r="AA329" s="44">
        <f t="shared" si="118"/>
        <v>20</v>
      </c>
      <c r="AB329" s="94">
        <v>45616</v>
      </c>
      <c r="AC329" s="95">
        <f t="shared" si="111"/>
        <v>97.730736363636368</v>
      </c>
      <c r="AD329" s="96">
        <f t="shared" si="111"/>
        <v>95.281072727272715</v>
      </c>
      <c r="AE329" s="96">
        <f t="shared" si="111"/>
        <v>73.397236363636367</v>
      </c>
      <c r="AF329" s="96">
        <f t="shared" si="110"/>
        <v>96.658227272727288</v>
      </c>
      <c r="AG329" s="96">
        <f t="shared" si="110"/>
        <v>102.46168181818183</v>
      </c>
      <c r="AH329" s="96">
        <f t="shared" si="110"/>
        <v>93.294009090909086</v>
      </c>
      <c r="AI329" s="97">
        <f t="shared" si="110"/>
        <v>0</v>
      </c>
      <c r="AJ329" s="44"/>
      <c r="AK329" s="66">
        <f t="shared" si="119"/>
        <v>11</v>
      </c>
      <c r="AL329" s="44">
        <f t="shared" si="120"/>
        <v>20</v>
      </c>
      <c r="AM329" s="94">
        <v>45616</v>
      </c>
      <c r="AN329" s="95">
        <f>SUMIFS(G:G,C:C,$AN$4,D:D,AK329,E:E,AL329)</f>
        <v>95.4</v>
      </c>
      <c r="AO329" s="96">
        <f>SUMIFS(G:G,C:C,$AO$4,D:D,AK329,E:E,AL329)</f>
        <v>92.49</v>
      </c>
      <c r="AP329" s="96">
        <f>SUMIFS(G:G,C:C,$AP$4,D:D,AK329,E:E,AL329)</f>
        <v>72.459999999999994</v>
      </c>
      <c r="AQ329" s="96">
        <f>SUMIFS(G:G,C:C,$AQ$4,D:D,AK329,E:E,AL329)</f>
        <v>95.06</v>
      </c>
      <c r="AR329" s="96">
        <f>SUMIFS(G:G,C:C,$AR$4,D:D,AK329,E:E,AL329)</f>
        <v>98.88</v>
      </c>
      <c r="AS329" s="96">
        <f>SUMIFS(G:G,C:C,$AS$4,D:D,AK329,E:E,AL329)</f>
        <v>89.41</v>
      </c>
      <c r="AT329" s="97">
        <f>SUMIFS(G:G,C:C,$AT$4,D:D,AK329,E:E,AL329)</f>
        <v>0</v>
      </c>
      <c r="AU329" s="44"/>
      <c r="AV329" s="101">
        <v>45616</v>
      </c>
      <c r="AW329" s="96">
        <f t="shared" si="121"/>
        <v>1014.4029</v>
      </c>
      <c r="AX329" s="96">
        <f t="shared" si="122"/>
        <v>92.21844545454546</v>
      </c>
      <c r="AY329" s="97">
        <f t="shared" si="123"/>
        <v>89.66</v>
      </c>
      <c r="AZ329" s="96">
        <f t="shared" si="124"/>
        <v>102.46168181818183</v>
      </c>
      <c r="BA329" s="96">
        <f t="shared" si="125"/>
        <v>73.397236363636367</v>
      </c>
      <c r="BB329" s="97">
        <f t="shared" si="126"/>
        <v>29.064445454545464</v>
      </c>
      <c r="BC329" s="102">
        <f t="shared" si="127"/>
        <v>92.218445454545446</v>
      </c>
      <c r="BD329" s="44"/>
      <c r="BE329" s="44"/>
      <c r="BF329" s="96">
        <f t="shared" si="129"/>
        <v>98.88</v>
      </c>
      <c r="BG329" s="96">
        <f t="shared" si="130"/>
        <v>72.459999999999994</v>
      </c>
      <c r="BH329" s="96">
        <f t="shared" si="131"/>
        <v>26.42</v>
      </c>
      <c r="BI329" s="44"/>
      <c r="BJ329" s="96">
        <f t="shared" si="128"/>
        <v>89.66</v>
      </c>
      <c r="BK329" s="44"/>
      <c r="BP329" s="14"/>
      <c r="BQ329" s="13"/>
      <c r="BR329" s="15"/>
      <c r="BU329" s="13"/>
      <c r="BV329" s="15"/>
      <c r="BY329" s="13"/>
      <c r="BZ329" s="15"/>
      <c r="CC329" s="13"/>
      <c r="CD329" s="15"/>
      <c r="CG329" s="13"/>
      <c r="CH329" s="15"/>
      <c r="CK329" s="15"/>
      <c r="CL329" s="15"/>
      <c r="CM329" s="15"/>
    </row>
    <row r="330" spans="1:91" ht="16" thickBot="1" x14ac:dyDescent="0.4">
      <c r="A330" s="13">
        <v>43791</v>
      </c>
      <c r="B330" s="81" t="s">
        <v>376</v>
      </c>
      <c r="C330" s="80">
        <f t="shared" si="112"/>
        <v>2019</v>
      </c>
      <c r="D330" s="80">
        <f t="shared" si="113"/>
        <v>11</v>
      </c>
      <c r="E330" s="80">
        <f t="shared" si="114"/>
        <v>22</v>
      </c>
      <c r="F330" s="80">
        <v>1068.6459</v>
      </c>
      <c r="G330" s="80">
        <v>94.83</v>
      </c>
      <c r="H330" s="80">
        <v>-0.21</v>
      </c>
      <c r="I330" s="80">
        <v>426.46</v>
      </c>
      <c r="J330" s="80">
        <v>2794.1</v>
      </c>
      <c r="K330" s="80">
        <v>1126.8527999999999</v>
      </c>
      <c r="L330" s="80">
        <v>11848.92</v>
      </c>
      <c r="M330" s="80">
        <v>20424.23</v>
      </c>
      <c r="O330" s="66">
        <f t="shared" si="115"/>
        <v>11</v>
      </c>
      <c r="P330" s="44">
        <f t="shared" si="116"/>
        <v>21</v>
      </c>
      <c r="Q330" s="94">
        <v>45617</v>
      </c>
      <c r="R330" s="95">
        <f>SUMIFS(F:F,C:C,$R$4,D:D,O330,E:E,P330)</f>
        <v>1071.0213000000001</v>
      </c>
      <c r="S330" s="96">
        <f>SUMIFS($F:$F,$C:$C,$S$4,$D:$D,O330,$E:$E,P330)</f>
        <v>1045.8009</v>
      </c>
      <c r="T330" s="96">
        <f>SUMIFS($F:$F,$C:$C,$T$4,$D:$D,O330,$E:$E,P330)</f>
        <v>805.27210000000002</v>
      </c>
      <c r="U330" s="96">
        <f>SUMIFS($F:$F,$C:$C,$U$4,$D:$D,O330,$E:$E,P330)</f>
        <v>1060.9535000000001</v>
      </c>
      <c r="V330" s="96">
        <f>SUMIFS($F:$F,$C:$C,$V$4,$D:$D,O330,$E:$E,P330)</f>
        <v>1124.8375000000001</v>
      </c>
      <c r="W330" s="96">
        <f>SUMIFS($F:$F,$C:$C,$W$4,$D:$D,O330,$E:$E,P330)</f>
        <v>1019.7488</v>
      </c>
      <c r="X330" s="97">
        <f>SUMIFS($F:$F,$C:$C,$X$4,$D:$D,O330,$E:$E,P330)</f>
        <v>0</v>
      </c>
      <c r="Y330" s="44"/>
      <c r="Z330" s="66">
        <f t="shared" si="117"/>
        <v>11</v>
      </c>
      <c r="AA330" s="44">
        <f t="shared" si="118"/>
        <v>21</v>
      </c>
      <c r="AB330" s="94">
        <v>45617</v>
      </c>
      <c r="AC330" s="95">
        <f t="shared" si="111"/>
        <v>97.365572727272735</v>
      </c>
      <c r="AD330" s="96">
        <f t="shared" si="111"/>
        <v>95.072809090909089</v>
      </c>
      <c r="AE330" s="96">
        <f t="shared" si="111"/>
        <v>73.206554545454551</v>
      </c>
      <c r="AF330" s="96">
        <f t="shared" si="110"/>
        <v>96.45031818181819</v>
      </c>
      <c r="AG330" s="96">
        <f t="shared" si="110"/>
        <v>102.25795454545455</v>
      </c>
      <c r="AH330" s="96">
        <f t="shared" si="110"/>
        <v>92.704436363636361</v>
      </c>
      <c r="AI330" s="97">
        <f t="shared" si="110"/>
        <v>0</v>
      </c>
      <c r="AJ330" s="44"/>
      <c r="AK330" s="66">
        <f t="shared" si="119"/>
        <v>11</v>
      </c>
      <c r="AL330" s="44">
        <f t="shared" si="120"/>
        <v>21</v>
      </c>
      <c r="AM330" s="94">
        <v>45617</v>
      </c>
      <c r="AN330" s="95">
        <f>SUMIFS(G:G,C:C,$AN$4,D:D,AK330,E:E,AL330)</f>
        <v>95.05</v>
      </c>
      <c r="AO330" s="96">
        <f>SUMIFS(G:G,C:C,$AO$4,D:D,AK330,E:E,AL330)</f>
        <v>92.28</v>
      </c>
      <c r="AP330" s="96">
        <f>SUMIFS(G:G,C:C,$AP$4,D:D,AK330,E:E,AL330)</f>
        <v>72.27</v>
      </c>
      <c r="AQ330" s="96">
        <f>SUMIFS(G:G,C:C,$AQ$4,D:D,AK330,E:E,AL330)</f>
        <v>94.85</v>
      </c>
      <c r="AR330" s="96">
        <f>SUMIFS(G:G,C:C,$AR$4,D:D,AK330,E:E,AL330)</f>
        <v>98.68</v>
      </c>
      <c r="AS330" s="96">
        <f>SUMIFS(G:G,C:C,$AS$4,D:D,AK330,E:E,AL330)</f>
        <v>88.84</v>
      </c>
      <c r="AT330" s="97">
        <f>SUMIFS(G:G,C:C,$AT$4,D:D,AK330,E:E,AL330)</f>
        <v>0</v>
      </c>
      <c r="AU330" s="44"/>
      <c r="AV330" s="101">
        <v>45617</v>
      </c>
      <c r="AW330" s="96">
        <f t="shared" si="121"/>
        <v>1011.32256</v>
      </c>
      <c r="AX330" s="96">
        <f t="shared" si="122"/>
        <v>91.938414545454535</v>
      </c>
      <c r="AY330" s="97">
        <f t="shared" si="123"/>
        <v>89.383999999999986</v>
      </c>
      <c r="AZ330" s="96">
        <f t="shared" si="124"/>
        <v>102.25795454545455</v>
      </c>
      <c r="BA330" s="96">
        <f t="shared" si="125"/>
        <v>73.206554545454551</v>
      </c>
      <c r="BB330" s="97">
        <f t="shared" si="126"/>
        <v>29.051400000000001</v>
      </c>
      <c r="BC330" s="102">
        <f t="shared" si="127"/>
        <v>91.938414545454549</v>
      </c>
      <c r="BD330" s="44"/>
      <c r="BE330" s="44"/>
      <c r="BF330" s="96">
        <f t="shared" si="129"/>
        <v>98.68</v>
      </c>
      <c r="BG330" s="96">
        <f t="shared" si="130"/>
        <v>72.27</v>
      </c>
      <c r="BH330" s="96">
        <f t="shared" si="131"/>
        <v>26.410000000000011</v>
      </c>
      <c r="BI330" s="44"/>
      <c r="BJ330" s="96">
        <f t="shared" si="128"/>
        <v>89.383999999999986</v>
      </c>
      <c r="BK330" s="44"/>
      <c r="BP330" s="14"/>
      <c r="BQ330" s="13"/>
      <c r="BR330" s="15"/>
      <c r="BU330" s="13"/>
      <c r="BV330" s="15"/>
      <c r="BY330" s="13"/>
      <c r="BZ330" s="15"/>
      <c r="CC330" s="13"/>
      <c r="CD330" s="15"/>
      <c r="CG330" s="13"/>
      <c r="CH330" s="15"/>
      <c r="CK330" s="15"/>
      <c r="CL330" s="15"/>
      <c r="CM330" s="15"/>
    </row>
    <row r="331" spans="1:91" ht="16" thickBot="1" x14ac:dyDescent="0.4">
      <c r="A331" s="13">
        <v>43792</v>
      </c>
      <c r="B331" s="81" t="s">
        <v>377</v>
      </c>
      <c r="C331" s="80">
        <f t="shared" si="112"/>
        <v>2019</v>
      </c>
      <c r="D331" s="80">
        <f t="shared" si="113"/>
        <v>11</v>
      </c>
      <c r="E331" s="80">
        <f t="shared" si="114"/>
        <v>23</v>
      </c>
      <c r="F331" s="80">
        <v>1068.4182000000001</v>
      </c>
      <c r="G331" s="80">
        <v>94.81</v>
      </c>
      <c r="H331" s="80">
        <v>-0.02</v>
      </c>
      <c r="I331" s="80">
        <v>1295.8900000000001</v>
      </c>
      <c r="J331" s="80">
        <v>1520.9</v>
      </c>
      <c r="K331" s="80">
        <v>1126.8638000000001</v>
      </c>
      <c r="L331" s="80">
        <v>11849.42</v>
      </c>
      <c r="M331" s="80">
        <v>20422.89</v>
      </c>
      <c r="O331" s="66">
        <f t="shared" si="115"/>
        <v>11</v>
      </c>
      <c r="P331" s="44">
        <f t="shared" si="116"/>
        <v>22</v>
      </c>
      <c r="Q331" s="94">
        <v>45618</v>
      </c>
      <c r="R331" s="95">
        <f>SUMIFS(F:F,C:C,$R$4,D:D,O331,E:E,P331)</f>
        <v>1068.6459</v>
      </c>
      <c r="S331" s="96">
        <f>SUMIFS($F:$F,$C:$C,$S$4,$D:$D,O331,$E:$E,P331)</f>
        <v>1043.1516999999999</v>
      </c>
      <c r="T331" s="96">
        <f>SUMIFS($F:$F,$C:$C,$T$4,$D:$D,O331,$E:$E,P331)</f>
        <v>800.67349999999999</v>
      </c>
      <c r="U331" s="96">
        <f>SUMIFS($F:$F,$C:$C,$U$4,$D:$D,O331,$E:$E,P331)</f>
        <v>1058.3579999999999</v>
      </c>
      <c r="V331" s="96">
        <f>SUMIFS($F:$F,$C:$C,$V$4,$D:$D,O331,$E:$E,P331)</f>
        <v>1121.5519999999999</v>
      </c>
      <c r="W331" s="96">
        <f>SUMIFS($F:$F,$C:$C,$W$4,$D:$D,O331,$E:$E,P331)</f>
        <v>1013.4256</v>
      </c>
      <c r="X331" s="97">
        <f>SUMIFS($F:$F,$C:$C,$X$4,$D:$D,O331,$E:$E,P331)</f>
        <v>0</v>
      </c>
      <c r="Y331" s="44"/>
      <c r="Z331" s="66">
        <f t="shared" si="117"/>
        <v>11</v>
      </c>
      <c r="AA331" s="44">
        <f t="shared" si="118"/>
        <v>22</v>
      </c>
      <c r="AB331" s="94">
        <v>45618</v>
      </c>
      <c r="AC331" s="95">
        <f t="shared" si="111"/>
        <v>97.149627272727272</v>
      </c>
      <c r="AD331" s="96">
        <f t="shared" si="111"/>
        <v>94.831972727272714</v>
      </c>
      <c r="AE331" s="96">
        <f t="shared" si="111"/>
        <v>72.788499999999999</v>
      </c>
      <c r="AF331" s="96">
        <f t="shared" si="110"/>
        <v>96.214363636363629</v>
      </c>
      <c r="AG331" s="96">
        <f t="shared" si="110"/>
        <v>101.95927272727272</v>
      </c>
      <c r="AH331" s="96">
        <f t="shared" si="110"/>
        <v>92.129599999999996</v>
      </c>
      <c r="AI331" s="97">
        <f t="shared" si="110"/>
        <v>0</v>
      </c>
      <c r="AJ331" s="44"/>
      <c r="AK331" s="66">
        <f t="shared" si="119"/>
        <v>11</v>
      </c>
      <c r="AL331" s="44">
        <f t="shared" si="120"/>
        <v>22</v>
      </c>
      <c r="AM331" s="94">
        <v>45618</v>
      </c>
      <c r="AN331" s="95">
        <f>SUMIFS(G:G,C:C,$AN$4,D:D,AK331,E:E,AL331)</f>
        <v>94.83</v>
      </c>
      <c r="AO331" s="96">
        <f>SUMIFS(G:G,C:C,$AO$4,D:D,AK331,E:E,AL331)</f>
        <v>92.05</v>
      </c>
      <c r="AP331" s="96">
        <f>SUMIFS(G:G,C:C,$AP$4,D:D,AK331,E:E,AL331)</f>
        <v>71.86</v>
      </c>
      <c r="AQ331" s="96">
        <f>SUMIFS(G:G,C:C,$AQ$4,D:D,AK331,E:E,AL331)</f>
        <v>94.62</v>
      </c>
      <c r="AR331" s="96">
        <f>SUMIFS(G:G,C:C,$AR$4,D:D,AK331,E:E,AL331)</f>
        <v>98.4</v>
      </c>
      <c r="AS331" s="96">
        <f>SUMIFS(G:G,C:C,$AS$4,D:D,AK331,E:E,AL331)</f>
        <v>88.29</v>
      </c>
      <c r="AT331" s="97">
        <f>SUMIFS(G:G,C:C,$AT$4,D:D,AK331,E:E,AL331)</f>
        <v>0</v>
      </c>
      <c r="AU331" s="44"/>
      <c r="AV331" s="101">
        <v>45618</v>
      </c>
      <c r="AW331" s="96">
        <f t="shared" si="121"/>
        <v>1007.43216</v>
      </c>
      <c r="AX331" s="96">
        <f t="shared" si="122"/>
        <v>91.584741818181811</v>
      </c>
      <c r="AY331" s="97">
        <f t="shared" si="123"/>
        <v>89.043999999999997</v>
      </c>
      <c r="AZ331" s="96">
        <f t="shared" si="124"/>
        <v>101.95927272727272</v>
      </c>
      <c r="BA331" s="96">
        <f t="shared" si="125"/>
        <v>72.788499999999999</v>
      </c>
      <c r="BB331" s="97">
        <f t="shared" si="126"/>
        <v>29.17077272727272</v>
      </c>
      <c r="BC331" s="102">
        <f t="shared" si="127"/>
        <v>91.584741818181811</v>
      </c>
      <c r="BD331" s="44"/>
      <c r="BE331" s="44"/>
      <c r="BF331" s="96">
        <f t="shared" si="129"/>
        <v>98.4</v>
      </c>
      <c r="BG331" s="96">
        <f t="shared" si="130"/>
        <v>71.86</v>
      </c>
      <c r="BH331" s="96">
        <f t="shared" si="131"/>
        <v>26.540000000000006</v>
      </c>
      <c r="BI331" s="44"/>
      <c r="BJ331" s="96">
        <f t="shared" si="128"/>
        <v>89.043999999999997</v>
      </c>
      <c r="BK331" s="44"/>
      <c r="BP331" s="14"/>
      <c r="BQ331" s="13"/>
      <c r="BR331" s="15"/>
      <c r="BU331" s="13"/>
      <c r="BV331" s="15"/>
      <c r="BY331" s="13"/>
      <c r="BZ331" s="15"/>
      <c r="CC331" s="13"/>
      <c r="CD331" s="15"/>
      <c r="CG331" s="13"/>
      <c r="CH331" s="15"/>
      <c r="CK331" s="15"/>
      <c r="CL331" s="15"/>
      <c r="CM331" s="15"/>
    </row>
    <row r="332" spans="1:91" ht="16" thickBot="1" x14ac:dyDescent="0.4">
      <c r="A332" s="13">
        <v>43793</v>
      </c>
      <c r="B332" s="81" t="s">
        <v>378</v>
      </c>
      <c r="C332" s="80">
        <f t="shared" si="112"/>
        <v>2019</v>
      </c>
      <c r="D332" s="80">
        <f t="shared" si="113"/>
        <v>11</v>
      </c>
      <c r="E332" s="80">
        <f t="shared" si="114"/>
        <v>24</v>
      </c>
      <c r="F332" s="80">
        <v>1068.3393000000001</v>
      </c>
      <c r="G332" s="80">
        <v>94.81</v>
      </c>
      <c r="H332" s="80">
        <v>-0.01</v>
      </c>
      <c r="I332" s="80">
        <v>1246.48</v>
      </c>
      <c r="J332" s="80">
        <v>1322.2</v>
      </c>
      <c r="K332" s="80">
        <v>1126.877</v>
      </c>
      <c r="L332" s="80">
        <v>11849.21</v>
      </c>
      <c r="M332" s="80">
        <v>20423.439999999999</v>
      </c>
      <c r="O332" s="66">
        <f t="shared" si="115"/>
        <v>11</v>
      </c>
      <c r="P332" s="44">
        <f t="shared" si="116"/>
        <v>23</v>
      </c>
      <c r="Q332" s="94">
        <v>45619</v>
      </c>
      <c r="R332" s="95">
        <f>SUMIFS(F:F,C:C,$R$4,D:D,O332,E:E,P332)</f>
        <v>1068.4182000000001</v>
      </c>
      <c r="S332" s="96">
        <f>SUMIFS($F:$F,$C:$C,$S$4,$D:$D,O332,$E:$E,P332)</f>
        <v>1039.1352999999999</v>
      </c>
      <c r="T332" s="96">
        <f>SUMIFS($F:$F,$C:$C,$T$4,$D:$D,O332,$E:$E,P332)</f>
        <v>795.37760000000003</v>
      </c>
      <c r="U332" s="96">
        <f>SUMIFS($F:$F,$C:$C,$U$4,$D:$D,O332,$E:$E,P332)</f>
        <v>1056.4259999999999</v>
      </c>
      <c r="V332" s="96">
        <f>SUMIFS($F:$F,$C:$C,$V$4,$D:$D,O332,$E:$E,P332)</f>
        <v>1118.9435000000001</v>
      </c>
      <c r="W332" s="96">
        <f>SUMIFS($F:$F,$C:$C,$W$4,$D:$D,O332,$E:$E,P332)</f>
        <v>1008.9729</v>
      </c>
      <c r="X332" s="97">
        <f>SUMIFS($F:$F,$C:$C,$X$4,$D:$D,O332,$E:$E,P332)</f>
        <v>0</v>
      </c>
      <c r="Y332" s="44"/>
      <c r="Z332" s="66">
        <f t="shared" si="117"/>
        <v>11</v>
      </c>
      <c r="AA332" s="44">
        <f t="shared" si="118"/>
        <v>23</v>
      </c>
      <c r="AB332" s="94">
        <v>45619</v>
      </c>
      <c r="AC332" s="95">
        <f t="shared" si="111"/>
        <v>97.128927272727282</v>
      </c>
      <c r="AD332" s="96">
        <f t="shared" si="111"/>
        <v>94.466845454545449</v>
      </c>
      <c r="AE332" s="96">
        <f t="shared" si="111"/>
        <v>72.307054545454548</v>
      </c>
      <c r="AF332" s="96">
        <f t="shared" si="110"/>
        <v>96.038727272727272</v>
      </c>
      <c r="AG332" s="96">
        <f t="shared" si="110"/>
        <v>101.72213636363637</v>
      </c>
      <c r="AH332" s="96">
        <f t="shared" si="110"/>
        <v>91.724809090909091</v>
      </c>
      <c r="AI332" s="97">
        <f t="shared" si="110"/>
        <v>0</v>
      </c>
      <c r="AJ332" s="44"/>
      <c r="AK332" s="66">
        <f t="shared" si="119"/>
        <v>11</v>
      </c>
      <c r="AL332" s="44">
        <f t="shared" si="120"/>
        <v>23</v>
      </c>
      <c r="AM332" s="94">
        <v>45619</v>
      </c>
      <c r="AN332" s="95">
        <f>SUMIFS(G:G,C:C,$AN$4,D:D,AK332,E:E,AL332)</f>
        <v>94.81</v>
      </c>
      <c r="AO332" s="96">
        <f>SUMIFS(G:G,C:C,$AO$4,D:D,AK332,E:E,AL332)</f>
        <v>91.7</v>
      </c>
      <c r="AP332" s="96">
        <f>SUMIFS(G:G,C:C,$AP$4,D:D,AK332,E:E,AL332)</f>
        <v>71.38</v>
      </c>
      <c r="AQ332" s="96">
        <f>SUMIFS(G:G,C:C,$AQ$4,D:D,AK332,E:E,AL332)</f>
        <v>94.41</v>
      </c>
      <c r="AR332" s="96">
        <f>SUMIFS(G:G,C:C,$AR$4,D:D,AK332,E:E,AL332)</f>
        <v>98.16</v>
      </c>
      <c r="AS332" s="96">
        <f>SUMIFS(G:G,C:C,$AS$4,D:D,AK332,E:E,AL332)</f>
        <v>87.9</v>
      </c>
      <c r="AT332" s="97">
        <f>SUMIFS(G:G,C:C,$AT$4,D:D,AK332,E:E,AL332)</f>
        <v>0</v>
      </c>
      <c r="AU332" s="44"/>
      <c r="AV332" s="101">
        <v>45619</v>
      </c>
      <c r="AW332" s="96">
        <f t="shared" si="121"/>
        <v>1003.77106</v>
      </c>
      <c r="AX332" s="96">
        <f t="shared" si="122"/>
        <v>91.251914545454554</v>
      </c>
      <c r="AY332" s="97">
        <f t="shared" si="123"/>
        <v>88.71</v>
      </c>
      <c r="AZ332" s="96">
        <f t="shared" si="124"/>
        <v>101.72213636363637</v>
      </c>
      <c r="BA332" s="96">
        <f t="shared" si="125"/>
        <v>72.307054545454548</v>
      </c>
      <c r="BB332" s="97">
        <f t="shared" si="126"/>
        <v>29.415081818181818</v>
      </c>
      <c r="BC332" s="102">
        <f t="shared" si="127"/>
        <v>91.25191454545454</v>
      </c>
      <c r="BD332" s="44"/>
      <c r="BE332" s="44"/>
      <c r="BF332" s="96">
        <f t="shared" si="129"/>
        <v>98.16</v>
      </c>
      <c r="BG332" s="96">
        <f t="shared" si="130"/>
        <v>71.38</v>
      </c>
      <c r="BH332" s="96">
        <f t="shared" si="131"/>
        <v>26.78</v>
      </c>
      <c r="BI332" s="44"/>
      <c r="BJ332" s="96">
        <f t="shared" si="128"/>
        <v>88.71</v>
      </c>
      <c r="BK332" s="44"/>
      <c r="BP332" s="14"/>
      <c r="BQ332" s="13"/>
      <c r="BR332" s="15"/>
      <c r="BU332" s="13"/>
      <c r="BV332" s="15"/>
      <c r="BY332" s="13"/>
      <c r="BZ332" s="15"/>
      <c r="CC332" s="13"/>
      <c r="CD332" s="15"/>
      <c r="CG332" s="13"/>
      <c r="CH332" s="15"/>
      <c r="CK332" s="15"/>
      <c r="CL332" s="15"/>
      <c r="CM332" s="15"/>
    </row>
    <row r="333" spans="1:91" ht="16" thickBot="1" x14ac:dyDescent="0.4">
      <c r="A333" s="13">
        <v>43794</v>
      </c>
      <c r="B333" s="81" t="s">
        <v>379</v>
      </c>
      <c r="C333" s="80">
        <f t="shared" si="112"/>
        <v>2019</v>
      </c>
      <c r="D333" s="80">
        <f t="shared" si="113"/>
        <v>11</v>
      </c>
      <c r="E333" s="80">
        <f t="shared" si="114"/>
        <v>25</v>
      </c>
      <c r="F333" s="80">
        <v>1066.816</v>
      </c>
      <c r="G333" s="80">
        <v>94.67</v>
      </c>
      <c r="H333" s="80">
        <v>-0.14000000000000001</v>
      </c>
      <c r="I333" s="80">
        <v>684.72</v>
      </c>
      <c r="J333" s="80">
        <v>2208.6999999999998</v>
      </c>
      <c r="K333" s="80">
        <v>1126.8697999999999</v>
      </c>
      <c r="L333" s="80">
        <v>11848.75</v>
      </c>
      <c r="M333" s="80">
        <v>20451.810000000001</v>
      </c>
      <c r="O333" s="66">
        <f t="shared" si="115"/>
        <v>11</v>
      </c>
      <c r="P333" s="44">
        <f t="shared" si="116"/>
        <v>24</v>
      </c>
      <c r="Q333" s="94">
        <v>45620</v>
      </c>
      <c r="R333" s="95">
        <f>SUMIFS(F:F,C:C,$R$4,D:D,O333,E:E,P333)</f>
        <v>1068.3393000000001</v>
      </c>
      <c r="S333" s="96">
        <f>SUMIFS($F:$F,$C:$C,$S$4,$D:$D,O333,$E:$E,P333)</f>
        <v>1034.6932999999999</v>
      </c>
      <c r="T333" s="96">
        <f>SUMIFS($F:$F,$C:$C,$T$4,$D:$D,O333,$E:$E,P333)</f>
        <v>789.20579999999995</v>
      </c>
      <c r="U333" s="96">
        <f>SUMIFS($F:$F,$C:$C,$U$4,$D:$D,O333,$E:$E,P333)</f>
        <v>1054.479</v>
      </c>
      <c r="V333" s="96">
        <f>SUMIFS($F:$F,$C:$C,$V$4,$D:$D,O333,$E:$E,P333)</f>
        <v>1116.1502</v>
      </c>
      <c r="W333" s="96">
        <f>SUMIFS($F:$F,$C:$C,$W$4,$D:$D,O333,$E:$E,P333)</f>
        <v>1006.4563000000001</v>
      </c>
      <c r="X333" s="97">
        <f>SUMIFS($F:$F,$C:$C,$X$4,$D:$D,O333,$E:$E,P333)</f>
        <v>0</v>
      </c>
      <c r="Y333" s="44"/>
      <c r="Z333" s="66">
        <f t="shared" si="117"/>
        <v>11</v>
      </c>
      <c r="AA333" s="44">
        <f t="shared" si="118"/>
        <v>24</v>
      </c>
      <c r="AB333" s="94">
        <v>45620</v>
      </c>
      <c r="AC333" s="95">
        <f t="shared" si="111"/>
        <v>97.12175454545455</v>
      </c>
      <c r="AD333" s="96">
        <f t="shared" si="111"/>
        <v>94.063027272727268</v>
      </c>
      <c r="AE333" s="96">
        <f t="shared" si="111"/>
        <v>71.745981818181818</v>
      </c>
      <c r="AF333" s="96">
        <f t="shared" si="110"/>
        <v>95.861727272727279</v>
      </c>
      <c r="AG333" s="96">
        <f t="shared" si="110"/>
        <v>101.46820000000001</v>
      </c>
      <c r="AH333" s="96">
        <f t="shared" si="110"/>
        <v>91.496027272727275</v>
      </c>
      <c r="AI333" s="97">
        <f t="shared" si="110"/>
        <v>0</v>
      </c>
      <c r="AJ333" s="44"/>
      <c r="AK333" s="66">
        <f t="shared" si="119"/>
        <v>11</v>
      </c>
      <c r="AL333" s="44">
        <f t="shared" si="120"/>
        <v>24</v>
      </c>
      <c r="AM333" s="94">
        <v>45620</v>
      </c>
      <c r="AN333" s="95">
        <f>SUMIFS(G:G,C:C,$AN$4,D:D,AK333,E:E,AL333)</f>
        <v>94.81</v>
      </c>
      <c r="AO333" s="96">
        <f>SUMIFS(G:G,C:C,$AO$4,D:D,AK333,E:E,AL333)</f>
        <v>91.3</v>
      </c>
      <c r="AP333" s="96">
        <f>SUMIFS(G:G,C:C,$AP$4,D:D,AK333,E:E,AL333)</f>
        <v>70.83</v>
      </c>
      <c r="AQ333" s="96">
        <f>SUMIFS(G:G,C:C,$AQ$4,D:D,AK333,E:E,AL333)</f>
        <v>94.23</v>
      </c>
      <c r="AR333" s="96">
        <f>SUMIFS(G:G,C:C,$AR$4,D:D,AK333,E:E,AL333)</f>
        <v>97.92</v>
      </c>
      <c r="AS333" s="96">
        <f>SUMIFS(G:G,C:C,$AS$4,D:D,AK333,E:E,AL333)</f>
        <v>87.68</v>
      </c>
      <c r="AT333" s="97">
        <f>SUMIFS(G:G,C:C,$AT$4,D:D,AK333,E:E,AL333)</f>
        <v>0</v>
      </c>
      <c r="AU333" s="44"/>
      <c r="AV333" s="101">
        <v>45620</v>
      </c>
      <c r="AW333" s="96">
        <f t="shared" si="121"/>
        <v>1000.19692</v>
      </c>
      <c r="AX333" s="96">
        <f t="shared" si="122"/>
        <v>90.926992727272719</v>
      </c>
      <c r="AY333" s="97">
        <f t="shared" si="123"/>
        <v>88.39200000000001</v>
      </c>
      <c r="AZ333" s="96">
        <f t="shared" si="124"/>
        <v>101.46820000000001</v>
      </c>
      <c r="BA333" s="96">
        <f t="shared" si="125"/>
        <v>71.745981818181818</v>
      </c>
      <c r="BB333" s="97">
        <f t="shared" si="126"/>
        <v>29.722218181818192</v>
      </c>
      <c r="BC333" s="102">
        <f t="shared" si="127"/>
        <v>90.926992727272733</v>
      </c>
      <c r="BD333" s="44"/>
      <c r="BE333" s="44"/>
      <c r="BF333" s="96">
        <f t="shared" si="129"/>
        <v>97.92</v>
      </c>
      <c r="BG333" s="96">
        <f t="shared" si="130"/>
        <v>70.83</v>
      </c>
      <c r="BH333" s="96">
        <f t="shared" si="131"/>
        <v>27.090000000000003</v>
      </c>
      <c r="BI333" s="44"/>
      <c r="BJ333" s="96">
        <f t="shared" si="128"/>
        <v>88.39200000000001</v>
      </c>
      <c r="BK333" s="44"/>
      <c r="BP333" s="14"/>
      <c r="BQ333" s="13"/>
      <c r="BR333" s="15"/>
      <c r="BU333" s="13"/>
      <c r="BV333" s="15"/>
      <c r="BY333" s="13"/>
      <c r="BZ333" s="15"/>
      <c r="CC333" s="13"/>
      <c r="CD333" s="15"/>
      <c r="CG333" s="13"/>
      <c r="CH333" s="15"/>
      <c r="CK333" s="15"/>
      <c r="CL333" s="15"/>
      <c r="CM333" s="15"/>
    </row>
    <row r="334" spans="1:91" ht="16" thickBot="1" x14ac:dyDescent="0.4">
      <c r="A334" s="13">
        <v>43795</v>
      </c>
      <c r="B334" s="81" t="s">
        <v>380</v>
      </c>
      <c r="C334" s="80">
        <f t="shared" si="112"/>
        <v>2019</v>
      </c>
      <c r="D334" s="80">
        <f t="shared" si="113"/>
        <v>11</v>
      </c>
      <c r="E334" s="80">
        <f t="shared" si="114"/>
        <v>26</v>
      </c>
      <c r="F334" s="80">
        <v>1066.0454999999999</v>
      </c>
      <c r="G334" s="80">
        <v>94.6</v>
      </c>
      <c r="H334" s="80">
        <v>-7.0000000000000007E-2</v>
      </c>
      <c r="I334" s="80">
        <v>960.87</v>
      </c>
      <c r="J334" s="80">
        <v>1729.7</v>
      </c>
      <c r="K334" s="80">
        <v>1126.8697999999999</v>
      </c>
      <c r="L334" s="80">
        <v>11848.98</v>
      </c>
      <c r="M334" s="80">
        <v>20451.2</v>
      </c>
      <c r="O334" s="66">
        <f t="shared" si="115"/>
        <v>11</v>
      </c>
      <c r="P334" s="44">
        <f t="shared" si="116"/>
        <v>25</v>
      </c>
      <c r="Q334" s="94">
        <v>45621</v>
      </c>
      <c r="R334" s="95">
        <f>SUMIFS(F:F,C:C,$R$4,D:D,O334,E:E,P334)</f>
        <v>1066.816</v>
      </c>
      <c r="S334" s="96">
        <f>SUMIFS($F:$F,$C:$C,$S$4,$D:$D,O334,$E:$E,P334)</f>
        <v>1029.2922000000001</v>
      </c>
      <c r="T334" s="96">
        <f>SUMIFS($F:$F,$C:$C,$T$4,$D:$D,O334,$E:$E,P334)</f>
        <v>783.34190000000001</v>
      </c>
      <c r="U334" s="96">
        <f>SUMIFS($F:$F,$C:$C,$U$4,$D:$D,O334,$E:$E,P334)</f>
        <v>1052.5615</v>
      </c>
      <c r="V334" s="96">
        <f>SUMIFS($F:$F,$C:$C,$V$4,$D:$D,O334,$E:$E,P334)</f>
        <v>1113.4585</v>
      </c>
      <c r="W334" s="96">
        <f>SUMIFS($F:$F,$C:$C,$W$4,$D:$D,O334,$E:$E,P334)</f>
        <v>1003.1762</v>
      </c>
      <c r="X334" s="97">
        <f>SUMIFS($F:$F,$C:$C,$X$4,$D:$D,O334,$E:$E,P334)</f>
        <v>0</v>
      </c>
      <c r="Y334" s="44"/>
      <c r="Z334" s="66">
        <f t="shared" si="117"/>
        <v>11</v>
      </c>
      <c r="AA334" s="44">
        <f t="shared" si="118"/>
        <v>25</v>
      </c>
      <c r="AB334" s="94">
        <v>45621</v>
      </c>
      <c r="AC334" s="95">
        <f t="shared" si="111"/>
        <v>96.983272727272734</v>
      </c>
      <c r="AD334" s="96">
        <f t="shared" si="111"/>
        <v>93.572018181818194</v>
      </c>
      <c r="AE334" s="96">
        <f t="shared" si="111"/>
        <v>71.212900000000005</v>
      </c>
      <c r="AF334" s="96">
        <f t="shared" si="110"/>
        <v>95.6874090909091</v>
      </c>
      <c r="AG334" s="96">
        <f t="shared" si="110"/>
        <v>101.2235</v>
      </c>
      <c r="AH334" s="96">
        <f t="shared" si="110"/>
        <v>91.19783636363637</v>
      </c>
      <c r="AI334" s="97">
        <f t="shared" si="110"/>
        <v>0</v>
      </c>
      <c r="AJ334" s="44"/>
      <c r="AK334" s="66">
        <f t="shared" si="119"/>
        <v>11</v>
      </c>
      <c r="AL334" s="44">
        <f t="shared" si="120"/>
        <v>25</v>
      </c>
      <c r="AM334" s="94">
        <v>45621</v>
      </c>
      <c r="AN334" s="95">
        <f>SUMIFS(G:G,C:C,$AN$4,D:D,AK334,E:E,AL334)</f>
        <v>94.67</v>
      </c>
      <c r="AO334" s="96">
        <f>SUMIFS(G:G,C:C,$AO$4,D:D,AK334,E:E,AL334)</f>
        <v>90.83</v>
      </c>
      <c r="AP334" s="96">
        <f>SUMIFS(G:G,C:C,$AP$4,D:D,AK334,E:E,AL334)</f>
        <v>70.3</v>
      </c>
      <c r="AQ334" s="96">
        <f>SUMIFS(G:G,C:C,$AQ$4,D:D,AK334,E:E,AL334)</f>
        <v>94.06</v>
      </c>
      <c r="AR334" s="96">
        <f>SUMIFS(G:G,C:C,$AR$4,D:D,AK334,E:E,AL334)</f>
        <v>97.68</v>
      </c>
      <c r="AS334" s="96">
        <f>SUMIFS(G:G,C:C,$AS$4,D:D,AK334,E:E,AL334)</f>
        <v>87.4</v>
      </c>
      <c r="AT334" s="97">
        <f>SUMIFS(G:G,C:C,$AT$4,D:D,AK334,E:E,AL334)</f>
        <v>0</v>
      </c>
      <c r="AU334" s="44"/>
      <c r="AV334" s="101">
        <v>45621</v>
      </c>
      <c r="AW334" s="96">
        <f t="shared" si="121"/>
        <v>996.36605999999995</v>
      </c>
      <c r="AX334" s="96">
        <f t="shared" si="122"/>
        <v>90.578732727272723</v>
      </c>
      <c r="AY334" s="97">
        <f t="shared" si="123"/>
        <v>88.054000000000002</v>
      </c>
      <c r="AZ334" s="96">
        <f t="shared" si="124"/>
        <v>101.2235</v>
      </c>
      <c r="BA334" s="96">
        <f t="shared" si="125"/>
        <v>71.212900000000005</v>
      </c>
      <c r="BB334" s="97">
        <f t="shared" si="126"/>
        <v>30.010599999999997</v>
      </c>
      <c r="BC334" s="102">
        <f t="shared" si="127"/>
        <v>90.578732727272737</v>
      </c>
      <c r="BD334" s="44"/>
      <c r="BE334" s="44"/>
      <c r="BF334" s="96">
        <f t="shared" si="129"/>
        <v>97.68</v>
      </c>
      <c r="BG334" s="96">
        <f t="shared" si="130"/>
        <v>70.3</v>
      </c>
      <c r="BH334" s="96">
        <f t="shared" si="131"/>
        <v>27.38000000000001</v>
      </c>
      <c r="BI334" s="44"/>
      <c r="BJ334" s="96">
        <f t="shared" si="128"/>
        <v>88.054000000000002</v>
      </c>
      <c r="BK334" s="44"/>
      <c r="BP334" s="14"/>
      <c r="BQ334" s="13"/>
      <c r="BR334" s="15"/>
      <c r="BU334" s="13"/>
      <c r="BV334" s="15"/>
      <c r="BY334" s="13"/>
      <c r="BZ334" s="15"/>
      <c r="CC334" s="13"/>
      <c r="CD334" s="15"/>
      <c r="CG334" s="13"/>
      <c r="CH334" s="15"/>
      <c r="CK334" s="15"/>
      <c r="CL334" s="15"/>
      <c r="CM334" s="15"/>
    </row>
    <row r="335" spans="1:91" ht="16" thickBot="1" x14ac:dyDescent="0.4">
      <c r="A335" s="13">
        <v>43796</v>
      </c>
      <c r="B335" s="81" t="s">
        <v>381</v>
      </c>
      <c r="C335" s="80">
        <f t="shared" si="112"/>
        <v>2019</v>
      </c>
      <c r="D335" s="80">
        <f t="shared" si="113"/>
        <v>11</v>
      </c>
      <c r="E335" s="80">
        <f t="shared" si="114"/>
        <v>27</v>
      </c>
      <c r="F335" s="80">
        <v>1065.4531999999999</v>
      </c>
      <c r="G335" s="80">
        <v>94.55</v>
      </c>
      <c r="H335" s="80">
        <v>-0.05</v>
      </c>
      <c r="I335" s="80">
        <v>1216.48</v>
      </c>
      <c r="J335" s="80">
        <v>1825.4</v>
      </c>
      <c r="K335" s="80">
        <v>1126.8723</v>
      </c>
      <c r="L335" s="80">
        <v>11824.41</v>
      </c>
      <c r="M335" s="80">
        <v>20450.07</v>
      </c>
      <c r="O335" s="66">
        <f t="shared" si="115"/>
        <v>11</v>
      </c>
      <c r="P335" s="44">
        <f t="shared" si="116"/>
        <v>26</v>
      </c>
      <c r="Q335" s="94">
        <v>45622</v>
      </c>
      <c r="R335" s="95">
        <f>SUMIFS(F:F,C:C,$R$4,D:D,O335,E:E,P335)</f>
        <v>1066.0454999999999</v>
      </c>
      <c r="S335" s="96">
        <f>SUMIFS($F:$F,$C:$C,$S$4,$D:$D,O335,$E:$E,P335)</f>
        <v>1023.4118999999999</v>
      </c>
      <c r="T335" s="96">
        <f>SUMIFS($F:$F,$C:$C,$T$4,$D:$D,O335,$E:$E,P335)</f>
        <v>777.65830000000005</v>
      </c>
      <c r="U335" s="96">
        <f>SUMIFS($F:$F,$C:$C,$U$4,$D:$D,O335,$E:$E,P335)</f>
        <v>1051.8010999999999</v>
      </c>
      <c r="V335" s="96">
        <f>SUMIFS($F:$F,$C:$C,$V$4,$D:$D,O335,$E:$E,P335)</f>
        <v>1110.4912999999999</v>
      </c>
      <c r="W335" s="96">
        <f>SUMIFS($F:$F,$C:$C,$W$4,$D:$D,O335,$E:$E,P335)</f>
        <v>999.03729999999996</v>
      </c>
      <c r="X335" s="97">
        <f>SUMIFS($F:$F,$C:$C,$X$4,$D:$D,O335,$E:$E,P335)</f>
        <v>0</v>
      </c>
      <c r="Y335" s="44"/>
      <c r="Z335" s="66">
        <f t="shared" si="117"/>
        <v>11</v>
      </c>
      <c r="AA335" s="44">
        <f t="shared" si="118"/>
        <v>26</v>
      </c>
      <c r="AB335" s="94">
        <v>45622</v>
      </c>
      <c r="AC335" s="95">
        <f t="shared" si="111"/>
        <v>96.913227272727269</v>
      </c>
      <c r="AD335" s="96">
        <f t="shared" si="111"/>
        <v>93.037445454545448</v>
      </c>
      <c r="AE335" s="96">
        <f t="shared" si="111"/>
        <v>70.696209090909093</v>
      </c>
      <c r="AF335" s="96">
        <f t="shared" si="110"/>
        <v>95.618281818181813</v>
      </c>
      <c r="AG335" s="96">
        <f t="shared" si="110"/>
        <v>100.95375454545454</v>
      </c>
      <c r="AH335" s="96">
        <f t="shared" si="110"/>
        <v>90.821572727272724</v>
      </c>
      <c r="AI335" s="97">
        <f t="shared" si="110"/>
        <v>0</v>
      </c>
      <c r="AJ335" s="44"/>
      <c r="AK335" s="66">
        <f t="shared" si="119"/>
        <v>11</v>
      </c>
      <c r="AL335" s="44">
        <f t="shared" si="120"/>
        <v>26</v>
      </c>
      <c r="AM335" s="94">
        <v>45622</v>
      </c>
      <c r="AN335" s="95">
        <f>SUMIFS(G:G,C:C,$AN$4,D:D,AK335,E:E,AL335)</f>
        <v>94.6</v>
      </c>
      <c r="AO335" s="96">
        <f>SUMIFS(G:G,C:C,$AO$4,D:D,AK335,E:E,AL335)</f>
        <v>90.31</v>
      </c>
      <c r="AP335" s="96">
        <f>SUMIFS(G:G,C:C,$AP$4,D:D,AK335,E:E,AL335)</f>
        <v>69.790000000000006</v>
      </c>
      <c r="AQ335" s="96">
        <f>SUMIFS(G:G,C:C,$AQ$4,D:D,AK335,E:E,AL335)</f>
        <v>93.99</v>
      </c>
      <c r="AR335" s="96">
        <f>SUMIFS(G:G,C:C,$AR$4,D:D,AK335,E:E,AL335)</f>
        <v>97.42</v>
      </c>
      <c r="AS335" s="96">
        <f>SUMIFS(G:G,C:C,$AS$4,D:D,AK335,E:E,AL335)</f>
        <v>87.04</v>
      </c>
      <c r="AT335" s="97">
        <f>SUMIFS(G:G,C:C,$AT$4,D:D,AK335,E:E,AL335)</f>
        <v>0</v>
      </c>
      <c r="AU335" s="44"/>
      <c r="AV335" s="101">
        <v>45622</v>
      </c>
      <c r="AW335" s="96">
        <f t="shared" si="121"/>
        <v>992.47997999999984</v>
      </c>
      <c r="AX335" s="96">
        <f t="shared" si="122"/>
        <v>90.22545272727271</v>
      </c>
      <c r="AY335" s="97">
        <f t="shared" si="123"/>
        <v>87.710000000000008</v>
      </c>
      <c r="AZ335" s="96">
        <f t="shared" si="124"/>
        <v>100.95375454545454</v>
      </c>
      <c r="BA335" s="96">
        <f t="shared" si="125"/>
        <v>70.696209090909093</v>
      </c>
      <c r="BB335" s="97">
        <f t="shared" si="126"/>
        <v>30.257545454545451</v>
      </c>
      <c r="BC335" s="102">
        <f t="shared" si="127"/>
        <v>90.225452727272724</v>
      </c>
      <c r="BD335" s="44"/>
      <c r="BE335" s="44"/>
      <c r="BF335" s="96">
        <f t="shared" si="129"/>
        <v>97.42</v>
      </c>
      <c r="BG335" s="96">
        <f t="shared" si="130"/>
        <v>69.790000000000006</v>
      </c>
      <c r="BH335" s="96">
        <f t="shared" si="131"/>
        <v>27.629999999999995</v>
      </c>
      <c r="BI335" s="44"/>
      <c r="BJ335" s="96">
        <f t="shared" si="128"/>
        <v>87.710000000000008</v>
      </c>
      <c r="BK335" s="44"/>
      <c r="BP335" s="14"/>
      <c r="BQ335" s="13"/>
      <c r="BR335" s="15"/>
      <c r="BU335" s="13"/>
      <c r="BV335" s="15"/>
      <c r="BY335" s="13"/>
      <c r="BZ335" s="15"/>
      <c r="CC335" s="13"/>
      <c r="CD335" s="15"/>
      <c r="CG335" s="13"/>
      <c r="CH335" s="15"/>
      <c r="CK335" s="15"/>
      <c r="CL335" s="15"/>
      <c r="CM335" s="15"/>
    </row>
    <row r="336" spans="1:91" ht="16" thickBot="1" x14ac:dyDescent="0.4">
      <c r="A336" s="13">
        <v>43797</v>
      </c>
      <c r="B336" s="81" t="s">
        <v>382</v>
      </c>
      <c r="C336" s="80">
        <f t="shared" si="112"/>
        <v>2019</v>
      </c>
      <c r="D336" s="80">
        <f t="shared" si="113"/>
        <v>11</v>
      </c>
      <c r="E336" s="80">
        <f t="shared" si="114"/>
        <v>28</v>
      </c>
      <c r="F336" s="80">
        <v>1065.0898999999999</v>
      </c>
      <c r="G336" s="80">
        <v>94.52</v>
      </c>
      <c r="H336" s="80">
        <v>-0.03</v>
      </c>
      <c r="I336" s="80">
        <v>989.45</v>
      </c>
      <c r="J336" s="80">
        <v>1357.9</v>
      </c>
      <c r="K336" s="80">
        <v>1126.8723</v>
      </c>
      <c r="L336" s="80">
        <v>11823.97</v>
      </c>
      <c r="M336" s="80">
        <v>20451.21</v>
      </c>
      <c r="O336" s="66">
        <f t="shared" si="115"/>
        <v>11</v>
      </c>
      <c r="P336" s="44">
        <f t="shared" si="116"/>
        <v>27</v>
      </c>
      <c r="Q336" s="94">
        <v>45623</v>
      </c>
      <c r="R336" s="95">
        <f>SUMIFS(F:F,C:C,$R$4,D:D,O336,E:E,P336)</f>
        <v>1065.4531999999999</v>
      </c>
      <c r="S336" s="96">
        <f>SUMIFS($F:$F,$C:$C,$S$4,$D:$D,O336,$E:$E,P336)</f>
        <v>1017.4991</v>
      </c>
      <c r="T336" s="96">
        <f>SUMIFS($F:$F,$C:$C,$T$4,$D:$D,O336,$E:$E,P336)</f>
        <v>772.95240000000001</v>
      </c>
      <c r="U336" s="96">
        <f>SUMIFS($F:$F,$C:$C,$U$4,$D:$D,O336,$E:$E,P336)</f>
        <v>1051.2733000000001</v>
      </c>
      <c r="V336" s="96">
        <f>SUMIFS($F:$F,$C:$C,$V$4,$D:$D,O336,$E:$E,P336)</f>
        <v>1105.5569</v>
      </c>
      <c r="W336" s="96">
        <f>SUMIFS($F:$F,$C:$C,$W$4,$D:$D,O336,$E:$E,P336)</f>
        <v>994.64329999999995</v>
      </c>
      <c r="X336" s="97">
        <f>SUMIFS($F:$F,$C:$C,$X$4,$D:$D,O336,$E:$E,P336)</f>
        <v>0</v>
      </c>
      <c r="Y336" s="44"/>
      <c r="Z336" s="66">
        <f t="shared" si="117"/>
        <v>11</v>
      </c>
      <c r="AA336" s="44">
        <f t="shared" si="118"/>
        <v>27</v>
      </c>
      <c r="AB336" s="94">
        <v>45623</v>
      </c>
      <c r="AC336" s="95">
        <f t="shared" si="111"/>
        <v>96.859381818181816</v>
      </c>
      <c r="AD336" s="96">
        <f t="shared" si="111"/>
        <v>92.499918181818188</v>
      </c>
      <c r="AE336" s="96">
        <f t="shared" si="111"/>
        <v>70.2684</v>
      </c>
      <c r="AF336" s="96">
        <f t="shared" si="111"/>
        <v>95.570300000000003</v>
      </c>
      <c r="AG336" s="96">
        <f t="shared" si="111"/>
        <v>100.50517272727274</v>
      </c>
      <c r="AH336" s="96">
        <f t="shared" si="111"/>
        <v>90.422118181818178</v>
      </c>
      <c r="AI336" s="97">
        <f t="shared" si="111"/>
        <v>0</v>
      </c>
      <c r="AJ336" s="44"/>
      <c r="AK336" s="66">
        <f t="shared" si="119"/>
        <v>11</v>
      </c>
      <c r="AL336" s="44">
        <f t="shared" si="120"/>
        <v>27</v>
      </c>
      <c r="AM336" s="94">
        <v>45623</v>
      </c>
      <c r="AN336" s="95">
        <f>SUMIFS(G:G,C:C,$AN$4,D:D,AK336,E:E,AL336)</f>
        <v>94.55</v>
      </c>
      <c r="AO336" s="96">
        <f>SUMIFS(G:G,C:C,$AO$4,D:D,AK336,E:E,AL336)</f>
        <v>89.79</v>
      </c>
      <c r="AP336" s="96">
        <f>SUMIFS(G:G,C:C,$AP$4,D:D,AK336,E:E,AL336)</f>
        <v>69.37</v>
      </c>
      <c r="AQ336" s="96">
        <f>SUMIFS(G:G,C:C,$AQ$4,D:D,AK336,E:E,AL336)</f>
        <v>93.95</v>
      </c>
      <c r="AR336" s="96">
        <f>SUMIFS(G:G,C:C,$AR$4,D:D,AK336,E:E,AL336)</f>
        <v>96.99</v>
      </c>
      <c r="AS336" s="96">
        <f>SUMIFS(G:G,C:C,$AS$4,D:D,AK336,E:E,AL336)</f>
        <v>86.65</v>
      </c>
      <c r="AT336" s="97">
        <f>SUMIFS(G:G,C:C,$AT$4,D:D,AK336,E:E,AL336)</f>
        <v>0</v>
      </c>
      <c r="AU336" s="44"/>
      <c r="AV336" s="101">
        <v>45623</v>
      </c>
      <c r="AW336" s="96">
        <f t="shared" si="121"/>
        <v>988.38499999999999</v>
      </c>
      <c r="AX336" s="96">
        <f t="shared" si="122"/>
        <v>89.853181818181824</v>
      </c>
      <c r="AY336" s="97">
        <f t="shared" si="123"/>
        <v>87.35</v>
      </c>
      <c r="AZ336" s="96">
        <f t="shared" si="124"/>
        <v>100.50517272727274</v>
      </c>
      <c r="BA336" s="96">
        <f t="shared" si="125"/>
        <v>70.2684</v>
      </c>
      <c r="BB336" s="97">
        <f t="shared" si="126"/>
        <v>30.236772727272736</v>
      </c>
      <c r="BC336" s="102">
        <f t="shared" si="127"/>
        <v>89.853181818181824</v>
      </c>
      <c r="BD336" s="44"/>
      <c r="BE336" s="44"/>
      <c r="BF336" s="96">
        <f t="shared" si="129"/>
        <v>96.99</v>
      </c>
      <c r="BG336" s="96">
        <f t="shared" si="130"/>
        <v>69.37</v>
      </c>
      <c r="BH336" s="96">
        <f t="shared" si="131"/>
        <v>27.61999999999999</v>
      </c>
      <c r="BI336" s="44"/>
      <c r="BJ336" s="96">
        <f t="shared" si="128"/>
        <v>87.35</v>
      </c>
      <c r="BK336" s="44"/>
      <c r="BP336" s="14"/>
      <c r="BQ336" s="13"/>
      <c r="BR336" s="15"/>
      <c r="BU336" s="13"/>
      <c r="BV336" s="15"/>
      <c r="BY336" s="13"/>
      <c r="BZ336" s="15"/>
      <c r="CC336" s="13"/>
      <c r="CD336" s="15"/>
      <c r="CG336" s="13"/>
      <c r="CH336" s="15"/>
      <c r="CK336" s="15"/>
      <c r="CL336" s="15"/>
      <c r="CM336" s="15"/>
    </row>
    <row r="337" spans="1:91" ht="16" thickBot="1" x14ac:dyDescent="0.4">
      <c r="A337" s="13">
        <v>43798</v>
      </c>
      <c r="B337" s="81" t="s">
        <v>383</v>
      </c>
      <c r="C337" s="80">
        <f t="shared" si="112"/>
        <v>2019</v>
      </c>
      <c r="D337" s="80">
        <f t="shared" si="113"/>
        <v>11</v>
      </c>
      <c r="E337" s="80">
        <f t="shared" si="114"/>
        <v>29</v>
      </c>
      <c r="F337" s="80">
        <v>1064.4947</v>
      </c>
      <c r="G337" s="80">
        <v>94.46</v>
      </c>
      <c r="H337" s="80">
        <v>-0.05</v>
      </c>
      <c r="I337" s="80">
        <v>554.61</v>
      </c>
      <c r="J337" s="80">
        <v>1720</v>
      </c>
      <c r="K337" s="80">
        <v>1126.8723</v>
      </c>
      <c r="L337" s="80">
        <v>11823.87</v>
      </c>
      <c r="M337" s="80">
        <v>20451.47</v>
      </c>
      <c r="O337" s="66">
        <f t="shared" si="115"/>
        <v>11</v>
      </c>
      <c r="P337" s="44">
        <f t="shared" si="116"/>
        <v>28</v>
      </c>
      <c r="Q337" s="94">
        <v>45624</v>
      </c>
      <c r="R337" s="95">
        <f>SUMIFS(F:F,C:C,$R$4,D:D,O337,E:E,P337)</f>
        <v>1065.0898999999999</v>
      </c>
      <c r="S337" s="96">
        <f>SUMIFS($F:$F,$C:$C,$S$4,$D:$D,O337,$E:$E,P337)</f>
        <v>1012.5613</v>
      </c>
      <c r="T337" s="96">
        <f>SUMIFS($F:$F,$C:$C,$T$4,$D:$D,O337,$E:$E,P337)</f>
        <v>768.24170000000004</v>
      </c>
      <c r="U337" s="96">
        <f>SUMIFS($F:$F,$C:$C,$U$4,$D:$D,O337,$E:$E,P337)</f>
        <v>1047.9004</v>
      </c>
      <c r="V337" s="96">
        <f>SUMIFS($F:$F,$C:$C,$V$4,$D:$D,O337,$E:$E,P337)</f>
        <v>1099.9105999999999</v>
      </c>
      <c r="W337" s="96">
        <f>SUMIFS($F:$F,$C:$C,$W$4,$D:$D,O337,$E:$E,P337)</f>
        <v>990.0729</v>
      </c>
      <c r="X337" s="97">
        <f>SUMIFS($F:$F,$C:$C,$X$4,$D:$D,O337,$E:$E,P337)</f>
        <v>0</v>
      </c>
      <c r="Y337" s="44"/>
      <c r="Z337" s="66">
        <f t="shared" si="117"/>
        <v>11</v>
      </c>
      <c r="AA337" s="44">
        <f t="shared" si="118"/>
        <v>28</v>
      </c>
      <c r="AB337" s="94">
        <v>45624</v>
      </c>
      <c r="AC337" s="95">
        <f t="shared" ref="AC337:AI370" si="132">R337/11</f>
        <v>96.826354545454535</v>
      </c>
      <c r="AD337" s="96">
        <f t="shared" si="132"/>
        <v>92.051027272727268</v>
      </c>
      <c r="AE337" s="96">
        <f t="shared" si="132"/>
        <v>69.840154545454553</v>
      </c>
      <c r="AF337" s="96">
        <f t="shared" si="132"/>
        <v>95.26367272727272</v>
      </c>
      <c r="AG337" s="96">
        <f t="shared" si="132"/>
        <v>99.991872727272721</v>
      </c>
      <c r="AH337" s="96">
        <f t="shared" si="132"/>
        <v>90.006627272727272</v>
      </c>
      <c r="AI337" s="97">
        <f t="shared" si="132"/>
        <v>0</v>
      </c>
      <c r="AJ337" s="44"/>
      <c r="AK337" s="66">
        <f t="shared" si="119"/>
        <v>11</v>
      </c>
      <c r="AL337" s="44">
        <f t="shared" si="120"/>
        <v>28</v>
      </c>
      <c r="AM337" s="94">
        <v>45624</v>
      </c>
      <c r="AN337" s="95">
        <f>SUMIFS(G:G,C:C,$AN$4,D:D,AK337,E:E,AL337)</f>
        <v>94.52</v>
      </c>
      <c r="AO337" s="96">
        <f>SUMIFS(G:G,C:C,$AO$4,D:D,AK337,E:E,AL337)</f>
        <v>89.35</v>
      </c>
      <c r="AP337" s="96">
        <f>SUMIFS(G:G,C:C,$AP$4,D:D,AK337,E:E,AL337)</f>
        <v>68.95</v>
      </c>
      <c r="AQ337" s="96">
        <f>SUMIFS(G:G,C:C,$AQ$4,D:D,AK337,E:E,AL337)</f>
        <v>93.64</v>
      </c>
      <c r="AR337" s="96">
        <f>SUMIFS(G:G,C:C,$AR$4,D:D,AK337,E:E,AL337)</f>
        <v>96.49</v>
      </c>
      <c r="AS337" s="96">
        <f>SUMIFS(G:G,C:C,$AS$4,D:D,AK337,E:E,AL337)</f>
        <v>86.26</v>
      </c>
      <c r="AT337" s="97">
        <f>SUMIFS(G:G,C:C,$AT$4,D:D,AK337,E:E,AL337)</f>
        <v>0</v>
      </c>
      <c r="AU337" s="44"/>
      <c r="AV337" s="101">
        <v>45624</v>
      </c>
      <c r="AW337" s="96">
        <f t="shared" si="121"/>
        <v>983.73737999999992</v>
      </c>
      <c r="AX337" s="96">
        <f t="shared" si="122"/>
        <v>89.430670909090907</v>
      </c>
      <c r="AY337" s="97">
        <f t="shared" si="123"/>
        <v>86.938000000000002</v>
      </c>
      <c r="AZ337" s="96">
        <f t="shared" si="124"/>
        <v>99.991872727272721</v>
      </c>
      <c r="BA337" s="96">
        <f t="shared" si="125"/>
        <v>69.840154545454553</v>
      </c>
      <c r="BB337" s="97">
        <f t="shared" si="126"/>
        <v>30.151718181818168</v>
      </c>
      <c r="BC337" s="102">
        <f t="shared" si="127"/>
        <v>89.430670909090907</v>
      </c>
      <c r="BD337" s="44"/>
      <c r="BE337" s="44"/>
      <c r="BF337" s="96">
        <f t="shared" si="129"/>
        <v>96.49</v>
      </c>
      <c r="BG337" s="96">
        <f t="shared" si="130"/>
        <v>68.95</v>
      </c>
      <c r="BH337" s="96">
        <f t="shared" si="131"/>
        <v>27.539999999999992</v>
      </c>
      <c r="BI337" s="44"/>
      <c r="BJ337" s="96">
        <f t="shared" si="128"/>
        <v>86.938000000000002</v>
      </c>
      <c r="BK337" s="44"/>
      <c r="BP337" s="14"/>
      <c r="BQ337" s="13"/>
      <c r="BR337" s="15"/>
      <c r="BU337" s="13"/>
      <c r="BV337" s="15"/>
      <c r="BY337" s="13"/>
      <c r="BZ337" s="15"/>
      <c r="CC337" s="13"/>
      <c r="CD337" s="15"/>
      <c r="CG337" s="13"/>
      <c r="CH337" s="15"/>
      <c r="CK337" s="15"/>
      <c r="CL337" s="15"/>
      <c r="CM337" s="15"/>
    </row>
    <row r="338" spans="1:91" ht="16" thickBot="1" x14ac:dyDescent="0.4">
      <c r="A338" s="13">
        <v>43799</v>
      </c>
      <c r="B338" s="81" t="s">
        <v>384</v>
      </c>
      <c r="C338" s="80">
        <f t="shared" si="112"/>
        <v>2019</v>
      </c>
      <c r="D338" s="80">
        <f t="shared" si="113"/>
        <v>11</v>
      </c>
      <c r="E338" s="80">
        <f t="shared" si="114"/>
        <v>30</v>
      </c>
      <c r="F338" s="80">
        <v>1061.6102000000001</v>
      </c>
      <c r="G338" s="80">
        <v>94.21</v>
      </c>
      <c r="H338" s="80">
        <v>-0.26</v>
      </c>
      <c r="I338" s="80">
        <v>602.29999999999995</v>
      </c>
      <c r="J338" s="80">
        <v>2106.5</v>
      </c>
      <c r="K338" s="80">
        <v>1126.8723</v>
      </c>
      <c r="L338" s="80">
        <v>11824.03</v>
      </c>
      <c r="M338" s="80">
        <v>20451.060000000001</v>
      </c>
      <c r="O338" s="66">
        <f t="shared" si="115"/>
        <v>11</v>
      </c>
      <c r="P338" s="44">
        <f t="shared" si="116"/>
        <v>29</v>
      </c>
      <c r="Q338" s="94">
        <v>45625</v>
      </c>
      <c r="R338" s="95">
        <f>SUMIFS(F:F,C:C,$R$4,D:D,O338,E:E,P338)</f>
        <v>1064.4947</v>
      </c>
      <c r="S338" s="96">
        <f>SUMIFS($F:$F,$C:$C,$S$4,$D:$D,O338,$E:$E,P338)</f>
        <v>1007.5483</v>
      </c>
      <c r="T338" s="96">
        <f>SUMIFS($F:$F,$C:$C,$T$4,$D:$D,O338,$E:$E,P338)</f>
        <v>761.69069999999999</v>
      </c>
      <c r="U338" s="96">
        <f>SUMIFS($F:$F,$C:$C,$U$4,$D:$D,O338,$E:$E,P338)</f>
        <v>1043.3148000000001</v>
      </c>
      <c r="V338" s="96">
        <f>SUMIFS($F:$F,$C:$C,$V$4,$D:$D,O338,$E:$E,P338)</f>
        <v>1093.2365</v>
      </c>
      <c r="W338" s="96">
        <f>SUMIFS($F:$F,$C:$C,$W$4,$D:$D,O338,$E:$E,P338)</f>
        <v>984.92219999999998</v>
      </c>
      <c r="X338" s="97">
        <f>SUMIFS($F:$F,$C:$C,$X$4,$D:$D,O338,$E:$E,P338)</f>
        <v>0</v>
      </c>
      <c r="Y338" s="44"/>
      <c r="Z338" s="66">
        <f t="shared" si="117"/>
        <v>11</v>
      </c>
      <c r="AA338" s="44">
        <f t="shared" si="118"/>
        <v>29</v>
      </c>
      <c r="AB338" s="94">
        <v>45625</v>
      </c>
      <c r="AC338" s="95">
        <f t="shared" si="132"/>
        <v>96.772245454545455</v>
      </c>
      <c r="AD338" s="96">
        <f t="shared" si="132"/>
        <v>91.595300000000009</v>
      </c>
      <c r="AE338" s="96">
        <f t="shared" si="132"/>
        <v>69.244609090909094</v>
      </c>
      <c r="AF338" s="96">
        <f t="shared" si="132"/>
        <v>94.846800000000016</v>
      </c>
      <c r="AG338" s="96">
        <f t="shared" si="132"/>
        <v>99.385136363636363</v>
      </c>
      <c r="AH338" s="96">
        <f t="shared" si="132"/>
        <v>89.538381818181819</v>
      </c>
      <c r="AI338" s="97">
        <f t="shared" si="132"/>
        <v>0</v>
      </c>
      <c r="AJ338" s="44"/>
      <c r="AK338" s="66">
        <f t="shared" si="119"/>
        <v>11</v>
      </c>
      <c r="AL338" s="44">
        <f t="shared" si="120"/>
        <v>29</v>
      </c>
      <c r="AM338" s="94">
        <v>45625</v>
      </c>
      <c r="AN338" s="95">
        <f>SUMIFS(G:G,C:C,$AN$4,D:D,AK338,E:E,AL338)</f>
        <v>94.46</v>
      </c>
      <c r="AO338" s="96">
        <f>SUMIFS(G:G,C:C,$AO$4,D:D,AK338,E:E,AL338)</f>
        <v>88.91</v>
      </c>
      <c r="AP338" s="96">
        <f>SUMIFS(G:G,C:C,$AP$4,D:D,AK338,E:E,AL338)</f>
        <v>68.36</v>
      </c>
      <c r="AQ338" s="96">
        <f>SUMIFS(G:G,C:C,$AQ$4,D:D,AK338,E:E,AL338)</f>
        <v>93.23</v>
      </c>
      <c r="AR338" s="96">
        <f>SUMIFS(G:G,C:C,$AR$4,D:D,AK338,E:E,AL338)</f>
        <v>95.91</v>
      </c>
      <c r="AS338" s="96">
        <f>SUMIFS(G:G,C:C,$AS$4,D:D,AK338,E:E,AL338)</f>
        <v>85.81</v>
      </c>
      <c r="AT338" s="97">
        <f>SUMIFS(G:G,C:C,$AT$4,D:D,AK338,E:E,AL338)</f>
        <v>0</v>
      </c>
      <c r="AU338" s="44"/>
      <c r="AV338" s="101">
        <v>45625</v>
      </c>
      <c r="AW338" s="96">
        <f t="shared" si="121"/>
        <v>978.14249999999993</v>
      </c>
      <c r="AX338" s="96">
        <f t="shared" si="122"/>
        <v>88.922045454545454</v>
      </c>
      <c r="AY338" s="97">
        <f t="shared" si="123"/>
        <v>86.443999999999988</v>
      </c>
      <c r="AZ338" s="96">
        <f t="shared" si="124"/>
        <v>99.385136363636363</v>
      </c>
      <c r="BA338" s="96">
        <f t="shared" si="125"/>
        <v>69.244609090909094</v>
      </c>
      <c r="BB338" s="97">
        <f t="shared" si="126"/>
        <v>30.140527272727269</v>
      </c>
      <c r="BC338" s="102">
        <f t="shared" si="127"/>
        <v>88.922045454545469</v>
      </c>
      <c r="BD338" s="44"/>
      <c r="BE338" s="44"/>
      <c r="BF338" s="96">
        <f t="shared" si="129"/>
        <v>95.91</v>
      </c>
      <c r="BG338" s="96">
        <f t="shared" si="130"/>
        <v>68.36</v>
      </c>
      <c r="BH338" s="96">
        <f t="shared" si="131"/>
        <v>27.549999999999997</v>
      </c>
      <c r="BI338" s="44"/>
      <c r="BJ338" s="96">
        <f t="shared" si="128"/>
        <v>86.443999999999988</v>
      </c>
      <c r="BK338" s="44"/>
      <c r="BP338" s="14"/>
      <c r="BQ338" s="13"/>
      <c r="BR338" s="15"/>
      <c r="BU338" s="13"/>
      <c r="BV338" s="15"/>
      <c r="BY338" s="13"/>
      <c r="BZ338" s="15"/>
      <c r="CC338" s="13"/>
      <c r="CD338" s="15"/>
      <c r="CG338" s="13"/>
      <c r="CH338" s="15"/>
      <c r="CK338" s="15"/>
      <c r="CL338" s="15"/>
      <c r="CM338" s="15"/>
    </row>
    <row r="339" spans="1:91" ht="16" thickBot="1" x14ac:dyDescent="0.4">
      <c r="A339" s="13">
        <v>43800</v>
      </c>
      <c r="B339" s="81" t="s">
        <v>385</v>
      </c>
      <c r="C339" s="80">
        <f t="shared" si="112"/>
        <v>2019</v>
      </c>
      <c r="D339" s="80">
        <f t="shared" si="113"/>
        <v>12</v>
      </c>
      <c r="E339" s="80">
        <f t="shared" si="114"/>
        <v>1</v>
      </c>
      <c r="F339" s="80">
        <v>1061.9947999999999</v>
      </c>
      <c r="G339" s="80">
        <v>94.23</v>
      </c>
      <c r="H339" s="80">
        <v>0.03</v>
      </c>
      <c r="I339" s="80">
        <v>606.04999999999995</v>
      </c>
      <c r="J339" s="80">
        <v>2484.1</v>
      </c>
      <c r="K339" s="80">
        <v>1126.9773</v>
      </c>
      <c r="L339" s="80">
        <v>11823.91</v>
      </c>
      <c r="M339" s="80">
        <v>20488.689999999999</v>
      </c>
      <c r="O339" s="66">
        <f t="shared" si="115"/>
        <v>11</v>
      </c>
      <c r="P339" s="44">
        <f t="shared" si="116"/>
        <v>30</v>
      </c>
      <c r="Q339" s="94">
        <v>45626</v>
      </c>
      <c r="R339" s="95">
        <f>SUMIFS(F:F,C:C,$R$4,D:D,O339,E:E,P339)</f>
        <v>1061.6102000000001</v>
      </c>
      <c r="S339" s="96">
        <f>SUMIFS($F:$F,$C:$C,$S$4,$D:$D,O339,$E:$E,P339)</f>
        <v>1001.372</v>
      </c>
      <c r="T339" s="96">
        <f>SUMIFS($F:$F,$C:$C,$T$4,$D:$D,O339,$E:$E,P339)</f>
        <v>755.55909999999994</v>
      </c>
      <c r="U339" s="96">
        <f>SUMIFS($F:$F,$C:$C,$U$4,$D:$D,O339,$E:$E,P339)</f>
        <v>1038.7365</v>
      </c>
      <c r="V339" s="96">
        <f>SUMIFS($F:$F,$C:$C,$V$4,$D:$D,O339,$E:$E,P339)</f>
        <v>1086.6678999999999</v>
      </c>
      <c r="W339" s="96">
        <f>SUMIFS($F:$F,$C:$C,$W$4,$D:$D,O339,$E:$E,P339)</f>
        <v>981.09069999999997</v>
      </c>
      <c r="X339" s="97">
        <f>SUMIFS($F:$F,$C:$C,$X$4,$D:$D,O339,$E:$E,P339)</f>
        <v>0</v>
      </c>
      <c r="Y339" s="44"/>
      <c r="Z339" s="66">
        <f t="shared" si="117"/>
        <v>11</v>
      </c>
      <c r="AA339" s="44">
        <f t="shared" si="118"/>
        <v>30</v>
      </c>
      <c r="AB339" s="94">
        <v>45626</v>
      </c>
      <c r="AC339" s="95">
        <f t="shared" si="132"/>
        <v>96.510018181818182</v>
      </c>
      <c r="AD339" s="96">
        <f t="shared" si="132"/>
        <v>91.033818181818177</v>
      </c>
      <c r="AE339" s="96">
        <f t="shared" si="132"/>
        <v>68.687190909090901</v>
      </c>
      <c r="AF339" s="96">
        <f t="shared" si="132"/>
        <v>94.43059090909091</v>
      </c>
      <c r="AG339" s="96">
        <f t="shared" si="132"/>
        <v>98.787990909090908</v>
      </c>
      <c r="AH339" s="96">
        <f t="shared" si="132"/>
        <v>89.190063636363632</v>
      </c>
      <c r="AI339" s="97">
        <f t="shared" si="132"/>
        <v>0</v>
      </c>
      <c r="AJ339" s="44"/>
      <c r="AK339" s="66">
        <f t="shared" si="119"/>
        <v>11</v>
      </c>
      <c r="AL339" s="44">
        <f t="shared" si="120"/>
        <v>30</v>
      </c>
      <c r="AM339" s="94">
        <v>45626</v>
      </c>
      <c r="AN339" s="95">
        <f>SUMIFS(G:G,C:C,$AN$4,D:D,AK339,E:E,AL339)</f>
        <v>94.21</v>
      </c>
      <c r="AO339" s="96">
        <f>SUMIFS(G:G,C:C,$AO$4,D:D,AK339,E:E,AL339)</f>
        <v>88.36</v>
      </c>
      <c r="AP339" s="96">
        <f>SUMIFS(G:G,C:C,$AP$4,D:D,AK339,E:E,AL339)</f>
        <v>67.81</v>
      </c>
      <c r="AQ339" s="96">
        <f>SUMIFS(G:G,C:C,$AQ$4,D:D,AK339,E:E,AL339)</f>
        <v>92.82</v>
      </c>
      <c r="AR339" s="96">
        <f>SUMIFS(G:G,C:C,$AR$4,D:D,AK339,E:E,AL339)</f>
        <v>95.33</v>
      </c>
      <c r="AS339" s="96">
        <f>SUMIFS(G:G,C:C,$AS$4,D:D,AK339,E:E,AL339)</f>
        <v>85.47</v>
      </c>
      <c r="AT339" s="97">
        <f>SUMIFS(G:G,C:C,$AT$4,D:D,AK339,E:E,AL339)</f>
        <v>0</v>
      </c>
      <c r="AU339" s="44"/>
      <c r="AV339" s="101">
        <v>45626</v>
      </c>
      <c r="AW339" s="96">
        <f t="shared" si="121"/>
        <v>972.68524000000002</v>
      </c>
      <c r="AX339" s="96">
        <f t="shared" si="122"/>
        <v>88.425930909090908</v>
      </c>
      <c r="AY339" s="97">
        <f t="shared" si="123"/>
        <v>85.957999999999998</v>
      </c>
      <c r="AZ339" s="96">
        <f t="shared" si="124"/>
        <v>98.787990909090908</v>
      </c>
      <c r="BA339" s="96">
        <f t="shared" si="125"/>
        <v>68.687190909090901</v>
      </c>
      <c r="BB339" s="97">
        <f t="shared" si="126"/>
        <v>30.100800000000007</v>
      </c>
      <c r="BC339" s="102">
        <f t="shared" si="127"/>
        <v>88.425930909090908</v>
      </c>
      <c r="BD339" s="44"/>
      <c r="BE339" s="44"/>
      <c r="BF339" s="96">
        <f t="shared" si="129"/>
        <v>95.33</v>
      </c>
      <c r="BG339" s="96">
        <f t="shared" si="130"/>
        <v>67.81</v>
      </c>
      <c r="BH339" s="96">
        <f t="shared" si="131"/>
        <v>27.519999999999996</v>
      </c>
      <c r="BI339" s="44"/>
      <c r="BJ339" s="96">
        <f t="shared" si="128"/>
        <v>85.957999999999998</v>
      </c>
      <c r="BK339" s="44"/>
      <c r="BP339" s="14"/>
      <c r="BQ339" s="13"/>
      <c r="BR339" s="15"/>
      <c r="BU339" s="13"/>
      <c r="BV339" s="15"/>
      <c r="BY339" s="13"/>
      <c r="BZ339" s="15"/>
      <c r="CC339" s="13"/>
      <c r="CD339" s="15"/>
      <c r="CG339" s="13"/>
      <c r="CH339" s="15"/>
      <c r="CK339" s="15"/>
      <c r="CL339" s="15"/>
      <c r="CM339" s="15"/>
    </row>
    <row r="340" spans="1:91" ht="16" thickBot="1" x14ac:dyDescent="0.4">
      <c r="A340" s="13">
        <v>43801</v>
      </c>
      <c r="B340" s="81" t="s">
        <v>386</v>
      </c>
      <c r="C340" s="80">
        <f t="shared" si="112"/>
        <v>2019</v>
      </c>
      <c r="D340" s="80">
        <f t="shared" si="113"/>
        <v>12</v>
      </c>
      <c r="E340" s="80">
        <f t="shared" si="114"/>
        <v>2</v>
      </c>
      <c r="F340" s="80">
        <v>1058.1905999999999</v>
      </c>
      <c r="G340" s="80">
        <v>93.9</v>
      </c>
      <c r="H340" s="80">
        <v>-0.34</v>
      </c>
      <c r="I340" s="80">
        <v>217.52</v>
      </c>
      <c r="J340" s="80">
        <v>3881.9</v>
      </c>
      <c r="K340" s="80">
        <v>1126.9655</v>
      </c>
      <c r="L340" s="80">
        <v>11823.8</v>
      </c>
      <c r="M340" s="80">
        <v>20488.23</v>
      </c>
      <c r="O340" s="66">
        <f t="shared" si="115"/>
        <v>12</v>
      </c>
      <c r="P340" s="44">
        <f t="shared" si="116"/>
        <v>1</v>
      </c>
      <c r="Q340" s="94">
        <v>45627</v>
      </c>
      <c r="R340" s="95">
        <f>SUMIFS(F:F,C:C,$R$4,D:D,O340,E:E,P340)</f>
        <v>1061.9947999999999</v>
      </c>
      <c r="S340" s="96">
        <f>SUMIFS($F:$F,$C:$C,$S$4,$D:$D,O340,$E:$E,P340)</f>
        <v>994.83050000000003</v>
      </c>
      <c r="T340" s="96">
        <f>SUMIFS($F:$F,$C:$C,$T$4,$D:$D,O340,$E:$E,P340)</f>
        <v>749.29259999999999</v>
      </c>
      <c r="U340" s="96">
        <f>SUMIFS($F:$F,$C:$C,$U$4,$D:$D,O340,$E:$E,P340)</f>
        <v>1033.4460999999999</v>
      </c>
      <c r="V340" s="96">
        <f>SUMIFS($F:$F,$C:$C,$V$4,$D:$D,O340,$E:$E,P340)</f>
        <v>1080.5078000000001</v>
      </c>
      <c r="W340" s="96">
        <f>SUMIFS($F:$F,$C:$C,$W$4,$D:$D,O340,$E:$E,P340)</f>
        <v>976.5068</v>
      </c>
      <c r="X340" s="97">
        <f>SUMIFS($F:$F,$C:$C,$X$4,$D:$D,O340,$E:$E,P340)</f>
        <v>0</v>
      </c>
      <c r="Y340" s="44"/>
      <c r="Z340" s="66">
        <f t="shared" si="117"/>
        <v>12</v>
      </c>
      <c r="AA340" s="44">
        <f t="shared" si="118"/>
        <v>1</v>
      </c>
      <c r="AB340" s="94">
        <v>45627</v>
      </c>
      <c r="AC340" s="95">
        <f t="shared" si="132"/>
        <v>96.54498181818181</v>
      </c>
      <c r="AD340" s="96">
        <f t="shared" si="132"/>
        <v>90.439136363636365</v>
      </c>
      <c r="AE340" s="96">
        <f t="shared" si="132"/>
        <v>68.117509090909095</v>
      </c>
      <c r="AF340" s="96">
        <f t="shared" si="132"/>
        <v>93.949645454545447</v>
      </c>
      <c r="AG340" s="96">
        <f t="shared" si="132"/>
        <v>98.227981818181831</v>
      </c>
      <c r="AH340" s="96">
        <f t="shared" si="132"/>
        <v>88.773345454545449</v>
      </c>
      <c r="AI340" s="97">
        <f t="shared" si="132"/>
        <v>0</v>
      </c>
      <c r="AJ340" s="44"/>
      <c r="AK340" s="66">
        <f t="shared" si="119"/>
        <v>12</v>
      </c>
      <c r="AL340" s="44">
        <f t="shared" si="120"/>
        <v>1</v>
      </c>
      <c r="AM340" s="94">
        <v>45627</v>
      </c>
      <c r="AN340" s="95">
        <f>SUMIFS(G:G,C:C,$AN$4,D:D,AK340,E:E,AL340)</f>
        <v>94.23</v>
      </c>
      <c r="AO340" s="96">
        <f>SUMIFS(G:G,C:C,$AO$4,D:D,AK340,E:E,AL340)</f>
        <v>87.76</v>
      </c>
      <c r="AP340" s="96">
        <f>SUMIFS(G:G,C:C,$AP$4,D:D,AK340,E:E,AL340)</f>
        <v>67.25</v>
      </c>
      <c r="AQ340" s="96">
        <f>SUMIFS(G:G,C:C,$AQ$4,D:D,AK340,E:E,AL340)</f>
        <v>92.35</v>
      </c>
      <c r="AR340" s="96">
        <f>SUMIFS(G:G,C:C,$AR$4,D:D,AK340,E:E,AL340)</f>
        <v>94.8</v>
      </c>
      <c r="AS340" s="96">
        <f>SUMIFS(G:G,C:C,$AS$4,D:D,AK340,E:E,AL340)</f>
        <v>85.07</v>
      </c>
      <c r="AT340" s="97">
        <f>SUMIFS(G:G,C:C,$AT$4,D:D,AK340,E:E,AL340)</f>
        <v>0</v>
      </c>
      <c r="AU340" s="44"/>
      <c r="AV340" s="101">
        <v>45627</v>
      </c>
      <c r="AW340" s="96">
        <f t="shared" si="121"/>
        <v>966.91676000000007</v>
      </c>
      <c r="AX340" s="96">
        <f t="shared" si="122"/>
        <v>87.901523636363649</v>
      </c>
      <c r="AY340" s="97">
        <f t="shared" si="123"/>
        <v>85.445999999999998</v>
      </c>
      <c r="AZ340" s="96">
        <f t="shared" si="124"/>
        <v>98.227981818181831</v>
      </c>
      <c r="BA340" s="96">
        <f t="shared" si="125"/>
        <v>68.117509090909095</v>
      </c>
      <c r="BB340" s="97">
        <f t="shared" si="126"/>
        <v>30.110472727272736</v>
      </c>
      <c r="BC340" s="102">
        <f t="shared" si="127"/>
        <v>87.901523636363635</v>
      </c>
      <c r="BD340" s="44"/>
      <c r="BE340" s="44"/>
      <c r="BF340" s="96">
        <f t="shared" si="129"/>
        <v>94.8</v>
      </c>
      <c r="BG340" s="96">
        <f t="shared" si="130"/>
        <v>67.25</v>
      </c>
      <c r="BH340" s="96">
        <f t="shared" si="131"/>
        <v>27.549999999999997</v>
      </c>
      <c r="BI340" s="44"/>
      <c r="BJ340" s="96">
        <f t="shared" si="128"/>
        <v>85.445999999999998</v>
      </c>
      <c r="BK340" s="44"/>
      <c r="BP340" s="14"/>
      <c r="BQ340" s="13"/>
      <c r="BR340" s="15"/>
      <c r="BU340" s="13"/>
      <c r="BV340" s="15"/>
      <c r="BY340" s="13"/>
      <c r="BZ340" s="15"/>
      <c r="CC340" s="13"/>
      <c r="CD340" s="15"/>
      <c r="CG340" s="13"/>
      <c r="CH340" s="15"/>
      <c r="CK340" s="15"/>
      <c r="CL340" s="15"/>
      <c r="CM340" s="15"/>
    </row>
    <row r="341" spans="1:91" ht="16" thickBot="1" x14ac:dyDescent="0.4">
      <c r="A341" s="13">
        <v>43802</v>
      </c>
      <c r="B341" s="81" t="s">
        <v>387</v>
      </c>
      <c r="C341" s="80">
        <f t="shared" si="112"/>
        <v>2019</v>
      </c>
      <c r="D341" s="80">
        <f t="shared" si="113"/>
        <v>12</v>
      </c>
      <c r="E341" s="80">
        <f t="shared" si="114"/>
        <v>3</v>
      </c>
      <c r="F341" s="80">
        <v>1054.6314</v>
      </c>
      <c r="G341" s="80">
        <v>93.58</v>
      </c>
      <c r="H341" s="80">
        <v>-0.32</v>
      </c>
      <c r="I341" s="80">
        <v>435.88</v>
      </c>
      <c r="J341" s="80">
        <v>3976.6</v>
      </c>
      <c r="K341" s="80">
        <v>1126.9655</v>
      </c>
      <c r="L341" s="80">
        <v>11824.29</v>
      </c>
      <c r="M341" s="80">
        <v>20486.939999999999</v>
      </c>
      <c r="O341" s="66">
        <f t="shared" si="115"/>
        <v>12</v>
      </c>
      <c r="P341" s="44">
        <f t="shared" si="116"/>
        <v>2</v>
      </c>
      <c r="Q341" s="94">
        <v>45628</v>
      </c>
      <c r="R341" s="95">
        <f>SUMIFS(F:F,C:C,$R$4,D:D,O341,E:E,P341)</f>
        <v>1058.1905999999999</v>
      </c>
      <c r="S341" s="96">
        <f>SUMIFS($F:$F,$C:$C,$S$4,$D:$D,O341,$E:$E,P341)</f>
        <v>987.24559999999997</v>
      </c>
      <c r="T341" s="96">
        <f>SUMIFS($F:$F,$C:$C,$T$4,$D:$D,O341,$E:$E,P341)</f>
        <v>742.74289999999996</v>
      </c>
      <c r="U341" s="96">
        <f>SUMIFS($F:$F,$C:$C,$U$4,$D:$D,O341,$E:$E,P341)</f>
        <v>1028.3074999999999</v>
      </c>
      <c r="V341" s="96">
        <f>SUMIFS($F:$F,$C:$C,$V$4,$D:$D,O341,$E:$E,P341)</f>
        <v>1075.0277000000001</v>
      </c>
      <c r="W341" s="96">
        <f>SUMIFS($F:$F,$C:$C,$W$4,$D:$D,O341,$E:$E,P341)</f>
        <v>971.61479999999995</v>
      </c>
      <c r="X341" s="97">
        <f>SUMIFS($F:$F,$C:$C,$X$4,$D:$D,O341,$E:$E,P341)</f>
        <v>0</v>
      </c>
      <c r="Y341" s="44"/>
      <c r="Z341" s="66">
        <f t="shared" si="117"/>
        <v>12</v>
      </c>
      <c r="AA341" s="44">
        <f t="shared" si="118"/>
        <v>2</v>
      </c>
      <c r="AB341" s="94">
        <v>45628</v>
      </c>
      <c r="AC341" s="95">
        <f t="shared" si="132"/>
        <v>96.199145454545445</v>
      </c>
      <c r="AD341" s="96">
        <f t="shared" si="132"/>
        <v>89.749600000000001</v>
      </c>
      <c r="AE341" s="96">
        <f t="shared" si="132"/>
        <v>67.522081818181817</v>
      </c>
      <c r="AF341" s="96">
        <f t="shared" si="132"/>
        <v>93.482499999999987</v>
      </c>
      <c r="AG341" s="96">
        <f t="shared" si="132"/>
        <v>97.729790909090923</v>
      </c>
      <c r="AH341" s="96">
        <f t="shared" si="132"/>
        <v>88.328618181818172</v>
      </c>
      <c r="AI341" s="97">
        <f t="shared" si="132"/>
        <v>0</v>
      </c>
      <c r="AJ341" s="44"/>
      <c r="AK341" s="66">
        <f t="shared" si="119"/>
        <v>12</v>
      </c>
      <c r="AL341" s="44">
        <f t="shared" si="120"/>
        <v>2</v>
      </c>
      <c r="AM341" s="94">
        <v>45628</v>
      </c>
      <c r="AN341" s="95">
        <f>SUMIFS(G:G,C:C,$AN$4,D:D,AK341,E:E,AL341)</f>
        <v>93.9</v>
      </c>
      <c r="AO341" s="96">
        <f>SUMIFS(G:G,C:C,$AO$4,D:D,AK341,E:E,AL341)</f>
        <v>87.09</v>
      </c>
      <c r="AP341" s="96">
        <f>SUMIFS(G:G,C:C,$AP$4,D:D,AK341,E:E,AL341)</f>
        <v>66.66</v>
      </c>
      <c r="AQ341" s="96">
        <f>SUMIFS(G:G,C:C,$AQ$4,D:D,AK341,E:E,AL341)</f>
        <v>91.89</v>
      </c>
      <c r="AR341" s="96">
        <f>SUMIFS(G:G,C:C,$AR$4,D:D,AK341,E:E,AL341)</f>
        <v>94.32</v>
      </c>
      <c r="AS341" s="96">
        <f>SUMIFS(G:G,C:C,$AS$4,D:D,AK341,E:E,AL341)</f>
        <v>84.65</v>
      </c>
      <c r="AT341" s="97">
        <f>SUMIFS(G:G,C:C,$AT$4,D:D,AK341,E:E,AL341)</f>
        <v>0</v>
      </c>
      <c r="AU341" s="44"/>
      <c r="AV341" s="101">
        <v>45628</v>
      </c>
      <c r="AW341" s="96">
        <f t="shared" si="121"/>
        <v>960.98770000000002</v>
      </c>
      <c r="AX341" s="96">
        <f t="shared" si="122"/>
        <v>87.362518181818189</v>
      </c>
      <c r="AY341" s="97">
        <f t="shared" si="123"/>
        <v>84.921999999999997</v>
      </c>
      <c r="AZ341" s="96">
        <f t="shared" si="124"/>
        <v>97.729790909090923</v>
      </c>
      <c r="BA341" s="96">
        <f t="shared" si="125"/>
        <v>67.522081818181817</v>
      </c>
      <c r="BB341" s="97">
        <f t="shared" si="126"/>
        <v>30.207709090909105</v>
      </c>
      <c r="BC341" s="102">
        <f t="shared" si="127"/>
        <v>87.362518181818189</v>
      </c>
      <c r="BD341" s="44"/>
      <c r="BE341" s="44"/>
      <c r="BF341" s="96">
        <f t="shared" si="129"/>
        <v>94.32</v>
      </c>
      <c r="BG341" s="96">
        <f t="shared" si="130"/>
        <v>66.66</v>
      </c>
      <c r="BH341" s="96">
        <f t="shared" si="131"/>
        <v>27.659999999999997</v>
      </c>
      <c r="BI341" s="44"/>
      <c r="BJ341" s="96">
        <f t="shared" si="128"/>
        <v>84.921999999999997</v>
      </c>
      <c r="BK341" s="44"/>
      <c r="BP341" s="14"/>
      <c r="BQ341" s="13"/>
      <c r="BR341" s="15"/>
      <c r="BU341" s="13"/>
      <c r="BV341" s="15"/>
      <c r="BY341" s="13"/>
      <c r="BZ341" s="15"/>
      <c r="CC341" s="13"/>
      <c r="CD341" s="15"/>
      <c r="CG341" s="13"/>
      <c r="CH341" s="15"/>
      <c r="CK341" s="15"/>
      <c r="CL341" s="15"/>
      <c r="CM341" s="15"/>
    </row>
    <row r="342" spans="1:91" ht="16" thickBot="1" x14ac:dyDescent="0.4">
      <c r="A342" s="13">
        <v>43803</v>
      </c>
      <c r="B342" s="81" t="s">
        <v>388</v>
      </c>
      <c r="C342" s="80">
        <f t="shared" si="112"/>
        <v>2019</v>
      </c>
      <c r="D342" s="80">
        <f t="shared" si="113"/>
        <v>12</v>
      </c>
      <c r="E342" s="80">
        <f t="shared" si="114"/>
        <v>4</v>
      </c>
      <c r="F342" s="80">
        <v>1050.4912999999999</v>
      </c>
      <c r="G342" s="80">
        <v>93.21</v>
      </c>
      <c r="H342" s="80">
        <v>-0.37</v>
      </c>
      <c r="I342" s="80">
        <v>361.45</v>
      </c>
      <c r="J342" s="80">
        <v>4492</v>
      </c>
      <c r="K342" s="80">
        <v>1126.9655</v>
      </c>
      <c r="L342" s="80">
        <v>11824.4</v>
      </c>
      <c r="M342" s="80">
        <v>20486.650000000001</v>
      </c>
      <c r="O342" s="66">
        <f t="shared" si="115"/>
        <v>12</v>
      </c>
      <c r="P342" s="44">
        <f t="shared" si="116"/>
        <v>3</v>
      </c>
      <c r="Q342" s="94">
        <v>45629</v>
      </c>
      <c r="R342" s="95">
        <f>SUMIFS(F:F,C:C,$R$4,D:D,O342,E:E,P342)</f>
        <v>1054.6314</v>
      </c>
      <c r="S342" s="96">
        <f>SUMIFS($F:$F,$C:$C,$S$4,$D:$D,O342,$E:$E,P342)</f>
        <v>979.87480000000005</v>
      </c>
      <c r="T342" s="96">
        <f>SUMIFS($F:$F,$C:$C,$T$4,$D:$D,O342,$E:$E,P342)</f>
        <v>736.30600000000004</v>
      </c>
      <c r="U342" s="96">
        <f>SUMIFS($F:$F,$C:$C,$U$4,$D:$D,O342,$E:$E,P342)</f>
        <v>1025.0024000000001</v>
      </c>
      <c r="V342" s="96">
        <f>SUMIFS($F:$F,$C:$C,$V$4,$D:$D,O342,$E:$E,P342)</f>
        <v>1070.1558</v>
      </c>
      <c r="W342" s="96">
        <f>SUMIFS($F:$F,$C:$C,$W$4,$D:$D,O342,$E:$E,P342)</f>
        <v>965.87220000000002</v>
      </c>
      <c r="X342" s="97">
        <f>SUMIFS($F:$F,$C:$C,$X$4,$D:$D,O342,$E:$E,P342)</f>
        <v>0</v>
      </c>
      <c r="Y342" s="44"/>
      <c r="Z342" s="66">
        <f t="shared" si="117"/>
        <v>12</v>
      </c>
      <c r="AA342" s="44">
        <f t="shared" si="118"/>
        <v>3</v>
      </c>
      <c r="AB342" s="94">
        <v>45629</v>
      </c>
      <c r="AC342" s="95">
        <f t="shared" si="132"/>
        <v>95.875581818181814</v>
      </c>
      <c r="AD342" s="96">
        <f t="shared" si="132"/>
        <v>89.079527272727276</v>
      </c>
      <c r="AE342" s="96">
        <f t="shared" si="132"/>
        <v>66.936909090909097</v>
      </c>
      <c r="AF342" s="96">
        <f t="shared" si="132"/>
        <v>93.182036363636371</v>
      </c>
      <c r="AG342" s="96">
        <f t="shared" si="132"/>
        <v>97.286890909090914</v>
      </c>
      <c r="AH342" s="96">
        <f t="shared" si="132"/>
        <v>87.806563636363634</v>
      </c>
      <c r="AI342" s="97">
        <f t="shared" si="132"/>
        <v>0</v>
      </c>
      <c r="AJ342" s="44"/>
      <c r="AK342" s="66">
        <f t="shared" si="119"/>
        <v>12</v>
      </c>
      <c r="AL342" s="44">
        <f t="shared" si="120"/>
        <v>3</v>
      </c>
      <c r="AM342" s="94">
        <v>45629</v>
      </c>
      <c r="AN342" s="95">
        <f>SUMIFS(G:G,C:C,$AN$4,D:D,AK342,E:E,AL342)</f>
        <v>93.58</v>
      </c>
      <c r="AO342" s="96">
        <f>SUMIFS(G:G,C:C,$AO$4,D:D,AK342,E:E,AL342)</f>
        <v>86.44</v>
      </c>
      <c r="AP342" s="96">
        <f>SUMIFS(G:G,C:C,$AP$4,D:D,AK342,E:E,AL342)</f>
        <v>66.08</v>
      </c>
      <c r="AQ342" s="96">
        <f>SUMIFS(G:G,C:C,$AQ$4,D:D,AK342,E:E,AL342)</f>
        <v>91.6</v>
      </c>
      <c r="AR342" s="96">
        <f>SUMIFS(G:G,C:C,$AR$4,D:D,AK342,E:E,AL342)</f>
        <v>93.89</v>
      </c>
      <c r="AS342" s="96">
        <f>SUMIFS(G:G,C:C,$AS$4,D:D,AK342,E:E,AL342)</f>
        <v>84.15</v>
      </c>
      <c r="AT342" s="97">
        <f>SUMIFS(G:G,C:C,$AT$4,D:D,AK342,E:E,AL342)</f>
        <v>0</v>
      </c>
      <c r="AU342" s="44"/>
      <c r="AV342" s="101">
        <v>45629</v>
      </c>
      <c r="AW342" s="96">
        <f t="shared" si="121"/>
        <v>955.44224000000008</v>
      </c>
      <c r="AX342" s="96">
        <f t="shared" si="122"/>
        <v>86.858385454545456</v>
      </c>
      <c r="AY342" s="97">
        <f t="shared" si="123"/>
        <v>84.431999999999988</v>
      </c>
      <c r="AZ342" s="96">
        <f t="shared" si="124"/>
        <v>97.286890909090914</v>
      </c>
      <c r="BA342" s="96">
        <f t="shared" si="125"/>
        <v>66.936909090909097</v>
      </c>
      <c r="BB342" s="97">
        <f t="shared" si="126"/>
        <v>30.349981818181817</v>
      </c>
      <c r="BC342" s="102">
        <f t="shared" si="127"/>
        <v>86.85838545454547</v>
      </c>
      <c r="BD342" s="44"/>
      <c r="BE342" s="44"/>
      <c r="BF342" s="96">
        <f t="shared" si="129"/>
        <v>93.89</v>
      </c>
      <c r="BG342" s="96">
        <f t="shared" si="130"/>
        <v>66.08</v>
      </c>
      <c r="BH342" s="96">
        <f t="shared" si="131"/>
        <v>27.810000000000002</v>
      </c>
      <c r="BI342" s="44"/>
      <c r="BJ342" s="96">
        <f t="shared" si="128"/>
        <v>84.431999999999988</v>
      </c>
      <c r="BK342" s="44"/>
      <c r="BP342" s="14"/>
      <c r="BQ342" s="13"/>
      <c r="BR342" s="15"/>
      <c r="BU342" s="13"/>
      <c r="BV342" s="15"/>
      <c r="BY342" s="13"/>
      <c r="BZ342" s="15"/>
      <c r="CC342" s="13"/>
      <c r="CD342" s="15"/>
      <c r="CG342" s="13"/>
      <c r="CH342" s="15"/>
      <c r="CK342" s="15"/>
      <c r="CL342" s="15"/>
      <c r="CM342" s="15"/>
    </row>
    <row r="343" spans="1:91" ht="16" thickBot="1" x14ac:dyDescent="0.4">
      <c r="A343" s="13">
        <v>43804</v>
      </c>
      <c r="B343" s="81" t="s">
        <v>389</v>
      </c>
      <c r="C343" s="80">
        <f t="shared" si="112"/>
        <v>2019</v>
      </c>
      <c r="D343" s="80">
        <f t="shared" si="113"/>
        <v>12</v>
      </c>
      <c r="E343" s="80">
        <f t="shared" si="114"/>
        <v>5</v>
      </c>
      <c r="F343" s="80">
        <v>1046.0327</v>
      </c>
      <c r="G343" s="80">
        <v>92.82</v>
      </c>
      <c r="H343" s="80">
        <v>-0.4</v>
      </c>
      <c r="I343" s="80">
        <v>258.47000000000003</v>
      </c>
      <c r="J343" s="80">
        <v>4688.7</v>
      </c>
      <c r="K343" s="80">
        <v>1126.9655</v>
      </c>
      <c r="L343" s="80">
        <v>11824.74</v>
      </c>
      <c r="M343" s="80">
        <v>20485.759999999998</v>
      </c>
      <c r="O343" s="66">
        <f t="shared" si="115"/>
        <v>12</v>
      </c>
      <c r="P343" s="44">
        <f t="shared" si="116"/>
        <v>4</v>
      </c>
      <c r="Q343" s="94">
        <v>45630</v>
      </c>
      <c r="R343" s="95">
        <f>SUMIFS(F:F,C:C,$R$4,D:D,O343,E:E,P343)</f>
        <v>1050.4912999999999</v>
      </c>
      <c r="S343" s="96">
        <f>SUMIFS($F:$F,$C:$C,$S$4,$D:$D,O343,$E:$E,P343)</f>
        <v>973.21600000000001</v>
      </c>
      <c r="T343" s="96">
        <f>SUMIFS($F:$F,$C:$C,$T$4,$D:$D,O343,$E:$E,P343)</f>
        <v>731.27419999999995</v>
      </c>
      <c r="U343" s="96">
        <f>SUMIFS($F:$F,$C:$C,$U$4,$D:$D,O343,$E:$E,P343)</f>
        <v>1021.7564</v>
      </c>
      <c r="V343" s="96">
        <f>SUMIFS($F:$F,$C:$C,$V$4,$D:$D,O343,$E:$E,P343)</f>
        <v>1063.3818000000001</v>
      </c>
      <c r="W343" s="96">
        <f>SUMIFS($F:$F,$C:$C,$W$4,$D:$D,O343,$E:$E,P343)</f>
        <v>959.49480000000005</v>
      </c>
      <c r="X343" s="97">
        <f>SUMIFS($F:$F,$C:$C,$X$4,$D:$D,O343,$E:$E,P343)</f>
        <v>0</v>
      </c>
      <c r="Y343" s="44"/>
      <c r="Z343" s="66">
        <f t="shared" si="117"/>
        <v>12</v>
      </c>
      <c r="AA343" s="44">
        <f t="shared" si="118"/>
        <v>4</v>
      </c>
      <c r="AB343" s="94">
        <v>45630</v>
      </c>
      <c r="AC343" s="95">
        <f t="shared" si="132"/>
        <v>95.499209090909076</v>
      </c>
      <c r="AD343" s="96">
        <f t="shared" si="132"/>
        <v>88.474181818181819</v>
      </c>
      <c r="AE343" s="96">
        <f t="shared" si="132"/>
        <v>66.479472727272721</v>
      </c>
      <c r="AF343" s="96">
        <f t="shared" si="132"/>
        <v>92.886945454545454</v>
      </c>
      <c r="AG343" s="96">
        <f t="shared" si="132"/>
        <v>96.671072727272744</v>
      </c>
      <c r="AH343" s="96">
        <f t="shared" si="132"/>
        <v>87.226800000000011</v>
      </c>
      <c r="AI343" s="97">
        <f t="shared" si="132"/>
        <v>0</v>
      </c>
      <c r="AJ343" s="44"/>
      <c r="AK343" s="66">
        <f t="shared" si="119"/>
        <v>12</v>
      </c>
      <c r="AL343" s="44">
        <f t="shared" si="120"/>
        <v>4</v>
      </c>
      <c r="AM343" s="94">
        <v>45630</v>
      </c>
      <c r="AN343" s="95">
        <f>SUMIFS(G:G,C:C,$AN$4,D:D,AK343,E:E,AL343)</f>
        <v>93.21</v>
      </c>
      <c r="AO343" s="96">
        <f>SUMIFS(G:G,C:C,$AO$4,D:D,AK343,E:E,AL343)</f>
        <v>85.85</v>
      </c>
      <c r="AP343" s="96">
        <f>SUMIFS(G:G,C:C,$AP$4,D:D,AK343,E:E,AL343)</f>
        <v>65.63</v>
      </c>
      <c r="AQ343" s="96">
        <f>SUMIFS(G:G,C:C,$AQ$4,D:D,AK343,E:E,AL343)</f>
        <v>91.31</v>
      </c>
      <c r="AR343" s="96">
        <f>SUMIFS(G:G,C:C,$AR$4,D:D,AK343,E:E,AL343)</f>
        <v>93.3</v>
      </c>
      <c r="AS343" s="96">
        <f>SUMIFS(G:G,C:C,$AS$4,D:D,AK343,E:E,AL343)</f>
        <v>83.6</v>
      </c>
      <c r="AT343" s="97">
        <f>SUMIFS(G:G,C:C,$AT$4,D:D,AK343,E:E,AL343)</f>
        <v>0</v>
      </c>
      <c r="AU343" s="44"/>
      <c r="AV343" s="101">
        <v>45630</v>
      </c>
      <c r="AW343" s="96">
        <f t="shared" si="121"/>
        <v>949.82464000000004</v>
      </c>
      <c r="AX343" s="96">
        <f t="shared" si="122"/>
        <v>86.347694545454544</v>
      </c>
      <c r="AY343" s="97">
        <f t="shared" si="123"/>
        <v>83.937999999999988</v>
      </c>
      <c r="AZ343" s="96">
        <f t="shared" si="124"/>
        <v>96.671072727272744</v>
      </c>
      <c r="BA343" s="96">
        <f t="shared" si="125"/>
        <v>66.479472727272721</v>
      </c>
      <c r="BB343" s="97">
        <f t="shared" si="126"/>
        <v>30.191600000000022</v>
      </c>
      <c r="BC343" s="102">
        <f t="shared" si="127"/>
        <v>86.347694545454559</v>
      </c>
      <c r="BD343" s="44"/>
      <c r="BE343" s="44"/>
      <c r="BF343" s="96">
        <f t="shared" si="129"/>
        <v>93.3</v>
      </c>
      <c r="BG343" s="96">
        <f t="shared" si="130"/>
        <v>65.63</v>
      </c>
      <c r="BH343" s="96">
        <f t="shared" si="131"/>
        <v>27.67</v>
      </c>
      <c r="BI343" s="44"/>
      <c r="BJ343" s="96">
        <f t="shared" si="128"/>
        <v>83.937999999999988</v>
      </c>
      <c r="BK343" s="44"/>
      <c r="BP343" s="14"/>
      <c r="BQ343" s="13"/>
      <c r="BR343" s="15"/>
      <c r="BU343" s="13"/>
      <c r="BV343" s="15"/>
      <c r="BY343" s="13"/>
      <c r="BZ343" s="15"/>
      <c r="CC343" s="13"/>
      <c r="CD343" s="15"/>
      <c r="CG343" s="13"/>
      <c r="CH343" s="15"/>
      <c r="CK343" s="15"/>
      <c r="CL343" s="15"/>
      <c r="CM343" s="15"/>
    </row>
    <row r="344" spans="1:91" ht="16" thickBot="1" x14ac:dyDescent="0.4">
      <c r="A344" s="13">
        <v>43805</v>
      </c>
      <c r="B344" s="81" t="s">
        <v>390</v>
      </c>
      <c r="C344" s="80">
        <f t="shared" si="112"/>
        <v>2019</v>
      </c>
      <c r="D344" s="80">
        <f t="shared" si="113"/>
        <v>12</v>
      </c>
      <c r="E344" s="80">
        <f t="shared" si="114"/>
        <v>6</v>
      </c>
      <c r="F344" s="80">
        <v>1042.9691</v>
      </c>
      <c r="G344" s="80">
        <v>92.55</v>
      </c>
      <c r="H344" s="80">
        <v>-0.27</v>
      </c>
      <c r="I344" s="80">
        <v>528.24</v>
      </c>
      <c r="J344" s="80">
        <v>4133.3999999999996</v>
      </c>
      <c r="K344" s="80">
        <v>1126.9655</v>
      </c>
      <c r="L344" s="80">
        <v>11823.8</v>
      </c>
      <c r="M344" s="80">
        <v>20488.240000000002</v>
      </c>
      <c r="O344" s="66">
        <f t="shared" si="115"/>
        <v>12</v>
      </c>
      <c r="P344" s="44">
        <f t="shared" si="116"/>
        <v>5</v>
      </c>
      <c r="Q344" s="94">
        <v>45631</v>
      </c>
      <c r="R344" s="95">
        <f>SUMIFS(F:F,C:C,$R$4,D:D,O344,E:E,P344)</f>
        <v>1046.0327</v>
      </c>
      <c r="S344" s="96">
        <f>SUMIFS($F:$F,$C:$C,$S$4,$D:$D,O344,$E:$E,P344)</f>
        <v>968.28150000000005</v>
      </c>
      <c r="T344" s="96">
        <f>SUMIFS($F:$F,$C:$C,$T$4,$D:$D,O344,$E:$E,P344)</f>
        <v>726.19050000000004</v>
      </c>
      <c r="U344" s="96">
        <f>SUMIFS($F:$F,$C:$C,$U$4,$D:$D,O344,$E:$E,P344)</f>
        <v>1017.0427</v>
      </c>
      <c r="V344" s="96">
        <f>SUMIFS($F:$F,$C:$C,$V$4,$D:$D,O344,$E:$E,P344)</f>
        <v>1056.7493999999999</v>
      </c>
      <c r="W344" s="96">
        <f>SUMIFS($F:$F,$C:$C,$W$4,$D:$D,O344,$E:$E,P344)</f>
        <v>953.86569999999995</v>
      </c>
      <c r="X344" s="97">
        <f>SUMIFS($F:$F,$C:$C,$X$4,$D:$D,O344,$E:$E,P344)</f>
        <v>0</v>
      </c>
      <c r="Y344" s="44"/>
      <c r="Z344" s="66">
        <f t="shared" si="117"/>
        <v>12</v>
      </c>
      <c r="AA344" s="44">
        <f t="shared" si="118"/>
        <v>5</v>
      </c>
      <c r="AB344" s="94">
        <v>45631</v>
      </c>
      <c r="AC344" s="95">
        <f t="shared" si="132"/>
        <v>95.093881818181814</v>
      </c>
      <c r="AD344" s="96">
        <f t="shared" si="132"/>
        <v>88.025590909090909</v>
      </c>
      <c r="AE344" s="96">
        <f t="shared" si="132"/>
        <v>66.017318181818183</v>
      </c>
      <c r="AF344" s="96">
        <f t="shared" si="132"/>
        <v>92.458427272727263</v>
      </c>
      <c r="AG344" s="96">
        <f t="shared" si="132"/>
        <v>96.068127272727267</v>
      </c>
      <c r="AH344" s="96">
        <f t="shared" si="132"/>
        <v>86.715063636363638</v>
      </c>
      <c r="AI344" s="97">
        <f t="shared" si="132"/>
        <v>0</v>
      </c>
      <c r="AJ344" s="44"/>
      <c r="AK344" s="66">
        <f t="shared" si="119"/>
        <v>12</v>
      </c>
      <c r="AL344" s="44">
        <f t="shared" si="120"/>
        <v>5</v>
      </c>
      <c r="AM344" s="94">
        <v>45631</v>
      </c>
      <c r="AN344" s="95">
        <f>SUMIFS(G:G,C:C,$AN$4,D:D,AK344,E:E,AL344)</f>
        <v>92.82</v>
      </c>
      <c r="AO344" s="96">
        <f>SUMIFS(G:G,C:C,$AO$4,D:D,AK344,E:E,AL344)</f>
        <v>85.42</v>
      </c>
      <c r="AP344" s="96">
        <f>SUMIFS(G:G,C:C,$AP$4,D:D,AK344,E:E,AL344)</f>
        <v>65.17</v>
      </c>
      <c r="AQ344" s="96">
        <f>SUMIFS(G:G,C:C,$AQ$4,D:D,AK344,E:E,AL344)</f>
        <v>90.89</v>
      </c>
      <c r="AR344" s="96">
        <f>SUMIFS(G:G,C:C,$AR$4,D:D,AK344,E:E,AL344)</f>
        <v>92.71</v>
      </c>
      <c r="AS344" s="96">
        <f>SUMIFS(G:G,C:C,$AS$4,D:D,AK344,E:E,AL344)</f>
        <v>83.11</v>
      </c>
      <c r="AT344" s="97">
        <f>SUMIFS(G:G,C:C,$AT$4,D:D,AK344,E:E,AL344)</f>
        <v>0</v>
      </c>
      <c r="AU344" s="44"/>
      <c r="AV344" s="101">
        <v>45631</v>
      </c>
      <c r="AW344" s="96">
        <f t="shared" si="121"/>
        <v>944.42596000000015</v>
      </c>
      <c r="AX344" s="96">
        <f t="shared" si="122"/>
        <v>85.856905454545469</v>
      </c>
      <c r="AY344" s="97">
        <f t="shared" si="123"/>
        <v>83.460000000000008</v>
      </c>
      <c r="AZ344" s="96">
        <f t="shared" si="124"/>
        <v>96.068127272727267</v>
      </c>
      <c r="BA344" s="96">
        <f t="shared" si="125"/>
        <v>66.017318181818183</v>
      </c>
      <c r="BB344" s="97">
        <f t="shared" si="126"/>
        <v>30.050809090909084</v>
      </c>
      <c r="BC344" s="102">
        <f t="shared" si="127"/>
        <v>85.856905454545455</v>
      </c>
      <c r="BD344" s="44"/>
      <c r="BE344" s="44"/>
      <c r="BF344" s="96">
        <f t="shared" si="129"/>
        <v>92.71</v>
      </c>
      <c r="BG344" s="96">
        <f t="shared" si="130"/>
        <v>65.17</v>
      </c>
      <c r="BH344" s="96">
        <f t="shared" si="131"/>
        <v>27.539999999999992</v>
      </c>
      <c r="BI344" s="44"/>
      <c r="BJ344" s="96">
        <f t="shared" si="128"/>
        <v>83.460000000000008</v>
      </c>
      <c r="BK344" s="44"/>
      <c r="BP344" s="14"/>
      <c r="BQ344" s="13"/>
      <c r="BR344" s="15"/>
      <c r="BU344" s="13"/>
      <c r="BV344" s="15"/>
      <c r="BY344" s="13"/>
      <c r="BZ344" s="15"/>
      <c r="CC344" s="13"/>
      <c r="CD344" s="15"/>
      <c r="CG344" s="13"/>
      <c r="CH344" s="15"/>
      <c r="CK344" s="15"/>
      <c r="CL344" s="15"/>
      <c r="CM344" s="15"/>
    </row>
    <row r="345" spans="1:91" ht="16" thickBot="1" x14ac:dyDescent="0.4">
      <c r="A345" s="13">
        <v>43806</v>
      </c>
      <c r="B345" s="81" t="s">
        <v>391</v>
      </c>
      <c r="C345" s="80">
        <f t="shared" si="112"/>
        <v>2019</v>
      </c>
      <c r="D345" s="80">
        <f t="shared" si="113"/>
        <v>12</v>
      </c>
      <c r="E345" s="80">
        <f t="shared" si="114"/>
        <v>7</v>
      </c>
      <c r="F345" s="80">
        <v>1041.4784</v>
      </c>
      <c r="G345" s="80">
        <v>92.41</v>
      </c>
      <c r="H345" s="80">
        <v>-0.13</v>
      </c>
      <c r="I345" s="80">
        <v>1052.53</v>
      </c>
      <c r="J345" s="80">
        <v>2532.6</v>
      </c>
      <c r="K345" s="80">
        <v>1126.9655</v>
      </c>
      <c r="L345" s="80">
        <v>11824.23</v>
      </c>
      <c r="M345" s="80">
        <v>20487.09</v>
      </c>
      <c r="O345" s="66">
        <f t="shared" si="115"/>
        <v>12</v>
      </c>
      <c r="P345" s="44">
        <f t="shared" si="116"/>
        <v>6</v>
      </c>
      <c r="Q345" s="94">
        <v>45632</v>
      </c>
      <c r="R345" s="95">
        <f>SUMIFS(F:F,C:C,$R$4,D:D,O345,E:E,P345)</f>
        <v>1042.9691</v>
      </c>
      <c r="S345" s="96">
        <f>SUMIFS($F:$F,$C:$C,$S$4,$D:$D,O345,$E:$E,P345)</f>
        <v>963.32680000000005</v>
      </c>
      <c r="T345" s="96">
        <f>SUMIFS($F:$F,$C:$C,$T$4,$D:$D,O345,$E:$E,P345)</f>
        <v>719.19110000000001</v>
      </c>
      <c r="U345" s="96">
        <f>SUMIFS($F:$F,$C:$C,$U$4,$D:$D,O345,$E:$E,P345)</f>
        <v>1011.9849</v>
      </c>
      <c r="V345" s="96">
        <f>SUMIFS($F:$F,$C:$C,$V$4,$D:$D,O345,$E:$E,P345)</f>
        <v>1050.0735999999999</v>
      </c>
      <c r="W345" s="96">
        <f>SUMIFS($F:$F,$C:$C,$W$4,$D:$D,O345,$E:$E,P345)</f>
        <v>949.07489999999996</v>
      </c>
      <c r="X345" s="97">
        <f>SUMIFS($F:$F,$C:$C,$X$4,$D:$D,O345,$E:$E,P345)</f>
        <v>0</v>
      </c>
      <c r="Y345" s="44"/>
      <c r="Z345" s="66">
        <f t="shared" si="117"/>
        <v>12</v>
      </c>
      <c r="AA345" s="44">
        <f t="shared" si="118"/>
        <v>6</v>
      </c>
      <c r="AB345" s="94">
        <v>45632</v>
      </c>
      <c r="AC345" s="95">
        <f t="shared" si="132"/>
        <v>94.815372727272731</v>
      </c>
      <c r="AD345" s="96">
        <f t="shared" si="132"/>
        <v>87.575163636363641</v>
      </c>
      <c r="AE345" s="96">
        <f t="shared" si="132"/>
        <v>65.381009090909089</v>
      </c>
      <c r="AF345" s="96">
        <f t="shared" si="132"/>
        <v>91.998627272727276</v>
      </c>
      <c r="AG345" s="96">
        <f t="shared" si="132"/>
        <v>95.46123636363636</v>
      </c>
      <c r="AH345" s="96">
        <f t="shared" si="132"/>
        <v>86.279536363636353</v>
      </c>
      <c r="AI345" s="97">
        <f t="shared" si="132"/>
        <v>0</v>
      </c>
      <c r="AJ345" s="44"/>
      <c r="AK345" s="66">
        <f t="shared" si="119"/>
        <v>12</v>
      </c>
      <c r="AL345" s="44">
        <f t="shared" si="120"/>
        <v>6</v>
      </c>
      <c r="AM345" s="94">
        <v>45632</v>
      </c>
      <c r="AN345" s="95">
        <f>SUMIFS(G:G,C:C,$AN$4,D:D,AK345,E:E,AL345)</f>
        <v>92.55</v>
      </c>
      <c r="AO345" s="96">
        <f>SUMIFS(G:G,C:C,$AO$4,D:D,AK345,E:E,AL345)</f>
        <v>84.98</v>
      </c>
      <c r="AP345" s="96">
        <f>SUMIFS(G:G,C:C,$AP$4,D:D,AK345,E:E,AL345)</f>
        <v>64.540000000000006</v>
      </c>
      <c r="AQ345" s="96">
        <f>SUMIFS(G:G,C:C,$AQ$4,D:D,AK345,E:E,AL345)</f>
        <v>90.43</v>
      </c>
      <c r="AR345" s="96">
        <f>SUMIFS(G:G,C:C,$AR$4,D:D,AK345,E:E,AL345)</f>
        <v>92.13</v>
      </c>
      <c r="AS345" s="96">
        <f>SUMIFS(G:G,C:C,$AS$4,D:D,AK345,E:E,AL345)</f>
        <v>82.69</v>
      </c>
      <c r="AT345" s="97">
        <f>SUMIFS(G:G,C:C,$AT$4,D:D,AK345,E:E,AL345)</f>
        <v>0</v>
      </c>
      <c r="AU345" s="44"/>
      <c r="AV345" s="101">
        <v>45632</v>
      </c>
      <c r="AW345" s="96">
        <f t="shared" si="121"/>
        <v>938.73025999999993</v>
      </c>
      <c r="AX345" s="96">
        <f t="shared" si="122"/>
        <v>85.339114545454535</v>
      </c>
      <c r="AY345" s="97">
        <f t="shared" si="123"/>
        <v>82.954000000000008</v>
      </c>
      <c r="AZ345" s="96">
        <f t="shared" si="124"/>
        <v>95.46123636363636</v>
      </c>
      <c r="BA345" s="96">
        <f t="shared" si="125"/>
        <v>65.381009090909089</v>
      </c>
      <c r="BB345" s="97">
        <f t="shared" si="126"/>
        <v>30.080227272727271</v>
      </c>
      <c r="BC345" s="102">
        <f t="shared" si="127"/>
        <v>85.339114545454535</v>
      </c>
      <c r="BD345" s="44"/>
      <c r="BE345" s="44"/>
      <c r="BF345" s="96">
        <f t="shared" si="129"/>
        <v>92.13</v>
      </c>
      <c r="BG345" s="96">
        <f t="shared" si="130"/>
        <v>64.540000000000006</v>
      </c>
      <c r="BH345" s="96">
        <f t="shared" si="131"/>
        <v>27.589999999999989</v>
      </c>
      <c r="BI345" s="44"/>
      <c r="BJ345" s="96">
        <f t="shared" si="128"/>
        <v>82.954000000000008</v>
      </c>
      <c r="BK345" s="44"/>
      <c r="BP345" s="14"/>
      <c r="BQ345" s="13"/>
      <c r="BR345" s="15"/>
      <c r="BU345" s="13"/>
      <c r="BV345" s="15"/>
      <c r="BY345" s="13"/>
      <c r="BZ345" s="15"/>
      <c r="CC345" s="13"/>
      <c r="CD345" s="15"/>
      <c r="CG345" s="13"/>
      <c r="CH345" s="15"/>
      <c r="CK345" s="15"/>
      <c r="CL345" s="15"/>
      <c r="CM345" s="15"/>
    </row>
    <row r="346" spans="1:91" ht="16" thickBot="1" x14ac:dyDescent="0.4">
      <c r="A346" s="13">
        <v>43807</v>
      </c>
      <c r="B346" s="81" t="s">
        <v>392</v>
      </c>
      <c r="C346" s="80">
        <f t="shared" si="112"/>
        <v>2019</v>
      </c>
      <c r="D346" s="80">
        <f t="shared" si="113"/>
        <v>12</v>
      </c>
      <c r="E346" s="80">
        <f t="shared" si="114"/>
        <v>8</v>
      </c>
      <c r="F346" s="80">
        <v>1041.3054</v>
      </c>
      <c r="G346" s="80">
        <v>92.4</v>
      </c>
      <c r="H346" s="80">
        <v>-0.02</v>
      </c>
      <c r="I346" s="80">
        <v>1630.89</v>
      </c>
      <c r="J346" s="80">
        <v>1828.5</v>
      </c>
      <c r="K346" s="80">
        <v>1126.9655</v>
      </c>
      <c r="L346" s="80">
        <v>11824.12</v>
      </c>
      <c r="M346" s="80">
        <v>20487.39</v>
      </c>
      <c r="O346" s="66">
        <f t="shared" si="115"/>
        <v>12</v>
      </c>
      <c r="P346" s="44">
        <f t="shared" si="116"/>
        <v>7</v>
      </c>
      <c r="Q346" s="94">
        <v>45633</v>
      </c>
      <c r="R346" s="95">
        <f>SUMIFS(F:F,C:C,$R$4,D:D,O346,E:E,P346)</f>
        <v>1041.4784</v>
      </c>
      <c r="S346" s="96">
        <f>SUMIFS($F:$F,$C:$C,$S$4,$D:$D,O346,$E:$E,P346)</f>
        <v>956.5607</v>
      </c>
      <c r="T346" s="96">
        <f>SUMIFS($F:$F,$C:$C,$T$4,$D:$D,O346,$E:$E,P346)</f>
        <v>712.3963</v>
      </c>
      <c r="U346" s="96">
        <f>SUMIFS($F:$F,$C:$C,$U$4,$D:$D,O346,$E:$E,P346)</f>
        <v>1006.5544</v>
      </c>
      <c r="V346" s="96">
        <f>SUMIFS($F:$F,$C:$C,$V$4,$D:$D,O346,$E:$E,P346)</f>
        <v>1044.0586000000001</v>
      </c>
      <c r="W346" s="96">
        <f>SUMIFS($F:$F,$C:$C,$W$4,$D:$D,O346,$E:$E,P346)</f>
        <v>945.25689999999997</v>
      </c>
      <c r="X346" s="97">
        <f>SUMIFS($F:$F,$C:$C,$X$4,$D:$D,O346,$E:$E,P346)</f>
        <v>0</v>
      </c>
      <c r="Y346" s="44"/>
      <c r="Z346" s="66">
        <f t="shared" si="117"/>
        <v>12</v>
      </c>
      <c r="AA346" s="44">
        <f t="shared" si="118"/>
        <v>7</v>
      </c>
      <c r="AB346" s="94">
        <v>45633</v>
      </c>
      <c r="AC346" s="95">
        <f t="shared" si="132"/>
        <v>94.679854545454546</v>
      </c>
      <c r="AD346" s="96">
        <f t="shared" si="132"/>
        <v>86.960063636363643</v>
      </c>
      <c r="AE346" s="96">
        <f t="shared" si="132"/>
        <v>64.763300000000001</v>
      </c>
      <c r="AF346" s="96">
        <f t="shared" si="132"/>
        <v>91.504945454545449</v>
      </c>
      <c r="AG346" s="96">
        <f t="shared" si="132"/>
        <v>94.914418181818192</v>
      </c>
      <c r="AH346" s="96">
        <f t="shared" si="132"/>
        <v>85.932445454545459</v>
      </c>
      <c r="AI346" s="97">
        <f t="shared" si="132"/>
        <v>0</v>
      </c>
      <c r="AJ346" s="44"/>
      <c r="AK346" s="66">
        <f t="shared" si="119"/>
        <v>12</v>
      </c>
      <c r="AL346" s="44">
        <f t="shared" si="120"/>
        <v>7</v>
      </c>
      <c r="AM346" s="94">
        <v>45633</v>
      </c>
      <c r="AN346" s="95">
        <f>SUMIFS(G:G,C:C,$AN$4,D:D,AK346,E:E,AL346)</f>
        <v>92.41</v>
      </c>
      <c r="AO346" s="96">
        <f>SUMIFS(G:G,C:C,$AO$4,D:D,AK346,E:E,AL346)</f>
        <v>84.38</v>
      </c>
      <c r="AP346" s="96">
        <f>SUMIFS(G:G,C:C,$AP$4,D:D,AK346,E:E,AL346)</f>
        <v>63.93</v>
      </c>
      <c r="AQ346" s="96">
        <f>SUMIFS(G:G,C:C,$AQ$4,D:D,AK346,E:E,AL346)</f>
        <v>89.95</v>
      </c>
      <c r="AR346" s="96">
        <f>SUMIFS(G:G,C:C,$AR$4,D:D,AK346,E:E,AL346)</f>
        <v>91.6</v>
      </c>
      <c r="AS346" s="96">
        <f>SUMIFS(G:G,C:C,$AS$4,D:D,AK346,E:E,AL346)</f>
        <v>82.36</v>
      </c>
      <c r="AT346" s="97">
        <f>SUMIFS(G:G,C:C,$AT$4,D:D,AK346,E:E,AL346)</f>
        <v>0</v>
      </c>
      <c r="AU346" s="44"/>
      <c r="AV346" s="101">
        <v>45633</v>
      </c>
      <c r="AW346" s="96">
        <f t="shared" si="121"/>
        <v>932.96537999999998</v>
      </c>
      <c r="AX346" s="96">
        <f t="shared" si="122"/>
        <v>84.815034545454537</v>
      </c>
      <c r="AY346" s="97">
        <f t="shared" si="123"/>
        <v>82.444000000000003</v>
      </c>
      <c r="AZ346" s="96">
        <f t="shared" si="124"/>
        <v>94.914418181818192</v>
      </c>
      <c r="BA346" s="96">
        <f t="shared" si="125"/>
        <v>64.763300000000001</v>
      </c>
      <c r="BB346" s="97">
        <f t="shared" si="126"/>
        <v>30.151118181818191</v>
      </c>
      <c r="BC346" s="102">
        <f t="shared" si="127"/>
        <v>84.815034545454552</v>
      </c>
      <c r="BD346" s="44"/>
      <c r="BE346" s="44"/>
      <c r="BF346" s="96">
        <f t="shared" si="129"/>
        <v>91.6</v>
      </c>
      <c r="BG346" s="96">
        <f t="shared" si="130"/>
        <v>63.93</v>
      </c>
      <c r="BH346" s="96">
        <f t="shared" si="131"/>
        <v>27.669999999999995</v>
      </c>
      <c r="BI346" s="44"/>
      <c r="BJ346" s="96">
        <f t="shared" si="128"/>
        <v>82.444000000000003</v>
      </c>
      <c r="BK346" s="44"/>
      <c r="BP346" s="14"/>
      <c r="BQ346" s="13"/>
      <c r="BR346" s="15"/>
      <c r="BU346" s="13"/>
      <c r="BV346" s="15"/>
      <c r="BY346" s="13"/>
      <c r="BZ346" s="15"/>
      <c r="CC346" s="13"/>
      <c r="CD346" s="15"/>
      <c r="CG346" s="13"/>
      <c r="CH346" s="15"/>
      <c r="CK346" s="15"/>
      <c r="CL346" s="15"/>
      <c r="CM346" s="15"/>
    </row>
    <row r="347" spans="1:91" ht="16" thickBot="1" x14ac:dyDescent="0.4">
      <c r="A347" s="13">
        <v>43808</v>
      </c>
      <c r="B347" s="81" t="s">
        <v>393</v>
      </c>
      <c r="C347" s="80">
        <f t="shared" si="112"/>
        <v>2019</v>
      </c>
      <c r="D347" s="80">
        <f t="shared" si="113"/>
        <v>12</v>
      </c>
      <c r="E347" s="80">
        <f t="shared" si="114"/>
        <v>9</v>
      </c>
      <c r="F347" s="80">
        <v>1038.2625</v>
      </c>
      <c r="G347" s="80">
        <v>92.13</v>
      </c>
      <c r="H347" s="80">
        <v>-0.27</v>
      </c>
      <c r="I347" s="80">
        <v>530.14</v>
      </c>
      <c r="J347" s="80">
        <v>3585.1</v>
      </c>
      <c r="K347" s="80">
        <v>1126.9576</v>
      </c>
      <c r="L347" s="80">
        <v>11823.67</v>
      </c>
      <c r="M347" s="80">
        <v>20488.080000000002</v>
      </c>
      <c r="O347" s="66">
        <f t="shared" si="115"/>
        <v>12</v>
      </c>
      <c r="P347" s="44">
        <f t="shared" si="116"/>
        <v>8</v>
      </c>
      <c r="Q347" s="94">
        <v>45634</v>
      </c>
      <c r="R347" s="95">
        <f>SUMIFS(F:F,C:C,$R$4,D:D,O347,E:E,P347)</f>
        <v>1041.3054</v>
      </c>
      <c r="S347" s="96">
        <f>SUMIFS($F:$F,$C:$C,$S$4,$D:$D,O347,$E:$E,P347)</f>
        <v>950.19169999999997</v>
      </c>
      <c r="T347" s="96">
        <f>SUMIFS($F:$F,$C:$C,$T$4,$D:$D,O347,$E:$E,P347)</f>
        <v>705.64170000000001</v>
      </c>
      <c r="U347" s="96">
        <f>SUMIFS($F:$F,$C:$C,$U$4,$D:$D,O347,$E:$E,P347)</f>
        <v>1000.8828</v>
      </c>
      <c r="V347" s="96">
        <f>SUMIFS($F:$F,$C:$C,$V$4,$D:$D,O347,$E:$E,P347)</f>
        <v>1039.2148</v>
      </c>
      <c r="W347" s="96">
        <f>SUMIFS($F:$F,$C:$C,$W$4,$D:$D,O347,$E:$E,P347)</f>
        <v>941.58299999999997</v>
      </c>
      <c r="X347" s="97">
        <f>SUMIFS($F:$F,$C:$C,$X$4,$D:$D,O347,$E:$E,P347)</f>
        <v>0</v>
      </c>
      <c r="Y347" s="44"/>
      <c r="Z347" s="66">
        <f t="shared" si="117"/>
        <v>12</v>
      </c>
      <c r="AA347" s="44">
        <f t="shared" si="118"/>
        <v>8</v>
      </c>
      <c r="AB347" s="94">
        <v>45634</v>
      </c>
      <c r="AC347" s="95">
        <f t="shared" si="132"/>
        <v>94.664127272727271</v>
      </c>
      <c r="AD347" s="96">
        <f t="shared" si="132"/>
        <v>86.381063636363635</v>
      </c>
      <c r="AE347" s="96">
        <f t="shared" si="132"/>
        <v>64.149245454545451</v>
      </c>
      <c r="AF347" s="96">
        <f t="shared" si="132"/>
        <v>90.989345454545457</v>
      </c>
      <c r="AG347" s="96">
        <f t="shared" si="132"/>
        <v>94.474072727272727</v>
      </c>
      <c r="AH347" s="96">
        <f t="shared" si="132"/>
        <v>85.598454545454544</v>
      </c>
      <c r="AI347" s="97">
        <f t="shared" si="132"/>
        <v>0</v>
      </c>
      <c r="AJ347" s="44"/>
      <c r="AK347" s="66">
        <f t="shared" si="119"/>
        <v>12</v>
      </c>
      <c r="AL347" s="44">
        <f t="shared" si="120"/>
        <v>8</v>
      </c>
      <c r="AM347" s="94">
        <v>45634</v>
      </c>
      <c r="AN347" s="95">
        <f>SUMIFS(G:G,C:C,$AN$4,D:D,AK347,E:E,AL347)</f>
        <v>92.4</v>
      </c>
      <c r="AO347" s="96">
        <f>SUMIFS(G:G,C:C,$AO$4,D:D,AK347,E:E,AL347)</f>
        <v>83.82</v>
      </c>
      <c r="AP347" s="96">
        <f>SUMIFS(G:G,C:C,$AP$4,D:D,AK347,E:E,AL347)</f>
        <v>63.33</v>
      </c>
      <c r="AQ347" s="96">
        <f>SUMIFS(G:G,C:C,$AQ$4,D:D,AK347,E:E,AL347)</f>
        <v>89.44</v>
      </c>
      <c r="AR347" s="96">
        <f>SUMIFS(G:G,C:C,$AR$4,D:D,AK347,E:E,AL347)</f>
        <v>91.18</v>
      </c>
      <c r="AS347" s="96">
        <f>SUMIFS(G:G,C:C,$AS$4,D:D,AK347,E:E,AL347)</f>
        <v>82.04</v>
      </c>
      <c r="AT347" s="97">
        <f>SUMIFS(G:G,C:C,$AT$4,D:D,AK347,E:E,AL347)</f>
        <v>0</v>
      </c>
      <c r="AU347" s="44"/>
      <c r="AV347" s="101">
        <v>45634</v>
      </c>
      <c r="AW347" s="96">
        <f t="shared" si="121"/>
        <v>927.50279999999987</v>
      </c>
      <c r="AX347" s="96">
        <f t="shared" si="122"/>
        <v>84.318436363636351</v>
      </c>
      <c r="AY347" s="97">
        <f t="shared" si="123"/>
        <v>81.962000000000003</v>
      </c>
      <c r="AZ347" s="96">
        <f t="shared" si="124"/>
        <v>94.664127272727271</v>
      </c>
      <c r="BA347" s="96">
        <f t="shared" si="125"/>
        <v>64.149245454545451</v>
      </c>
      <c r="BB347" s="97">
        <f t="shared" si="126"/>
        <v>30.51488181818182</v>
      </c>
      <c r="BC347" s="102">
        <f t="shared" si="127"/>
        <v>84.318436363636366</v>
      </c>
      <c r="BD347" s="44"/>
      <c r="BE347" s="44"/>
      <c r="BF347" s="96">
        <f t="shared" si="129"/>
        <v>91.18</v>
      </c>
      <c r="BG347" s="96">
        <f t="shared" si="130"/>
        <v>63.33</v>
      </c>
      <c r="BH347" s="96">
        <f t="shared" si="131"/>
        <v>27.850000000000009</v>
      </c>
      <c r="BI347" s="44"/>
      <c r="BJ347" s="96">
        <f t="shared" si="128"/>
        <v>81.962000000000003</v>
      </c>
      <c r="BK347" s="44"/>
      <c r="BP347" s="14"/>
      <c r="BQ347" s="13"/>
      <c r="BR347" s="15"/>
      <c r="BU347" s="13"/>
      <c r="BV347" s="15"/>
      <c r="BY347" s="13"/>
      <c r="BZ347" s="15"/>
      <c r="CC347" s="13"/>
      <c r="CD347" s="15"/>
      <c r="CG347" s="13"/>
      <c r="CH347" s="15"/>
      <c r="CK347" s="15"/>
      <c r="CL347" s="15"/>
      <c r="CM347" s="15"/>
    </row>
    <row r="348" spans="1:91" ht="16" thickBot="1" x14ac:dyDescent="0.4">
      <c r="A348" s="13">
        <v>43809</v>
      </c>
      <c r="B348" s="81" t="s">
        <v>394</v>
      </c>
      <c r="C348" s="80">
        <f t="shared" si="112"/>
        <v>2019</v>
      </c>
      <c r="D348" s="80">
        <f t="shared" si="113"/>
        <v>12</v>
      </c>
      <c r="E348" s="80">
        <f t="shared" si="114"/>
        <v>10</v>
      </c>
      <c r="F348" s="80">
        <v>1034.3657000000001</v>
      </c>
      <c r="G348" s="80">
        <v>91.78</v>
      </c>
      <c r="H348" s="80">
        <v>-0.35</v>
      </c>
      <c r="I348" s="80">
        <v>346.98</v>
      </c>
      <c r="J348" s="80">
        <v>4244</v>
      </c>
      <c r="K348" s="80">
        <v>1126.9576</v>
      </c>
      <c r="L348" s="80">
        <v>11823.82</v>
      </c>
      <c r="M348" s="80">
        <v>20487.68</v>
      </c>
      <c r="O348" s="66">
        <f t="shared" si="115"/>
        <v>12</v>
      </c>
      <c r="P348" s="44">
        <f t="shared" si="116"/>
        <v>9</v>
      </c>
      <c r="Q348" s="94">
        <v>45635</v>
      </c>
      <c r="R348" s="95">
        <f>SUMIFS(F:F,C:C,$R$4,D:D,O348,E:E,P348)</f>
        <v>1038.2625</v>
      </c>
      <c r="S348" s="96">
        <f>SUMIFS($F:$F,$C:$C,$S$4,$D:$D,O348,$E:$E,P348)</f>
        <v>942.18619999999999</v>
      </c>
      <c r="T348" s="96">
        <f>SUMIFS($F:$F,$C:$C,$T$4,$D:$D,O348,$E:$E,P348)</f>
        <v>698.40989999999999</v>
      </c>
      <c r="U348" s="96">
        <f>SUMIFS($F:$F,$C:$C,$U$4,$D:$D,O348,$E:$E,P348)</f>
        <v>995.44659999999999</v>
      </c>
      <c r="V348" s="96">
        <f>SUMIFS($F:$F,$C:$C,$V$4,$D:$D,O348,$E:$E,P348)</f>
        <v>1036.2864999999999</v>
      </c>
      <c r="W348" s="96">
        <f>SUMIFS($F:$F,$C:$C,$W$4,$D:$D,O348,$E:$E,P348)</f>
        <v>935.83879999999999</v>
      </c>
      <c r="X348" s="97">
        <f>SUMIFS($F:$F,$C:$C,$X$4,$D:$D,O348,$E:$E,P348)</f>
        <v>0</v>
      </c>
      <c r="Y348" s="44"/>
      <c r="Z348" s="66">
        <f t="shared" si="117"/>
        <v>12</v>
      </c>
      <c r="AA348" s="44">
        <f t="shared" si="118"/>
        <v>9</v>
      </c>
      <c r="AB348" s="94">
        <v>45635</v>
      </c>
      <c r="AC348" s="95">
        <f t="shared" si="132"/>
        <v>94.387500000000003</v>
      </c>
      <c r="AD348" s="96">
        <f t="shared" si="132"/>
        <v>85.653290909090913</v>
      </c>
      <c r="AE348" s="96">
        <f t="shared" si="132"/>
        <v>63.491809090909094</v>
      </c>
      <c r="AF348" s="96">
        <f t="shared" si="132"/>
        <v>90.495145454545451</v>
      </c>
      <c r="AG348" s="96">
        <f t="shared" si="132"/>
        <v>94.207863636363626</v>
      </c>
      <c r="AH348" s="96">
        <f t="shared" si="132"/>
        <v>85.076254545454546</v>
      </c>
      <c r="AI348" s="97">
        <f t="shared" si="132"/>
        <v>0</v>
      </c>
      <c r="AJ348" s="44"/>
      <c r="AK348" s="66">
        <f t="shared" si="119"/>
        <v>12</v>
      </c>
      <c r="AL348" s="44">
        <f t="shared" si="120"/>
        <v>9</v>
      </c>
      <c r="AM348" s="94">
        <v>45635</v>
      </c>
      <c r="AN348" s="95">
        <f>SUMIFS(G:G,C:C,$AN$4,D:D,AK348,E:E,AL348)</f>
        <v>92.13</v>
      </c>
      <c r="AO348" s="96">
        <f>SUMIFS(G:G,C:C,$AO$4,D:D,AK348,E:E,AL348)</f>
        <v>83.12</v>
      </c>
      <c r="AP348" s="96">
        <f>SUMIFS(G:G,C:C,$AP$4,D:D,AK348,E:E,AL348)</f>
        <v>62.68</v>
      </c>
      <c r="AQ348" s="96">
        <f>SUMIFS(G:G,C:C,$AQ$4,D:D,AK348,E:E,AL348)</f>
        <v>88.96</v>
      </c>
      <c r="AR348" s="96">
        <f>SUMIFS(G:G,C:C,$AR$4,D:D,AK348,E:E,AL348)</f>
        <v>90.92</v>
      </c>
      <c r="AS348" s="96">
        <f>SUMIFS(G:G,C:C,$AS$4,D:D,AK348,E:E,AL348)</f>
        <v>81.540000000000006</v>
      </c>
      <c r="AT348" s="97">
        <f>SUMIFS(G:G,C:C,$AT$4,D:D,AK348,E:E,AL348)</f>
        <v>0</v>
      </c>
      <c r="AU348" s="44"/>
      <c r="AV348" s="101">
        <v>45635</v>
      </c>
      <c r="AW348" s="96">
        <f t="shared" si="121"/>
        <v>921.63359999999989</v>
      </c>
      <c r="AX348" s="96">
        <f t="shared" si="122"/>
        <v>83.784872727272713</v>
      </c>
      <c r="AY348" s="97">
        <f t="shared" si="123"/>
        <v>81.444000000000003</v>
      </c>
      <c r="AZ348" s="96">
        <f t="shared" si="124"/>
        <v>94.387500000000003</v>
      </c>
      <c r="BA348" s="96">
        <f t="shared" si="125"/>
        <v>63.491809090909094</v>
      </c>
      <c r="BB348" s="97">
        <f t="shared" si="126"/>
        <v>30.895690909090909</v>
      </c>
      <c r="BC348" s="102">
        <f t="shared" si="127"/>
        <v>83.784872727272727</v>
      </c>
      <c r="BD348" s="44"/>
      <c r="BE348" s="44"/>
      <c r="BF348" s="96">
        <f t="shared" si="129"/>
        <v>90.92</v>
      </c>
      <c r="BG348" s="96">
        <f t="shared" si="130"/>
        <v>62.68</v>
      </c>
      <c r="BH348" s="96">
        <f t="shared" si="131"/>
        <v>28.240000000000002</v>
      </c>
      <c r="BI348" s="44"/>
      <c r="BJ348" s="96">
        <f t="shared" si="128"/>
        <v>81.444000000000003</v>
      </c>
      <c r="BK348" s="44"/>
      <c r="BP348" s="14"/>
      <c r="BQ348" s="13"/>
      <c r="BR348" s="15"/>
      <c r="BU348" s="13"/>
      <c r="BV348" s="15"/>
      <c r="BY348" s="13"/>
      <c r="BZ348" s="15"/>
      <c r="CC348" s="13"/>
      <c r="CD348" s="15"/>
      <c r="CG348" s="13"/>
      <c r="CH348" s="15"/>
      <c r="CK348" s="15"/>
      <c r="CL348" s="15"/>
      <c r="CM348" s="15"/>
    </row>
    <row r="349" spans="1:91" ht="16" thickBot="1" x14ac:dyDescent="0.4">
      <c r="A349" s="13">
        <v>43810</v>
      </c>
      <c r="B349" s="81" t="s">
        <v>395</v>
      </c>
      <c r="C349" s="80">
        <f t="shared" si="112"/>
        <v>2019</v>
      </c>
      <c r="D349" s="80">
        <f t="shared" si="113"/>
        <v>12</v>
      </c>
      <c r="E349" s="80">
        <f t="shared" si="114"/>
        <v>11</v>
      </c>
      <c r="F349" s="80">
        <v>1029.6729</v>
      </c>
      <c r="G349" s="80">
        <v>91.37</v>
      </c>
      <c r="H349" s="80">
        <v>-0.42</v>
      </c>
      <c r="I349" s="80">
        <v>268.48</v>
      </c>
      <c r="J349" s="80">
        <v>4918.3999999999996</v>
      </c>
      <c r="K349" s="80">
        <v>1126.9576</v>
      </c>
      <c r="L349" s="80">
        <v>11824.07</v>
      </c>
      <c r="M349" s="80">
        <v>20487.02</v>
      </c>
      <c r="O349" s="66">
        <f t="shared" si="115"/>
        <v>12</v>
      </c>
      <c r="P349" s="44">
        <f t="shared" si="116"/>
        <v>10</v>
      </c>
      <c r="Q349" s="94">
        <v>45636</v>
      </c>
      <c r="R349" s="95">
        <f>SUMIFS(F:F,C:C,$R$4,D:D,O349,E:E,P349)</f>
        <v>1034.3657000000001</v>
      </c>
      <c r="S349" s="96">
        <f>SUMIFS($F:$F,$C:$C,$S$4,$D:$D,O349,$E:$E,P349)</f>
        <v>934.88220000000001</v>
      </c>
      <c r="T349" s="96">
        <f>SUMIFS($F:$F,$C:$C,$T$4,$D:$D,O349,$E:$E,P349)</f>
        <v>691.73580000000004</v>
      </c>
      <c r="U349" s="96">
        <f>SUMIFS($F:$F,$C:$C,$U$4,$D:$D,O349,$E:$E,P349)</f>
        <v>990.63409999999999</v>
      </c>
      <c r="V349" s="96">
        <f>SUMIFS($F:$F,$C:$C,$V$4,$D:$D,O349,$E:$E,P349)</f>
        <v>1034.0622000000001</v>
      </c>
      <c r="W349" s="96">
        <f>SUMIFS($F:$F,$C:$C,$W$4,$D:$D,O349,$E:$E,P349)</f>
        <v>928.33399999999995</v>
      </c>
      <c r="X349" s="97">
        <f>SUMIFS($F:$F,$C:$C,$X$4,$D:$D,O349,$E:$E,P349)</f>
        <v>0</v>
      </c>
      <c r="Y349" s="44"/>
      <c r="Z349" s="66">
        <f t="shared" si="117"/>
        <v>12</v>
      </c>
      <c r="AA349" s="44">
        <f t="shared" si="118"/>
        <v>10</v>
      </c>
      <c r="AB349" s="94">
        <v>45636</v>
      </c>
      <c r="AC349" s="95">
        <f t="shared" si="132"/>
        <v>94.033245454545465</v>
      </c>
      <c r="AD349" s="96">
        <f t="shared" si="132"/>
        <v>84.989290909090911</v>
      </c>
      <c r="AE349" s="96">
        <f t="shared" si="132"/>
        <v>62.885072727272728</v>
      </c>
      <c r="AF349" s="96">
        <f t="shared" si="132"/>
        <v>90.057645454545451</v>
      </c>
      <c r="AG349" s="96">
        <f t="shared" si="132"/>
        <v>94.005654545454547</v>
      </c>
      <c r="AH349" s="96">
        <f t="shared" si="132"/>
        <v>84.393999999999991</v>
      </c>
      <c r="AI349" s="97">
        <f t="shared" si="132"/>
        <v>0</v>
      </c>
      <c r="AJ349" s="44"/>
      <c r="AK349" s="66">
        <f t="shared" si="119"/>
        <v>12</v>
      </c>
      <c r="AL349" s="44">
        <f t="shared" si="120"/>
        <v>10</v>
      </c>
      <c r="AM349" s="94">
        <v>45636</v>
      </c>
      <c r="AN349" s="95">
        <f>SUMIFS(G:G,C:C,$AN$4,D:D,AK349,E:E,AL349)</f>
        <v>91.78</v>
      </c>
      <c r="AO349" s="96">
        <f>SUMIFS(G:G,C:C,$AO$4,D:D,AK349,E:E,AL349)</f>
        <v>82.47</v>
      </c>
      <c r="AP349" s="96">
        <f>SUMIFS(G:G,C:C,$AP$4,D:D,AK349,E:E,AL349)</f>
        <v>62.08</v>
      </c>
      <c r="AQ349" s="96">
        <f>SUMIFS(G:G,C:C,$AQ$4,D:D,AK349,E:E,AL349)</f>
        <v>88.53</v>
      </c>
      <c r="AR349" s="96">
        <f>SUMIFS(G:G,C:C,$AR$4,D:D,AK349,E:E,AL349)</f>
        <v>90.72</v>
      </c>
      <c r="AS349" s="96">
        <f>SUMIFS(G:G,C:C,$AS$4,D:D,AK349,E:E,AL349)</f>
        <v>80.88</v>
      </c>
      <c r="AT349" s="97">
        <f>SUMIFS(G:G,C:C,$AT$4,D:D,AK349,E:E,AL349)</f>
        <v>0</v>
      </c>
      <c r="AU349" s="44"/>
      <c r="AV349" s="101">
        <v>45636</v>
      </c>
      <c r="AW349" s="96">
        <f t="shared" si="121"/>
        <v>915.92966000000001</v>
      </c>
      <c r="AX349" s="96">
        <f t="shared" si="122"/>
        <v>83.266332727272726</v>
      </c>
      <c r="AY349" s="97">
        <f t="shared" si="123"/>
        <v>80.936000000000007</v>
      </c>
      <c r="AZ349" s="96">
        <f t="shared" si="124"/>
        <v>94.033245454545465</v>
      </c>
      <c r="BA349" s="96">
        <f t="shared" si="125"/>
        <v>62.885072727272728</v>
      </c>
      <c r="BB349" s="97">
        <f t="shared" si="126"/>
        <v>31.148172727272737</v>
      </c>
      <c r="BC349" s="102">
        <f t="shared" si="127"/>
        <v>83.266332727272726</v>
      </c>
      <c r="BD349" s="44"/>
      <c r="BE349" s="44"/>
      <c r="BF349" s="96">
        <f t="shared" si="129"/>
        <v>90.72</v>
      </c>
      <c r="BG349" s="96">
        <f t="shared" si="130"/>
        <v>62.08</v>
      </c>
      <c r="BH349" s="96">
        <f t="shared" si="131"/>
        <v>28.64</v>
      </c>
      <c r="BI349" s="44"/>
      <c r="BJ349" s="96">
        <f t="shared" si="128"/>
        <v>80.936000000000007</v>
      </c>
      <c r="BK349" s="44"/>
      <c r="BP349" s="14"/>
      <c r="BQ349" s="13"/>
      <c r="BR349" s="15"/>
      <c r="BU349" s="13"/>
      <c r="BV349" s="15"/>
      <c r="BY349" s="13"/>
      <c r="BZ349" s="15"/>
      <c r="CC349" s="13"/>
      <c r="CD349" s="15"/>
      <c r="CG349" s="13"/>
      <c r="CH349" s="15"/>
      <c r="CK349" s="15"/>
      <c r="CL349" s="15"/>
      <c r="CM349" s="15"/>
    </row>
    <row r="350" spans="1:91" ht="16" thickBot="1" x14ac:dyDescent="0.4">
      <c r="A350" s="13">
        <v>43811</v>
      </c>
      <c r="B350" s="81" t="s">
        <v>396</v>
      </c>
      <c r="C350" s="80">
        <f t="shared" si="112"/>
        <v>2019</v>
      </c>
      <c r="D350" s="80">
        <f t="shared" si="113"/>
        <v>12</v>
      </c>
      <c r="E350" s="80">
        <f t="shared" si="114"/>
        <v>12</v>
      </c>
      <c r="F350" s="80">
        <v>1024.7264</v>
      </c>
      <c r="G350" s="80">
        <v>90.93</v>
      </c>
      <c r="H350" s="80">
        <v>-0.44</v>
      </c>
      <c r="I350" s="80">
        <v>303.77999999999997</v>
      </c>
      <c r="J350" s="80">
        <v>5192.8</v>
      </c>
      <c r="K350" s="80">
        <v>1126.9576</v>
      </c>
      <c r="L350" s="80">
        <v>11824.47</v>
      </c>
      <c r="M350" s="80">
        <v>20485.96</v>
      </c>
      <c r="O350" s="66">
        <f t="shared" si="115"/>
        <v>12</v>
      </c>
      <c r="P350" s="44">
        <f t="shared" si="116"/>
        <v>11</v>
      </c>
      <c r="Q350" s="94">
        <v>45637</v>
      </c>
      <c r="R350" s="95">
        <f>SUMIFS(F:F,C:C,$R$4,D:D,O350,E:E,P350)</f>
        <v>1029.6729</v>
      </c>
      <c r="S350" s="96">
        <f>SUMIFS($F:$F,$C:$C,$S$4,$D:$D,O350,$E:$E,P350)</f>
        <v>928.08540000000005</v>
      </c>
      <c r="T350" s="96">
        <f>SUMIFS($F:$F,$C:$C,$T$4,$D:$D,O350,$E:$E,P350)</f>
        <v>686.26319999999998</v>
      </c>
      <c r="U350" s="96">
        <f>SUMIFS($F:$F,$C:$C,$U$4,$D:$D,O350,$E:$E,P350)</f>
        <v>985.39729999999997</v>
      </c>
      <c r="V350" s="96">
        <f>SUMIFS($F:$F,$C:$C,$V$4,$D:$D,O350,$E:$E,P350)</f>
        <v>1030.4487999999999</v>
      </c>
      <c r="W350" s="96">
        <f>SUMIFS($F:$F,$C:$C,$W$4,$D:$D,O350,$E:$E,P350)</f>
        <v>920.09699999999998</v>
      </c>
      <c r="X350" s="97">
        <f>SUMIFS($F:$F,$C:$C,$X$4,$D:$D,O350,$E:$E,P350)</f>
        <v>0</v>
      </c>
      <c r="Y350" s="44"/>
      <c r="Z350" s="66">
        <f t="shared" si="117"/>
        <v>12</v>
      </c>
      <c r="AA350" s="44">
        <f t="shared" si="118"/>
        <v>11</v>
      </c>
      <c r="AB350" s="94">
        <v>45637</v>
      </c>
      <c r="AC350" s="95">
        <f t="shared" si="132"/>
        <v>93.60662727272728</v>
      </c>
      <c r="AD350" s="96">
        <f t="shared" si="132"/>
        <v>84.371400000000008</v>
      </c>
      <c r="AE350" s="96">
        <f t="shared" si="132"/>
        <v>62.387563636363637</v>
      </c>
      <c r="AF350" s="96">
        <f t="shared" si="132"/>
        <v>89.581572727272729</v>
      </c>
      <c r="AG350" s="96">
        <f t="shared" si="132"/>
        <v>93.67716363636363</v>
      </c>
      <c r="AH350" s="96">
        <f t="shared" si="132"/>
        <v>83.645181818181811</v>
      </c>
      <c r="AI350" s="97">
        <f t="shared" si="132"/>
        <v>0</v>
      </c>
      <c r="AJ350" s="44"/>
      <c r="AK350" s="66">
        <f t="shared" si="119"/>
        <v>12</v>
      </c>
      <c r="AL350" s="44">
        <f t="shared" si="120"/>
        <v>11</v>
      </c>
      <c r="AM350" s="94">
        <v>45637</v>
      </c>
      <c r="AN350" s="95">
        <f>SUMIFS(G:G,C:C,$AN$4,D:D,AK350,E:E,AL350)</f>
        <v>91.37</v>
      </c>
      <c r="AO350" s="96">
        <f>SUMIFS(G:G,C:C,$AO$4,D:D,AK350,E:E,AL350)</f>
        <v>81.87</v>
      </c>
      <c r="AP350" s="96">
        <f>SUMIFS(G:G,C:C,$AP$4,D:D,AK350,E:E,AL350)</f>
        <v>61.59</v>
      </c>
      <c r="AQ350" s="96">
        <f>SUMIFS(G:G,C:C,$AQ$4,D:D,AK350,E:E,AL350)</f>
        <v>88.06</v>
      </c>
      <c r="AR350" s="96">
        <f>SUMIFS(G:G,C:C,$AR$4,D:D,AK350,E:E,AL350)</f>
        <v>90.41</v>
      </c>
      <c r="AS350" s="96">
        <f>SUMIFS(G:G,C:C,$AS$4,D:D,AK350,E:E,AL350)</f>
        <v>80.16</v>
      </c>
      <c r="AT350" s="97">
        <f>SUMIFS(G:G,C:C,$AT$4,D:D,AK350,E:E,AL350)</f>
        <v>0</v>
      </c>
      <c r="AU350" s="44"/>
      <c r="AV350" s="101">
        <v>45637</v>
      </c>
      <c r="AW350" s="96">
        <f t="shared" si="121"/>
        <v>910.05833999999993</v>
      </c>
      <c r="AX350" s="96">
        <f t="shared" si="122"/>
        <v>82.732576363636355</v>
      </c>
      <c r="AY350" s="97">
        <f t="shared" si="123"/>
        <v>80.418000000000006</v>
      </c>
      <c r="AZ350" s="96">
        <f t="shared" si="124"/>
        <v>93.67716363636363</v>
      </c>
      <c r="BA350" s="96">
        <f t="shared" si="125"/>
        <v>62.387563636363637</v>
      </c>
      <c r="BB350" s="97">
        <f t="shared" si="126"/>
        <v>31.289599999999993</v>
      </c>
      <c r="BC350" s="102">
        <f t="shared" si="127"/>
        <v>82.732576363636355</v>
      </c>
      <c r="BD350" s="44"/>
      <c r="BE350" s="44"/>
      <c r="BF350" s="96">
        <f t="shared" si="129"/>
        <v>90.41</v>
      </c>
      <c r="BG350" s="96">
        <f t="shared" si="130"/>
        <v>61.59</v>
      </c>
      <c r="BH350" s="96">
        <f t="shared" si="131"/>
        <v>28.819999999999993</v>
      </c>
      <c r="BI350" s="44"/>
      <c r="BJ350" s="96">
        <f t="shared" si="128"/>
        <v>80.418000000000006</v>
      </c>
      <c r="BK350" s="44"/>
      <c r="BP350" s="14"/>
      <c r="BQ350" s="13"/>
      <c r="BR350" s="15"/>
      <c r="BU350" s="13"/>
      <c r="BV350" s="15"/>
      <c r="BY350" s="13"/>
      <c r="BZ350" s="15"/>
      <c r="CC350" s="13"/>
      <c r="CD350" s="15"/>
      <c r="CG350" s="13"/>
      <c r="CH350" s="15"/>
      <c r="CK350" s="15"/>
      <c r="CL350" s="15"/>
      <c r="CM350" s="15"/>
    </row>
    <row r="351" spans="1:91" ht="16" thickBot="1" x14ac:dyDescent="0.4">
      <c r="A351" s="13">
        <v>43812</v>
      </c>
      <c r="B351" s="81" t="s">
        <v>397</v>
      </c>
      <c r="C351" s="80">
        <f t="shared" si="112"/>
        <v>2019</v>
      </c>
      <c r="D351" s="80">
        <f t="shared" si="113"/>
        <v>12</v>
      </c>
      <c r="E351" s="80">
        <f t="shared" si="114"/>
        <v>13</v>
      </c>
      <c r="F351" s="80">
        <v>1020.9005</v>
      </c>
      <c r="G351" s="80">
        <v>90.59</v>
      </c>
      <c r="H351" s="80">
        <v>-0.34</v>
      </c>
      <c r="I351" s="80">
        <v>404.7</v>
      </c>
      <c r="J351" s="80">
        <v>4199.2</v>
      </c>
      <c r="K351" s="80">
        <v>1126.9753000000001</v>
      </c>
      <c r="L351" s="80">
        <v>11824.81</v>
      </c>
      <c r="M351" s="80">
        <v>20485.080000000002</v>
      </c>
      <c r="O351" s="66">
        <f t="shared" si="115"/>
        <v>12</v>
      </c>
      <c r="P351" s="44">
        <f t="shared" si="116"/>
        <v>12</v>
      </c>
      <c r="Q351" s="94">
        <v>45638</v>
      </c>
      <c r="R351" s="95">
        <f>SUMIFS(F:F,C:C,$R$4,D:D,O351,E:E,P351)</f>
        <v>1024.7264</v>
      </c>
      <c r="S351" s="96">
        <f>SUMIFS($F:$F,$C:$C,$S$4,$D:$D,O351,$E:$E,P351)</f>
        <v>922.92729999999995</v>
      </c>
      <c r="T351" s="96">
        <f>SUMIFS($F:$F,$C:$C,$T$4,$D:$D,O351,$E:$E,P351)</f>
        <v>681.90160000000003</v>
      </c>
      <c r="U351" s="96">
        <f>SUMIFS($F:$F,$C:$C,$U$4,$D:$D,O351,$E:$E,P351)</f>
        <v>977.52750000000003</v>
      </c>
      <c r="V351" s="96">
        <f>SUMIFS($F:$F,$C:$C,$V$4,$D:$D,O351,$E:$E,P351)</f>
        <v>1026.5768</v>
      </c>
      <c r="W351" s="96">
        <f>SUMIFS($F:$F,$C:$C,$W$4,$D:$D,O351,$E:$E,P351)</f>
        <v>911.81119999999999</v>
      </c>
      <c r="X351" s="97">
        <f>SUMIFS($F:$F,$C:$C,$X$4,$D:$D,O351,$E:$E,P351)</f>
        <v>0</v>
      </c>
      <c r="Y351" s="44"/>
      <c r="Z351" s="66">
        <f t="shared" si="117"/>
        <v>12</v>
      </c>
      <c r="AA351" s="44">
        <f t="shared" si="118"/>
        <v>12</v>
      </c>
      <c r="AB351" s="94">
        <v>45638</v>
      </c>
      <c r="AC351" s="95">
        <f t="shared" si="132"/>
        <v>93.156945454545451</v>
      </c>
      <c r="AD351" s="96">
        <f t="shared" si="132"/>
        <v>83.902481818181812</v>
      </c>
      <c r="AE351" s="96">
        <f t="shared" si="132"/>
        <v>61.991054545454546</v>
      </c>
      <c r="AF351" s="96">
        <f t="shared" si="132"/>
        <v>88.866136363636372</v>
      </c>
      <c r="AG351" s="96">
        <f t="shared" si="132"/>
        <v>93.325163636363641</v>
      </c>
      <c r="AH351" s="96">
        <f t="shared" si="132"/>
        <v>82.891927272727273</v>
      </c>
      <c r="AI351" s="97">
        <f t="shared" si="132"/>
        <v>0</v>
      </c>
      <c r="AJ351" s="44"/>
      <c r="AK351" s="66">
        <f t="shared" si="119"/>
        <v>12</v>
      </c>
      <c r="AL351" s="44">
        <f t="shared" si="120"/>
        <v>12</v>
      </c>
      <c r="AM351" s="94">
        <v>45638</v>
      </c>
      <c r="AN351" s="95">
        <f>SUMIFS(G:G,C:C,$AN$4,D:D,AK351,E:E,AL351)</f>
        <v>90.93</v>
      </c>
      <c r="AO351" s="96">
        <f>SUMIFS(G:G,C:C,$AO$4,D:D,AK351,E:E,AL351)</f>
        <v>81.42</v>
      </c>
      <c r="AP351" s="96">
        <f>SUMIFS(G:G,C:C,$AP$4,D:D,AK351,E:E,AL351)</f>
        <v>61.2</v>
      </c>
      <c r="AQ351" s="96">
        <f>SUMIFS(G:G,C:C,$AQ$4,D:D,AK351,E:E,AL351)</f>
        <v>87.35</v>
      </c>
      <c r="AR351" s="96">
        <f>SUMIFS(G:G,C:C,$AR$4,D:D,AK351,E:E,AL351)</f>
        <v>90.07</v>
      </c>
      <c r="AS351" s="96">
        <f>SUMIFS(G:G,C:C,$AS$4,D:D,AK351,E:E,AL351)</f>
        <v>79.44</v>
      </c>
      <c r="AT351" s="97">
        <f>SUMIFS(G:G,C:C,$AT$4,D:D,AK351,E:E,AL351)</f>
        <v>0</v>
      </c>
      <c r="AU351" s="44"/>
      <c r="AV351" s="101">
        <v>45638</v>
      </c>
      <c r="AW351" s="96">
        <f t="shared" si="121"/>
        <v>904.14888000000008</v>
      </c>
      <c r="AX351" s="96">
        <f t="shared" si="122"/>
        <v>82.195352727272734</v>
      </c>
      <c r="AY351" s="97">
        <f t="shared" si="123"/>
        <v>79.895999999999987</v>
      </c>
      <c r="AZ351" s="96">
        <f t="shared" si="124"/>
        <v>93.325163636363641</v>
      </c>
      <c r="BA351" s="96">
        <f t="shared" si="125"/>
        <v>61.991054545454546</v>
      </c>
      <c r="BB351" s="97">
        <f t="shared" si="126"/>
        <v>31.334109090909095</v>
      </c>
      <c r="BC351" s="102">
        <f t="shared" si="127"/>
        <v>82.195352727272734</v>
      </c>
      <c r="BD351" s="44"/>
      <c r="BE351" s="44"/>
      <c r="BF351" s="96">
        <f t="shared" si="129"/>
        <v>90.07</v>
      </c>
      <c r="BG351" s="96">
        <f t="shared" si="130"/>
        <v>61.2</v>
      </c>
      <c r="BH351" s="96">
        <f t="shared" si="131"/>
        <v>28.86999999999999</v>
      </c>
      <c r="BI351" s="44"/>
      <c r="BJ351" s="96">
        <f t="shared" si="128"/>
        <v>79.895999999999987</v>
      </c>
      <c r="BK351" s="44"/>
      <c r="BP351" s="14"/>
      <c r="BQ351" s="13"/>
      <c r="BR351" s="15"/>
      <c r="BU351" s="13"/>
      <c r="BV351" s="15"/>
      <c r="BY351" s="13"/>
      <c r="BZ351" s="15"/>
      <c r="CC351" s="13"/>
      <c r="CD351" s="15"/>
      <c r="CG351" s="13"/>
      <c r="CH351" s="15"/>
      <c r="CK351" s="15"/>
      <c r="CL351" s="15"/>
      <c r="CM351" s="15"/>
    </row>
    <row r="352" spans="1:91" ht="16" thickBot="1" x14ac:dyDescent="0.4">
      <c r="A352" s="13">
        <v>43813</v>
      </c>
      <c r="B352" s="81" t="s">
        <v>398</v>
      </c>
      <c r="C352" s="80">
        <f t="shared" si="112"/>
        <v>2019</v>
      </c>
      <c r="D352" s="80">
        <f t="shared" si="113"/>
        <v>12</v>
      </c>
      <c r="E352" s="80">
        <f t="shared" si="114"/>
        <v>14</v>
      </c>
      <c r="F352" s="80">
        <v>1019.2116</v>
      </c>
      <c r="G352" s="80">
        <v>90.44</v>
      </c>
      <c r="H352" s="80">
        <v>-0.15</v>
      </c>
      <c r="I352" s="80">
        <v>844.13</v>
      </c>
      <c r="J352" s="80">
        <v>2529.1999999999998</v>
      </c>
      <c r="K352" s="80">
        <v>1126.9753000000001</v>
      </c>
      <c r="L352" s="80">
        <v>11824.95</v>
      </c>
      <c r="M352" s="80">
        <v>20484.689999999999</v>
      </c>
      <c r="O352" s="66">
        <f t="shared" si="115"/>
        <v>12</v>
      </c>
      <c r="P352" s="44">
        <f t="shared" si="116"/>
        <v>13</v>
      </c>
      <c r="Q352" s="94">
        <v>45639</v>
      </c>
      <c r="R352" s="95">
        <f>SUMIFS(F:F,C:C,$R$4,D:D,O352,E:E,P352)</f>
        <v>1020.9005</v>
      </c>
      <c r="S352" s="96">
        <f>SUMIFS($F:$F,$C:$C,$S$4,$D:$D,O352,$E:$E,P352)</f>
        <v>918.8501</v>
      </c>
      <c r="T352" s="96">
        <f>SUMIFS($F:$F,$C:$C,$T$4,$D:$D,O352,$E:$E,P352)</f>
        <v>675.91849999999999</v>
      </c>
      <c r="U352" s="96">
        <f>SUMIFS($F:$F,$C:$C,$U$4,$D:$D,O352,$E:$E,P352)</f>
        <v>968.91579999999999</v>
      </c>
      <c r="V352" s="96">
        <f>SUMIFS($F:$F,$C:$C,$V$4,$D:$D,O352,$E:$E,P352)</f>
        <v>1022.5936</v>
      </c>
      <c r="W352" s="96">
        <f>SUMIFS($F:$F,$C:$C,$W$4,$D:$D,O352,$E:$E,P352)</f>
        <v>904.02629999999999</v>
      </c>
      <c r="X352" s="97">
        <f>SUMIFS($F:$F,$C:$C,$X$4,$D:$D,O352,$E:$E,P352)</f>
        <v>0</v>
      </c>
      <c r="Y352" s="44"/>
      <c r="Z352" s="66">
        <f t="shared" si="117"/>
        <v>12</v>
      </c>
      <c r="AA352" s="44">
        <f t="shared" si="118"/>
        <v>13</v>
      </c>
      <c r="AB352" s="94">
        <v>45639</v>
      </c>
      <c r="AC352" s="95">
        <f t="shared" si="132"/>
        <v>92.809136363636355</v>
      </c>
      <c r="AD352" s="96">
        <f t="shared" si="132"/>
        <v>83.53182727272727</v>
      </c>
      <c r="AE352" s="96">
        <f t="shared" si="132"/>
        <v>61.447136363636361</v>
      </c>
      <c r="AF352" s="96">
        <f t="shared" si="132"/>
        <v>88.083254545454551</v>
      </c>
      <c r="AG352" s="96">
        <f t="shared" si="132"/>
        <v>92.963054545454554</v>
      </c>
      <c r="AH352" s="96">
        <f t="shared" si="132"/>
        <v>82.184209090909093</v>
      </c>
      <c r="AI352" s="97">
        <f t="shared" si="132"/>
        <v>0</v>
      </c>
      <c r="AJ352" s="44"/>
      <c r="AK352" s="66">
        <f t="shared" si="119"/>
        <v>12</v>
      </c>
      <c r="AL352" s="44">
        <f t="shared" si="120"/>
        <v>13</v>
      </c>
      <c r="AM352" s="94">
        <v>45639</v>
      </c>
      <c r="AN352" s="95">
        <f>SUMIFS(G:G,C:C,$AN$4,D:D,AK352,E:E,AL352)</f>
        <v>90.59</v>
      </c>
      <c r="AO352" s="96">
        <f>SUMIFS(G:G,C:C,$AO$4,D:D,AK352,E:E,AL352)</f>
        <v>81.06</v>
      </c>
      <c r="AP352" s="96">
        <f>SUMIFS(G:G,C:C,$AP$4,D:D,AK352,E:E,AL352)</f>
        <v>60.66</v>
      </c>
      <c r="AQ352" s="96">
        <f>SUMIFS(G:G,C:C,$AQ$4,D:D,AK352,E:E,AL352)</f>
        <v>86.59</v>
      </c>
      <c r="AR352" s="96">
        <f>SUMIFS(G:G,C:C,$AR$4,D:D,AK352,E:E,AL352)</f>
        <v>89.72</v>
      </c>
      <c r="AS352" s="96">
        <f>SUMIFS(G:G,C:C,$AS$4,D:D,AK352,E:E,AL352)</f>
        <v>78.760000000000005</v>
      </c>
      <c r="AT352" s="97">
        <f>SUMIFS(G:G,C:C,$AT$4,D:D,AK352,E:E,AL352)</f>
        <v>0</v>
      </c>
      <c r="AU352" s="44"/>
      <c r="AV352" s="101">
        <v>45639</v>
      </c>
      <c r="AW352" s="96">
        <f t="shared" si="121"/>
        <v>898.06085999999993</v>
      </c>
      <c r="AX352" s="96">
        <f t="shared" si="122"/>
        <v>81.641896363636363</v>
      </c>
      <c r="AY352" s="97">
        <f t="shared" si="123"/>
        <v>79.35799999999999</v>
      </c>
      <c r="AZ352" s="96">
        <f t="shared" si="124"/>
        <v>92.963054545454554</v>
      </c>
      <c r="BA352" s="96">
        <f t="shared" si="125"/>
        <v>61.447136363636361</v>
      </c>
      <c r="BB352" s="97">
        <f t="shared" si="126"/>
        <v>31.515918181818193</v>
      </c>
      <c r="BC352" s="102">
        <f t="shared" si="127"/>
        <v>81.641896363636377</v>
      </c>
      <c r="BD352" s="44"/>
      <c r="BE352" s="44"/>
      <c r="BF352" s="96">
        <f t="shared" si="129"/>
        <v>89.72</v>
      </c>
      <c r="BG352" s="96">
        <f t="shared" si="130"/>
        <v>60.66</v>
      </c>
      <c r="BH352" s="96">
        <f t="shared" si="131"/>
        <v>29.060000000000002</v>
      </c>
      <c r="BI352" s="44"/>
      <c r="BJ352" s="96">
        <f t="shared" si="128"/>
        <v>79.35799999999999</v>
      </c>
      <c r="BK352" s="44"/>
      <c r="BP352" s="14"/>
      <c r="BQ352" s="13"/>
      <c r="BR352" s="15"/>
      <c r="BU352" s="13"/>
      <c r="BV352" s="15"/>
      <c r="BY352" s="13"/>
      <c r="BZ352" s="15"/>
      <c r="CC352" s="13"/>
      <c r="CD352" s="15"/>
      <c r="CG352" s="13"/>
      <c r="CH352" s="15"/>
      <c r="CK352" s="15"/>
      <c r="CL352" s="15"/>
      <c r="CM352" s="15"/>
    </row>
    <row r="353" spans="1:91" ht="16" thickBot="1" x14ac:dyDescent="0.4">
      <c r="A353" s="13">
        <v>43814</v>
      </c>
      <c r="B353" s="81" t="s">
        <v>399</v>
      </c>
      <c r="C353" s="80">
        <f t="shared" si="112"/>
        <v>2019</v>
      </c>
      <c r="D353" s="80">
        <f t="shared" si="113"/>
        <v>12</v>
      </c>
      <c r="E353" s="80">
        <f t="shared" si="114"/>
        <v>15</v>
      </c>
      <c r="F353" s="80">
        <v>1017.9376</v>
      </c>
      <c r="G353" s="80">
        <v>90.32</v>
      </c>
      <c r="H353" s="80">
        <v>-0.11</v>
      </c>
      <c r="I353" s="80">
        <v>1073.97</v>
      </c>
      <c r="J353" s="80">
        <v>2339.5</v>
      </c>
      <c r="K353" s="80">
        <v>1126.9753000000001</v>
      </c>
      <c r="L353" s="80">
        <v>11824.89</v>
      </c>
      <c r="M353" s="80">
        <v>20484.86</v>
      </c>
      <c r="O353" s="66">
        <f t="shared" si="115"/>
        <v>12</v>
      </c>
      <c r="P353" s="44">
        <f t="shared" si="116"/>
        <v>14</v>
      </c>
      <c r="Q353" s="94">
        <v>45640</v>
      </c>
      <c r="R353" s="95">
        <f>SUMIFS(F:F,C:C,$R$4,D:D,O353,E:E,P353)</f>
        <v>1019.2116</v>
      </c>
      <c r="S353" s="96">
        <f>SUMIFS($F:$F,$C:$C,$S$4,$D:$D,O353,$E:$E,P353)</f>
        <v>913.85320000000002</v>
      </c>
      <c r="T353" s="96">
        <f>SUMIFS($F:$F,$C:$C,$T$4,$D:$D,O353,$E:$E,P353)</f>
        <v>670.38819999999998</v>
      </c>
      <c r="U353" s="96">
        <f>SUMIFS($F:$F,$C:$C,$U$4,$D:$D,O353,$E:$E,P353)</f>
        <v>960.98009999999999</v>
      </c>
      <c r="V353" s="96">
        <f>SUMIFS($F:$F,$C:$C,$V$4,$D:$D,O353,$E:$E,P353)</f>
        <v>1018.2560999999999</v>
      </c>
      <c r="W353" s="96">
        <f>SUMIFS($F:$F,$C:$C,$W$4,$D:$D,O353,$E:$E,P353)</f>
        <v>898.43449999999996</v>
      </c>
      <c r="X353" s="97">
        <f>SUMIFS($F:$F,$C:$C,$X$4,$D:$D,O353,$E:$E,P353)</f>
        <v>0</v>
      </c>
      <c r="Y353" s="44"/>
      <c r="Z353" s="66">
        <f t="shared" si="117"/>
        <v>12</v>
      </c>
      <c r="AA353" s="44">
        <f t="shared" si="118"/>
        <v>14</v>
      </c>
      <c r="AB353" s="94">
        <v>45640</v>
      </c>
      <c r="AC353" s="95">
        <f t="shared" si="132"/>
        <v>92.655599999999993</v>
      </c>
      <c r="AD353" s="96">
        <f t="shared" si="132"/>
        <v>83.077563636363635</v>
      </c>
      <c r="AE353" s="96">
        <f t="shared" si="132"/>
        <v>60.944381818181817</v>
      </c>
      <c r="AF353" s="96">
        <f t="shared" si="132"/>
        <v>87.361827272727268</v>
      </c>
      <c r="AG353" s="96">
        <f t="shared" si="132"/>
        <v>92.568736363636361</v>
      </c>
      <c r="AH353" s="96">
        <f t="shared" si="132"/>
        <v>81.67586363636363</v>
      </c>
      <c r="AI353" s="97">
        <f t="shared" si="132"/>
        <v>0</v>
      </c>
      <c r="AJ353" s="44"/>
      <c r="AK353" s="66">
        <f t="shared" si="119"/>
        <v>12</v>
      </c>
      <c r="AL353" s="44">
        <f t="shared" si="120"/>
        <v>14</v>
      </c>
      <c r="AM353" s="94">
        <v>45640</v>
      </c>
      <c r="AN353" s="95">
        <f>SUMIFS(G:G,C:C,$AN$4,D:D,AK353,E:E,AL353)</f>
        <v>90.44</v>
      </c>
      <c r="AO353" s="96">
        <f>SUMIFS(G:G,C:C,$AO$4,D:D,AK353,E:E,AL353)</f>
        <v>80.61</v>
      </c>
      <c r="AP353" s="96">
        <f>SUMIFS(G:G,C:C,$AP$4,D:D,AK353,E:E,AL353)</f>
        <v>60.16</v>
      </c>
      <c r="AQ353" s="96">
        <f>SUMIFS(G:G,C:C,$AQ$4,D:D,AK353,E:E,AL353)</f>
        <v>85.88</v>
      </c>
      <c r="AR353" s="96">
        <f>SUMIFS(G:G,C:C,$AR$4,D:D,AK353,E:E,AL353)</f>
        <v>89.34</v>
      </c>
      <c r="AS353" s="96">
        <f>SUMIFS(G:G,C:C,$AS$4,D:D,AK353,E:E,AL353)</f>
        <v>78.27</v>
      </c>
      <c r="AT353" s="97">
        <f>SUMIFS(G:G,C:C,$AT$4,D:D,AK353,E:E,AL353)</f>
        <v>0</v>
      </c>
      <c r="AU353" s="44"/>
      <c r="AV353" s="101">
        <v>45640</v>
      </c>
      <c r="AW353" s="96">
        <f t="shared" si="121"/>
        <v>892.38241999999991</v>
      </c>
      <c r="AX353" s="96">
        <f t="shared" si="122"/>
        <v>81.125674545454544</v>
      </c>
      <c r="AY353" s="97">
        <f t="shared" si="123"/>
        <v>78.852000000000004</v>
      </c>
      <c r="AZ353" s="96">
        <f t="shared" si="124"/>
        <v>92.655599999999993</v>
      </c>
      <c r="BA353" s="96">
        <f t="shared" si="125"/>
        <v>60.944381818181817</v>
      </c>
      <c r="BB353" s="97">
        <f t="shared" si="126"/>
        <v>31.711218181818175</v>
      </c>
      <c r="BC353" s="102">
        <f t="shared" si="127"/>
        <v>81.12567454545453</v>
      </c>
      <c r="BD353" s="44"/>
      <c r="BE353" s="44"/>
      <c r="BF353" s="96">
        <f t="shared" si="129"/>
        <v>89.34</v>
      </c>
      <c r="BG353" s="96">
        <f t="shared" si="130"/>
        <v>60.16</v>
      </c>
      <c r="BH353" s="96">
        <f t="shared" si="131"/>
        <v>29.180000000000007</v>
      </c>
      <c r="BI353" s="44"/>
      <c r="BJ353" s="96">
        <f t="shared" si="128"/>
        <v>78.852000000000004</v>
      </c>
      <c r="BK353" s="44"/>
      <c r="BP353" s="14"/>
      <c r="BQ353" s="13"/>
      <c r="BR353" s="15"/>
      <c r="BU353" s="13"/>
      <c r="BV353" s="15"/>
      <c r="BY353" s="13"/>
      <c r="BZ353" s="15"/>
      <c r="CC353" s="13"/>
      <c r="CD353" s="15"/>
      <c r="CG353" s="13"/>
      <c r="CH353" s="15"/>
      <c r="CK353" s="15"/>
      <c r="CL353" s="15"/>
      <c r="CM353" s="15"/>
    </row>
    <row r="354" spans="1:91" ht="16" thickBot="1" x14ac:dyDescent="0.4">
      <c r="A354" s="13">
        <v>43815</v>
      </c>
      <c r="B354" s="81" t="s">
        <v>400</v>
      </c>
      <c r="C354" s="80">
        <f t="shared" si="112"/>
        <v>2019</v>
      </c>
      <c r="D354" s="80">
        <f t="shared" si="113"/>
        <v>12</v>
      </c>
      <c r="E354" s="80">
        <f t="shared" si="114"/>
        <v>16</v>
      </c>
      <c r="F354" s="80">
        <v>1015.0673</v>
      </c>
      <c r="G354" s="80">
        <v>90.07</v>
      </c>
      <c r="H354" s="80">
        <v>-0.25</v>
      </c>
      <c r="I354" s="80">
        <v>463.53</v>
      </c>
      <c r="J354" s="80">
        <v>3296.3</v>
      </c>
      <c r="K354" s="80">
        <v>1126.9773</v>
      </c>
      <c r="L354" s="80">
        <v>11824.91</v>
      </c>
      <c r="M354" s="80">
        <v>20484.939999999999</v>
      </c>
      <c r="O354" s="66">
        <f t="shared" si="115"/>
        <v>12</v>
      </c>
      <c r="P354" s="44">
        <f t="shared" si="116"/>
        <v>15</v>
      </c>
      <c r="Q354" s="94">
        <v>45641</v>
      </c>
      <c r="R354" s="95">
        <f>SUMIFS(F:F,C:C,$R$4,D:D,O354,E:E,P354)</f>
        <v>1017.9376</v>
      </c>
      <c r="S354" s="96">
        <f>SUMIFS($F:$F,$C:$C,$S$4,$D:$D,O354,$E:$E,P354)</f>
        <v>908.27629999999999</v>
      </c>
      <c r="T354" s="96">
        <f>SUMIFS($F:$F,$C:$C,$T$4,$D:$D,O354,$E:$E,P354)</f>
        <v>665.12170000000003</v>
      </c>
      <c r="U354" s="96">
        <f>SUMIFS($F:$F,$C:$C,$U$4,$D:$D,O354,$E:$E,P354)</f>
        <v>953.48879999999997</v>
      </c>
      <c r="V354" s="96">
        <f>SUMIFS($F:$F,$C:$C,$V$4,$D:$D,O354,$E:$E,P354)</f>
        <v>1014.5076</v>
      </c>
      <c r="W354" s="96">
        <f>SUMIFS($F:$F,$C:$C,$W$4,$D:$D,O354,$E:$E,P354)</f>
        <v>894.28060000000005</v>
      </c>
      <c r="X354" s="97">
        <f>SUMIFS($F:$F,$C:$C,$X$4,$D:$D,O354,$E:$E,P354)</f>
        <v>0</v>
      </c>
      <c r="Y354" s="44"/>
      <c r="Z354" s="66">
        <f t="shared" si="117"/>
        <v>12</v>
      </c>
      <c r="AA354" s="44">
        <f t="shared" si="118"/>
        <v>15</v>
      </c>
      <c r="AB354" s="94">
        <v>45641</v>
      </c>
      <c r="AC354" s="95">
        <f t="shared" si="132"/>
        <v>92.539781818181822</v>
      </c>
      <c r="AD354" s="96">
        <f t="shared" si="132"/>
        <v>82.570572727272733</v>
      </c>
      <c r="AE354" s="96">
        <f t="shared" si="132"/>
        <v>60.465609090909091</v>
      </c>
      <c r="AF354" s="96">
        <f t="shared" si="132"/>
        <v>86.680799999999991</v>
      </c>
      <c r="AG354" s="96">
        <f t="shared" si="132"/>
        <v>92.22796363636364</v>
      </c>
      <c r="AH354" s="96">
        <f t="shared" si="132"/>
        <v>81.298236363636363</v>
      </c>
      <c r="AI354" s="97">
        <f t="shared" si="132"/>
        <v>0</v>
      </c>
      <c r="AJ354" s="44"/>
      <c r="AK354" s="66">
        <f t="shared" si="119"/>
        <v>12</v>
      </c>
      <c r="AL354" s="44">
        <f t="shared" si="120"/>
        <v>15</v>
      </c>
      <c r="AM354" s="94">
        <v>45641</v>
      </c>
      <c r="AN354" s="95">
        <f>SUMIFS(G:G,C:C,$AN$4,D:D,AK354,E:E,AL354)</f>
        <v>90.32</v>
      </c>
      <c r="AO354" s="96">
        <f>SUMIFS(G:G,C:C,$AO$4,D:D,AK354,E:E,AL354)</f>
        <v>80.19</v>
      </c>
      <c r="AP354" s="96">
        <f>SUMIFS(G:G,C:C,$AP$4,D:D,AK354,E:E,AL354)</f>
        <v>59.69</v>
      </c>
      <c r="AQ354" s="96">
        <f>SUMIFS(G:G,C:C,$AQ$4,D:D,AK354,E:E,AL354)</f>
        <v>85.21</v>
      </c>
      <c r="AR354" s="96">
        <f>SUMIFS(G:G,C:C,$AR$4,D:D,AK354,E:E,AL354)</f>
        <v>89.01</v>
      </c>
      <c r="AS354" s="96">
        <f>SUMIFS(G:G,C:C,$AS$4,D:D,AK354,E:E,AL354)</f>
        <v>77.91</v>
      </c>
      <c r="AT354" s="97">
        <f>SUMIFS(G:G,C:C,$AT$4,D:D,AK354,E:E,AL354)</f>
        <v>0</v>
      </c>
      <c r="AU354" s="44"/>
      <c r="AV354" s="101">
        <v>45641</v>
      </c>
      <c r="AW354" s="96">
        <f t="shared" si="121"/>
        <v>887.13499999999999</v>
      </c>
      <c r="AX354" s="96">
        <f t="shared" si="122"/>
        <v>80.648636363636356</v>
      </c>
      <c r="AY354" s="97">
        <f t="shared" si="123"/>
        <v>78.402000000000001</v>
      </c>
      <c r="AZ354" s="96">
        <f t="shared" si="124"/>
        <v>92.539781818181822</v>
      </c>
      <c r="BA354" s="96">
        <f t="shared" si="125"/>
        <v>60.465609090909091</v>
      </c>
      <c r="BB354" s="97">
        <f t="shared" si="126"/>
        <v>32.074172727272732</v>
      </c>
      <c r="BC354" s="102">
        <f t="shared" si="127"/>
        <v>80.648636363636371</v>
      </c>
      <c r="BD354" s="44"/>
      <c r="BE354" s="44"/>
      <c r="BF354" s="96">
        <f t="shared" si="129"/>
        <v>89.01</v>
      </c>
      <c r="BG354" s="96">
        <f t="shared" si="130"/>
        <v>59.69</v>
      </c>
      <c r="BH354" s="96">
        <f t="shared" si="131"/>
        <v>29.320000000000007</v>
      </c>
      <c r="BI354" s="44"/>
      <c r="BJ354" s="96">
        <f t="shared" si="128"/>
        <v>78.402000000000001</v>
      </c>
      <c r="BK354" s="44"/>
      <c r="BP354" s="14"/>
      <c r="BQ354" s="13"/>
      <c r="BR354" s="15"/>
      <c r="BU354" s="13"/>
      <c r="BV354" s="15"/>
      <c r="BY354" s="13"/>
      <c r="BZ354" s="15"/>
      <c r="CC354" s="13"/>
      <c r="CD354" s="15"/>
      <c r="CG354" s="13"/>
      <c r="CH354" s="15"/>
      <c r="CK354" s="15"/>
      <c r="CL354" s="15"/>
      <c r="CM354" s="15"/>
    </row>
    <row r="355" spans="1:91" ht="16" thickBot="1" x14ac:dyDescent="0.4">
      <c r="A355" s="13">
        <v>43816</v>
      </c>
      <c r="B355" s="81" t="s">
        <v>401</v>
      </c>
      <c r="C355" s="80">
        <f t="shared" si="112"/>
        <v>2019</v>
      </c>
      <c r="D355" s="80">
        <f t="shared" si="113"/>
        <v>12</v>
      </c>
      <c r="E355" s="80">
        <f t="shared" si="114"/>
        <v>17</v>
      </c>
      <c r="F355" s="80">
        <v>1012.6272</v>
      </c>
      <c r="G355" s="80">
        <v>89.85</v>
      </c>
      <c r="H355" s="80">
        <v>-0.22</v>
      </c>
      <c r="I355" s="80">
        <v>612.22</v>
      </c>
      <c r="J355" s="80">
        <v>3051</v>
      </c>
      <c r="K355" s="80">
        <v>1126.9802999999999</v>
      </c>
      <c r="L355" s="80">
        <v>11824.9</v>
      </c>
      <c r="M355" s="80">
        <v>20484.96</v>
      </c>
      <c r="O355" s="66">
        <f t="shared" si="115"/>
        <v>12</v>
      </c>
      <c r="P355" s="44">
        <f t="shared" si="116"/>
        <v>16</v>
      </c>
      <c r="Q355" s="94">
        <v>45642</v>
      </c>
      <c r="R355" s="95">
        <f>SUMIFS(F:F,C:C,$R$4,D:D,O355,E:E,P355)</f>
        <v>1015.0673</v>
      </c>
      <c r="S355" s="96">
        <f>SUMIFS($F:$F,$C:$C,$S$4,$D:$D,O355,$E:$E,P355)</f>
        <v>903.28459999999995</v>
      </c>
      <c r="T355" s="96">
        <f>SUMIFS($F:$F,$C:$C,$T$4,$D:$D,O355,$E:$E,P355)</f>
        <v>659.79269999999997</v>
      </c>
      <c r="U355" s="96">
        <f>SUMIFS($F:$F,$C:$C,$U$4,$D:$D,O355,$E:$E,P355)</f>
        <v>946.96050000000002</v>
      </c>
      <c r="V355" s="96">
        <f>SUMIFS($F:$F,$C:$C,$V$4,$D:$D,O355,$E:$E,P355)</f>
        <v>1012.7041</v>
      </c>
      <c r="W355" s="96">
        <f>SUMIFS($F:$F,$C:$C,$W$4,$D:$D,O355,$E:$E,P355)</f>
        <v>889.54809999999998</v>
      </c>
      <c r="X355" s="97">
        <f>SUMIFS($F:$F,$C:$C,$X$4,$D:$D,O355,$E:$E,P355)</f>
        <v>0</v>
      </c>
      <c r="Y355" s="44"/>
      <c r="Z355" s="66">
        <f t="shared" si="117"/>
        <v>12</v>
      </c>
      <c r="AA355" s="44">
        <f t="shared" si="118"/>
        <v>16</v>
      </c>
      <c r="AB355" s="94">
        <v>45642</v>
      </c>
      <c r="AC355" s="95">
        <f t="shared" si="132"/>
        <v>92.278845454545461</v>
      </c>
      <c r="AD355" s="96">
        <f t="shared" si="132"/>
        <v>82.116781818181821</v>
      </c>
      <c r="AE355" s="96">
        <f t="shared" si="132"/>
        <v>59.981154545454544</v>
      </c>
      <c r="AF355" s="96">
        <f t="shared" si="132"/>
        <v>86.087318181818191</v>
      </c>
      <c r="AG355" s="96">
        <f t="shared" si="132"/>
        <v>92.064009090909096</v>
      </c>
      <c r="AH355" s="96">
        <f t="shared" si="132"/>
        <v>80.868009090909084</v>
      </c>
      <c r="AI355" s="97">
        <f t="shared" si="132"/>
        <v>0</v>
      </c>
      <c r="AJ355" s="44"/>
      <c r="AK355" s="66">
        <f t="shared" si="119"/>
        <v>12</v>
      </c>
      <c r="AL355" s="44">
        <f t="shared" si="120"/>
        <v>16</v>
      </c>
      <c r="AM355" s="94">
        <v>45642</v>
      </c>
      <c r="AN355" s="95">
        <f>SUMIFS(G:G,C:C,$AN$4,D:D,AK355,E:E,AL355)</f>
        <v>90.07</v>
      </c>
      <c r="AO355" s="96">
        <f>SUMIFS(G:G,C:C,$AO$4,D:D,AK355,E:E,AL355)</f>
        <v>79.739999999999995</v>
      </c>
      <c r="AP355" s="96">
        <f>SUMIFS(G:G,C:C,$AP$4,D:D,AK355,E:E,AL355)</f>
        <v>59.21</v>
      </c>
      <c r="AQ355" s="96">
        <f>SUMIFS(G:G,C:C,$AQ$4,D:D,AK355,E:E,AL355)</f>
        <v>84.62</v>
      </c>
      <c r="AR355" s="96">
        <f>SUMIFS(G:G,C:C,$AR$4,D:D,AK355,E:E,AL355)</f>
        <v>88.85</v>
      </c>
      <c r="AS355" s="96">
        <f>SUMIFS(G:G,C:C,$AS$4,D:D,AK355,E:E,AL355)</f>
        <v>77.5</v>
      </c>
      <c r="AT355" s="97">
        <f>SUMIFS(G:G,C:C,$AT$4,D:D,AK355,E:E,AL355)</f>
        <v>0</v>
      </c>
      <c r="AU355" s="44"/>
      <c r="AV355" s="101">
        <v>45642</v>
      </c>
      <c r="AW355" s="96">
        <f t="shared" si="121"/>
        <v>882.45799999999997</v>
      </c>
      <c r="AX355" s="96">
        <f t="shared" si="122"/>
        <v>80.223454545454544</v>
      </c>
      <c r="AY355" s="97">
        <f t="shared" si="123"/>
        <v>77.983999999999995</v>
      </c>
      <c r="AZ355" s="96">
        <f t="shared" si="124"/>
        <v>92.278845454545461</v>
      </c>
      <c r="BA355" s="96">
        <f t="shared" si="125"/>
        <v>59.981154545454544</v>
      </c>
      <c r="BB355" s="97">
        <f t="shared" si="126"/>
        <v>32.297690909090917</v>
      </c>
      <c r="BC355" s="102">
        <f t="shared" si="127"/>
        <v>80.223454545454544</v>
      </c>
      <c r="BD355" s="44"/>
      <c r="BE355" s="44"/>
      <c r="BF355" s="96">
        <f t="shared" si="129"/>
        <v>88.85</v>
      </c>
      <c r="BG355" s="96">
        <f t="shared" si="130"/>
        <v>59.21</v>
      </c>
      <c r="BH355" s="96">
        <f t="shared" si="131"/>
        <v>29.639999999999993</v>
      </c>
      <c r="BI355" s="44"/>
      <c r="BJ355" s="96">
        <f t="shared" si="128"/>
        <v>77.983999999999995</v>
      </c>
      <c r="BK355" s="44"/>
      <c r="BP355" s="14"/>
      <c r="BQ355" s="13"/>
      <c r="BR355" s="15"/>
      <c r="BU355" s="13"/>
      <c r="BV355" s="15"/>
      <c r="BY355" s="13"/>
      <c r="BZ355" s="15"/>
      <c r="CC355" s="13"/>
      <c r="CD355" s="15"/>
      <c r="CG355" s="13"/>
      <c r="CH355" s="15"/>
      <c r="CK355" s="15"/>
      <c r="CL355" s="15"/>
      <c r="CM355" s="15"/>
    </row>
    <row r="356" spans="1:91" ht="16" thickBot="1" x14ac:dyDescent="0.4">
      <c r="A356" s="13">
        <v>43817</v>
      </c>
      <c r="B356" s="81" t="s">
        <v>402</v>
      </c>
      <c r="C356" s="80">
        <f t="shared" si="112"/>
        <v>2019</v>
      </c>
      <c r="D356" s="80">
        <f t="shared" si="113"/>
        <v>12</v>
      </c>
      <c r="E356" s="80">
        <f t="shared" si="114"/>
        <v>18</v>
      </c>
      <c r="F356" s="80">
        <v>1010.5784</v>
      </c>
      <c r="G356" s="80">
        <v>89.62</v>
      </c>
      <c r="H356" s="80">
        <v>-0.18</v>
      </c>
      <c r="I356" s="80">
        <v>498.72</v>
      </c>
      <c r="J356" s="80">
        <v>2535</v>
      </c>
      <c r="K356" s="80">
        <v>1127.5978</v>
      </c>
      <c r="L356" s="80">
        <v>11824.93</v>
      </c>
      <c r="M356" s="80">
        <v>20484.88</v>
      </c>
      <c r="O356" s="66">
        <f t="shared" si="115"/>
        <v>12</v>
      </c>
      <c r="P356" s="44">
        <f t="shared" si="116"/>
        <v>17</v>
      </c>
      <c r="Q356" s="94">
        <v>45643</v>
      </c>
      <c r="R356" s="95">
        <f>SUMIFS(F:F,C:C,$R$4,D:D,O356,E:E,P356)</f>
        <v>1012.6272</v>
      </c>
      <c r="S356" s="96">
        <f>SUMIFS($F:$F,$C:$C,$S$4,$D:$D,O356,$E:$E,P356)</f>
        <v>898.53989999999999</v>
      </c>
      <c r="T356" s="96">
        <f>SUMIFS($F:$F,$C:$C,$T$4,$D:$D,O356,$E:$E,P356)</f>
        <v>654.42240000000004</v>
      </c>
      <c r="U356" s="96">
        <f>SUMIFS($F:$F,$C:$C,$U$4,$D:$D,O356,$E:$E,P356)</f>
        <v>942.26869999999997</v>
      </c>
      <c r="V356" s="96">
        <f>SUMIFS($F:$F,$C:$C,$V$4,$D:$D,O356,$E:$E,P356)</f>
        <v>1010.655</v>
      </c>
      <c r="W356" s="96">
        <f>SUMIFS($F:$F,$C:$C,$W$4,$D:$D,O356,$E:$E,P356)</f>
        <v>884.91639999999995</v>
      </c>
      <c r="X356" s="97">
        <f>SUMIFS($F:$F,$C:$C,$X$4,$D:$D,O356,$E:$E,P356)</f>
        <v>0</v>
      </c>
      <c r="Y356" s="44"/>
      <c r="Z356" s="66">
        <f t="shared" si="117"/>
        <v>12</v>
      </c>
      <c r="AA356" s="44">
        <f t="shared" si="118"/>
        <v>17</v>
      </c>
      <c r="AB356" s="94">
        <v>45643</v>
      </c>
      <c r="AC356" s="95">
        <f t="shared" si="132"/>
        <v>92.057018181818179</v>
      </c>
      <c r="AD356" s="96">
        <f t="shared" si="132"/>
        <v>81.685445454545459</v>
      </c>
      <c r="AE356" s="96">
        <f t="shared" si="132"/>
        <v>59.492945454545456</v>
      </c>
      <c r="AF356" s="96">
        <f t="shared" si="132"/>
        <v>85.660790909090906</v>
      </c>
      <c r="AG356" s="96">
        <f t="shared" si="132"/>
        <v>91.87772727272727</v>
      </c>
      <c r="AH356" s="96">
        <f t="shared" si="132"/>
        <v>80.446945454545457</v>
      </c>
      <c r="AI356" s="97">
        <f t="shared" si="132"/>
        <v>0</v>
      </c>
      <c r="AJ356" s="44"/>
      <c r="AK356" s="66">
        <f t="shared" si="119"/>
        <v>12</v>
      </c>
      <c r="AL356" s="44">
        <f t="shared" si="120"/>
        <v>17</v>
      </c>
      <c r="AM356" s="94">
        <v>45643</v>
      </c>
      <c r="AN356" s="95">
        <f>SUMIFS(G:G,C:C,$AN$4,D:D,AK356,E:E,AL356)</f>
        <v>89.85</v>
      </c>
      <c r="AO356" s="96">
        <f>SUMIFS(G:G,C:C,$AO$4,D:D,AK356,E:E,AL356)</f>
        <v>79.319999999999993</v>
      </c>
      <c r="AP356" s="96">
        <f>SUMIFS(G:G,C:C,$AP$4,D:D,AK356,E:E,AL356)</f>
        <v>58.73</v>
      </c>
      <c r="AQ356" s="96">
        <f>SUMIFS(G:G,C:C,$AQ$4,D:D,AK356,E:E,AL356)</f>
        <v>84.2</v>
      </c>
      <c r="AR356" s="96">
        <f>SUMIFS(G:G,C:C,$AR$4,D:D,AK356,E:E,AL356)</f>
        <v>88.67</v>
      </c>
      <c r="AS356" s="96">
        <f>SUMIFS(G:G,C:C,$AS$4,D:D,AK356,E:E,AL356)</f>
        <v>77.09</v>
      </c>
      <c r="AT356" s="97">
        <f>SUMIFS(G:G,C:C,$AT$4,D:D,AK356,E:E,AL356)</f>
        <v>0</v>
      </c>
      <c r="AU356" s="44"/>
      <c r="AV356" s="101">
        <v>45643</v>
      </c>
      <c r="AW356" s="96">
        <f t="shared" si="121"/>
        <v>878.16048000000012</v>
      </c>
      <c r="AX356" s="96">
        <f t="shared" si="122"/>
        <v>79.832770909090925</v>
      </c>
      <c r="AY356" s="97">
        <f t="shared" si="123"/>
        <v>77.602000000000004</v>
      </c>
      <c r="AZ356" s="96">
        <f t="shared" si="124"/>
        <v>92.057018181818179</v>
      </c>
      <c r="BA356" s="96">
        <f t="shared" si="125"/>
        <v>59.492945454545456</v>
      </c>
      <c r="BB356" s="97">
        <f t="shared" si="126"/>
        <v>32.564072727272723</v>
      </c>
      <c r="BC356" s="102">
        <f t="shared" si="127"/>
        <v>79.832770909090911</v>
      </c>
      <c r="BD356" s="44"/>
      <c r="BE356" s="44"/>
      <c r="BF356" s="96">
        <f t="shared" si="129"/>
        <v>88.67</v>
      </c>
      <c r="BG356" s="96">
        <f t="shared" si="130"/>
        <v>58.73</v>
      </c>
      <c r="BH356" s="96">
        <f t="shared" si="131"/>
        <v>29.940000000000005</v>
      </c>
      <c r="BI356" s="44"/>
      <c r="BJ356" s="96">
        <f t="shared" si="128"/>
        <v>77.602000000000004</v>
      </c>
      <c r="BK356" s="44"/>
      <c r="BP356" s="14"/>
      <c r="BQ356" s="13"/>
      <c r="BR356" s="15"/>
      <c r="BU356" s="13"/>
      <c r="BV356" s="15"/>
      <c r="BY356" s="13"/>
      <c r="BZ356" s="15"/>
      <c r="CC356" s="13"/>
      <c r="CD356" s="15"/>
      <c r="CG356" s="13"/>
      <c r="CH356" s="15"/>
      <c r="CK356" s="15"/>
      <c r="CL356" s="15"/>
      <c r="CM356" s="15"/>
    </row>
    <row r="357" spans="1:91" ht="16" thickBot="1" x14ac:dyDescent="0.4">
      <c r="A357" s="13">
        <v>43818</v>
      </c>
      <c r="B357" s="81" t="s">
        <v>403</v>
      </c>
      <c r="C357" s="80">
        <f t="shared" si="112"/>
        <v>2019</v>
      </c>
      <c r="D357" s="80">
        <f t="shared" si="113"/>
        <v>12</v>
      </c>
      <c r="E357" s="80">
        <f t="shared" si="114"/>
        <v>19</v>
      </c>
      <c r="F357" s="80">
        <v>1009.8048</v>
      </c>
      <c r="G357" s="80">
        <v>89.55</v>
      </c>
      <c r="H357" s="80">
        <v>-7.0000000000000007E-2</v>
      </c>
      <c r="I357" s="80">
        <v>1075.8</v>
      </c>
      <c r="J357" s="80">
        <v>1853.5</v>
      </c>
      <c r="K357" s="80">
        <v>1127.5978</v>
      </c>
      <c r="L357" s="80">
        <v>11825.01</v>
      </c>
      <c r="M357" s="80">
        <v>20484.66</v>
      </c>
      <c r="O357" s="66">
        <f t="shared" si="115"/>
        <v>12</v>
      </c>
      <c r="P357" s="44">
        <f t="shared" si="116"/>
        <v>18</v>
      </c>
      <c r="Q357" s="94">
        <v>45644</v>
      </c>
      <c r="R357" s="95">
        <f>SUMIFS(F:F,C:C,$R$4,D:D,O357,E:E,P357)</f>
        <v>1010.5784</v>
      </c>
      <c r="S357" s="96">
        <f>SUMIFS($F:$F,$C:$C,$S$4,$D:$D,O357,$E:$E,P357)</f>
        <v>894.43179999999995</v>
      </c>
      <c r="T357" s="96">
        <f>SUMIFS($F:$F,$C:$C,$T$4,$D:$D,O357,$E:$E,P357)</f>
        <v>649.93380000000002</v>
      </c>
      <c r="U357" s="96">
        <f>SUMIFS($F:$F,$C:$C,$U$4,$D:$D,O357,$E:$E,P357)</f>
        <v>938.25779999999997</v>
      </c>
      <c r="V357" s="96">
        <f>SUMIFS($F:$F,$C:$C,$V$4,$D:$D,O357,$E:$E,P357)</f>
        <v>1006.5869</v>
      </c>
      <c r="W357" s="96">
        <f>SUMIFS($F:$F,$C:$C,$W$4,$D:$D,O357,$E:$E,P357)</f>
        <v>880.74059999999997</v>
      </c>
      <c r="X357" s="97">
        <f>SUMIFS($F:$F,$C:$C,$X$4,$D:$D,O357,$E:$E,P357)</f>
        <v>0</v>
      </c>
      <c r="Y357" s="44"/>
      <c r="Z357" s="66">
        <f t="shared" si="117"/>
        <v>12</v>
      </c>
      <c r="AA357" s="44">
        <f t="shared" si="118"/>
        <v>18</v>
      </c>
      <c r="AB357" s="94">
        <v>45644</v>
      </c>
      <c r="AC357" s="95">
        <f t="shared" si="132"/>
        <v>91.870763636363634</v>
      </c>
      <c r="AD357" s="96">
        <f t="shared" si="132"/>
        <v>81.31198181818182</v>
      </c>
      <c r="AE357" s="96">
        <f t="shared" si="132"/>
        <v>59.084890909090909</v>
      </c>
      <c r="AF357" s="96">
        <f t="shared" si="132"/>
        <v>85.29616363636363</v>
      </c>
      <c r="AG357" s="96">
        <f t="shared" si="132"/>
        <v>91.507900000000006</v>
      </c>
      <c r="AH357" s="96">
        <f t="shared" si="132"/>
        <v>80.067327272727269</v>
      </c>
      <c r="AI357" s="97">
        <f t="shared" si="132"/>
        <v>0</v>
      </c>
      <c r="AJ357" s="44"/>
      <c r="AK357" s="66">
        <f t="shared" si="119"/>
        <v>12</v>
      </c>
      <c r="AL357" s="44">
        <f t="shared" si="120"/>
        <v>18</v>
      </c>
      <c r="AM357" s="94">
        <v>45644</v>
      </c>
      <c r="AN357" s="95">
        <f>SUMIFS(G:G,C:C,$AN$4,D:D,AK357,E:E,AL357)</f>
        <v>89.62</v>
      </c>
      <c r="AO357" s="96">
        <f>SUMIFS(G:G,C:C,$AO$4,D:D,AK357,E:E,AL357)</f>
        <v>78.959999999999994</v>
      </c>
      <c r="AP357" s="96">
        <f>SUMIFS(G:G,C:C,$AP$4,D:D,AK357,E:E,AL357)</f>
        <v>58.33</v>
      </c>
      <c r="AQ357" s="96">
        <f>SUMIFS(G:G,C:C,$AQ$4,D:D,AK357,E:E,AL357)</f>
        <v>83.85</v>
      </c>
      <c r="AR357" s="96">
        <f>SUMIFS(G:G,C:C,$AR$4,D:D,AK357,E:E,AL357)</f>
        <v>88.31</v>
      </c>
      <c r="AS357" s="96">
        <f>SUMIFS(G:G,C:C,$AS$4,D:D,AK357,E:E,AL357)</f>
        <v>76.73</v>
      </c>
      <c r="AT357" s="97">
        <f>SUMIFS(G:G,C:C,$AT$4,D:D,AK357,E:E,AL357)</f>
        <v>0</v>
      </c>
      <c r="AU357" s="44"/>
      <c r="AV357" s="101">
        <v>45644</v>
      </c>
      <c r="AW357" s="96">
        <f t="shared" si="121"/>
        <v>873.99018000000001</v>
      </c>
      <c r="AX357" s="96">
        <f t="shared" si="122"/>
        <v>79.453652727272726</v>
      </c>
      <c r="AY357" s="97">
        <f t="shared" si="123"/>
        <v>77.236000000000004</v>
      </c>
      <c r="AZ357" s="96">
        <f t="shared" si="124"/>
        <v>91.870763636363634</v>
      </c>
      <c r="BA357" s="96">
        <f t="shared" si="125"/>
        <v>59.084890909090909</v>
      </c>
      <c r="BB357" s="97">
        <f t="shared" si="126"/>
        <v>32.785872727272725</v>
      </c>
      <c r="BC357" s="102">
        <f t="shared" si="127"/>
        <v>79.453652727272726</v>
      </c>
      <c r="BD357" s="44"/>
      <c r="BE357" s="44"/>
      <c r="BF357" s="96">
        <f t="shared" si="129"/>
        <v>88.31</v>
      </c>
      <c r="BG357" s="96">
        <f t="shared" si="130"/>
        <v>58.33</v>
      </c>
      <c r="BH357" s="96">
        <f t="shared" si="131"/>
        <v>29.980000000000004</v>
      </c>
      <c r="BI357" s="44"/>
      <c r="BJ357" s="96">
        <f t="shared" si="128"/>
        <v>77.236000000000004</v>
      </c>
      <c r="BK357" s="44"/>
      <c r="BP357" s="14"/>
      <c r="BQ357" s="13"/>
      <c r="BR357" s="15"/>
      <c r="BU357" s="13"/>
      <c r="BV357" s="15"/>
      <c r="BY357" s="13"/>
      <c r="BZ357" s="15"/>
      <c r="CC357" s="13"/>
      <c r="CD357" s="15"/>
      <c r="CG357" s="13"/>
      <c r="CH357" s="15"/>
      <c r="CK357" s="15"/>
      <c r="CL357" s="15"/>
      <c r="CM357" s="15"/>
    </row>
    <row r="358" spans="1:91" ht="16" thickBot="1" x14ac:dyDescent="0.4">
      <c r="A358" s="13">
        <v>43819</v>
      </c>
      <c r="B358" s="81" t="s">
        <v>404</v>
      </c>
      <c r="C358" s="80">
        <f t="shared" si="112"/>
        <v>2019</v>
      </c>
      <c r="D358" s="80">
        <f t="shared" si="113"/>
        <v>12</v>
      </c>
      <c r="E358" s="80">
        <f t="shared" si="114"/>
        <v>20</v>
      </c>
      <c r="F358" s="80">
        <v>1009.1657</v>
      </c>
      <c r="G358" s="80">
        <v>89.5</v>
      </c>
      <c r="H358" s="80">
        <v>-0.06</v>
      </c>
      <c r="I358" s="80">
        <v>988.27</v>
      </c>
      <c r="J358" s="80">
        <v>1619.8</v>
      </c>
      <c r="K358" s="80">
        <v>1127.5978</v>
      </c>
      <c r="L358" s="80">
        <v>11824.72</v>
      </c>
      <c r="M358" s="80">
        <v>20485.439999999999</v>
      </c>
      <c r="O358" s="66">
        <f t="shared" si="115"/>
        <v>12</v>
      </c>
      <c r="P358" s="44">
        <f t="shared" si="116"/>
        <v>19</v>
      </c>
      <c r="Q358" s="94">
        <v>45645</v>
      </c>
      <c r="R358" s="95">
        <f>SUMIFS(F:F,C:C,$R$4,D:D,O358,E:E,P358)</f>
        <v>1009.8048</v>
      </c>
      <c r="S358" s="96">
        <f>SUMIFS($F:$F,$C:$C,$S$4,$D:$D,O358,$E:$E,P358)</f>
        <v>891.69830000000002</v>
      </c>
      <c r="T358" s="96">
        <f>SUMIFS($F:$F,$C:$C,$T$4,$D:$D,O358,$E:$E,P358)</f>
        <v>645.13599999999997</v>
      </c>
      <c r="U358" s="96">
        <f>SUMIFS($F:$F,$C:$C,$U$4,$D:$D,O358,$E:$E,P358)</f>
        <v>934.12450000000001</v>
      </c>
      <c r="V358" s="96">
        <f>SUMIFS($F:$F,$C:$C,$V$4,$D:$D,O358,$E:$E,P358)</f>
        <v>1002.2222</v>
      </c>
      <c r="W358" s="96">
        <f>SUMIFS($F:$F,$C:$C,$W$4,$D:$D,O358,$E:$E,P358)</f>
        <v>877.60770000000002</v>
      </c>
      <c r="X358" s="97">
        <f>SUMIFS($F:$F,$C:$C,$X$4,$D:$D,O358,$E:$E,P358)</f>
        <v>0</v>
      </c>
      <c r="Y358" s="44"/>
      <c r="Z358" s="66">
        <f t="shared" si="117"/>
        <v>12</v>
      </c>
      <c r="AA358" s="44">
        <f t="shared" si="118"/>
        <v>19</v>
      </c>
      <c r="AB358" s="94">
        <v>45645</v>
      </c>
      <c r="AC358" s="95">
        <f t="shared" si="132"/>
        <v>91.800436363636365</v>
      </c>
      <c r="AD358" s="96">
        <f t="shared" si="132"/>
        <v>81.063481818181813</v>
      </c>
      <c r="AE358" s="96">
        <f t="shared" si="132"/>
        <v>58.648727272727271</v>
      </c>
      <c r="AF358" s="96">
        <f t="shared" si="132"/>
        <v>84.920409090909089</v>
      </c>
      <c r="AG358" s="96">
        <f t="shared" si="132"/>
        <v>91.111109090909096</v>
      </c>
      <c r="AH358" s="96">
        <f t="shared" si="132"/>
        <v>79.78251818181819</v>
      </c>
      <c r="AI358" s="97">
        <f t="shared" si="132"/>
        <v>0</v>
      </c>
      <c r="AJ358" s="44"/>
      <c r="AK358" s="66">
        <f t="shared" si="119"/>
        <v>12</v>
      </c>
      <c r="AL358" s="44">
        <f t="shared" si="120"/>
        <v>19</v>
      </c>
      <c r="AM358" s="94">
        <v>45645</v>
      </c>
      <c r="AN358" s="95">
        <f>SUMIFS(G:G,C:C,$AN$4,D:D,AK358,E:E,AL358)</f>
        <v>89.55</v>
      </c>
      <c r="AO358" s="96">
        <f>SUMIFS(G:G,C:C,$AO$4,D:D,AK358,E:E,AL358)</f>
        <v>78.72</v>
      </c>
      <c r="AP358" s="96">
        <f>SUMIFS(G:G,C:C,$AP$4,D:D,AK358,E:E,AL358)</f>
        <v>57.9</v>
      </c>
      <c r="AQ358" s="96">
        <f>SUMIFS(G:G,C:C,$AQ$4,D:D,AK358,E:E,AL358)</f>
        <v>83.48</v>
      </c>
      <c r="AR358" s="96">
        <f>SUMIFS(G:G,C:C,$AR$4,D:D,AK358,E:E,AL358)</f>
        <v>87.93</v>
      </c>
      <c r="AS358" s="96">
        <f>SUMIFS(G:G,C:C,$AS$4,D:D,AK358,E:E,AL358)</f>
        <v>76.459999999999994</v>
      </c>
      <c r="AT358" s="97">
        <f>SUMIFS(G:G,C:C,$AT$4,D:D,AK358,E:E,AL358)</f>
        <v>0</v>
      </c>
      <c r="AU358" s="44"/>
      <c r="AV358" s="101">
        <v>45645</v>
      </c>
      <c r="AW358" s="96">
        <f t="shared" si="121"/>
        <v>870.15773999999999</v>
      </c>
      <c r="AX358" s="96">
        <f t="shared" si="122"/>
        <v>79.105249090909084</v>
      </c>
      <c r="AY358" s="97">
        <f t="shared" si="123"/>
        <v>76.897999999999996</v>
      </c>
      <c r="AZ358" s="96">
        <f t="shared" si="124"/>
        <v>91.800436363636365</v>
      </c>
      <c r="BA358" s="96">
        <f t="shared" si="125"/>
        <v>58.648727272727271</v>
      </c>
      <c r="BB358" s="97">
        <f t="shared" si="126"/>
        <v>33.151709090909094</v>
      </c>
      <c r="BC358" s="102">
        <f t="shared" si="127"/>
        <v>79.105249090909098</v>
      </c>
      <c r="BD358" s="44"/>
      <c r="BE358" s="44"/>
      <c r="BF358" s="96">
        <f t="shared" si="129"/>
        <v>87.93</v>
      </c>
      <c r="BG358" s="96">
        <f t="shared" si="130"/>
        <v>57.9</v>
      </c>
      <c r="BH358" s="96">
        <f t="shared" si="131"/>
        <v>30.030000000000008</v>
      </c>
      <c r="BI358" s="44"/>
      <c r="BJ358" s="96">
        <f t="shared" si="128"/>
        <v>76.897999999999996</v>
      </c>
      <c r="BK358" s="44"/>
      <c r="BP358" s="14"/>
      <c r="BQ358" s="13"/>
      <c r="BR358" s="15"/>
      <c r="BU358" s="13"/>
      <c r="BV358" s="15"/>
      <c r="BY358" s="13"/>
      <c r="BZ358" s="15"/>
      <c r="CC358" s="13"/>
      <c r="CD358" s="15"/>
      <c r="CG358" s="13"/>
      <c r="CH358" s="15"/>
      <c r="CK358" s="15"/>
      <c r="CL358" s="15"/>
      <c r="CM358" s="15"/>
    </row>
    <row r="359" spans="1:91" ht="16" thickBot="1" x14ac:dyDescent="0.4">
      <c r="A359" s="13">
        <v>43820</v>
      </c>
      <c r="B359" s="81" t="s">
        <v>405</v>
      </c>
      <c r="C359" s="80">
        <f t="shared" si="112"/>
        <v>2019</v>
      </c>
      <c r="D359" s="80">
        <f t="shared" si="113"/>
        <v>12</v>
      </c>
      <c r="E359" s="80">
        <f t="shared" si="114"/>
        <v>21</v>
      </c>
      <c r="F359" s="80">
        <v>1009.4743</v>
      </c>
      <c r="G359" s="80">
        <v>89.52</v>
      </c>
      <c r="H359" s="80">
        <v>0.03</v>
      </c>
      <c r="I359" s="80">
        <v>1487.34</v>
      </c>
      <c r="J359" s="80">
        <v>1193.8</v>
      </c>
      <c r="K359" s="80">
        <v>1127.5978</v>
      </c>
      <c r="L359" s="80">
        <v>11824.68</v>
      </c>
      <c r="M359" s="80">
        <v>20485.54</v>
      </c>
      <c r="O359" s="66">
        <f t="shared" si="115"/>
        <v>12</v>
      </c>
      <c r="P359" s="44">
        <f t="shared" si="116"/>
        <v>20</v>
      </c>
      <c r="Q359" s="94">
        <v>45646</v>
      </c>
      <c r="R359" s="95">
        <f>SUMIFS(F:F,C:C,$R$4,D:D,O359,E:E,P359)</f>
        <v>1009.1657</v>
      </c>
      <c r="S359" s="96">
        <f>SUMIFS($F:$F,$C:$C,$S$4,$D:$D,O359,$E:$E,P359)</f>
        <v>888.59220000000005</v>
      </c>
      <c r="T359" s="96">
        <f>SUMIFS($F:$F,$C:$C,$T$4,$D:$D,O359,$E:$E,P359)</f>
        <v>637.54340000000002</v>
      </c>
      <c r="U359" s="96">
        <f>SUMIFS($F:$F,$C:$C,$U$4,$D:$D,O359,$E:$E,P359)</f>
        <v>931.07809999999995</v>
      </c>
      <c r="V359" s="96">
        <f>SUMIFS($F:$F,$C:$C,$V$4,$D:$D,O359,$E:$E,P359)</f>
        <v>998.58669999999995</v>
      </c>
      <c r="W359" s="96">
        <f>SUMIFS($F:$F,$C:$C,$W$4,$D:$D,O359,$E:$E,P359)</f>
        <v>873.63909999999998</v>
      </c>
      <c r="X359" s="97">
        <f>SUMIFS($F:$F,$C:$C,$X$4,$D:$D,O359,$E:$E,P359)</f>
        <v>0</v>
      </c>
      <c r="Y359" s="44"/>
      <c r="Z359" s="66">
        <f t="shared" si="117"/>
        <v>12</v>
      </c>
      <c r="AA359" s="44">
        <f t="shared" si="118"/>
        <v>20</v>
      </c>
      <c r="AB359" s="94">
        <v>45646</v>
      </c>
      <c r="AC359" s="95">
        <f t="shared" si="132"/>
        <v>91.742336363636369</v>
      </c>
      <c r="AD359" s="96">
        <f t="shared" si="132"/>
        <v>80.781109090909098</v>
      </c>
      <c r="AE359" s="96">
        <f t="shared" si="132"/>
        <v>57.958490909090912</v>
      </c>
      <c r="AF359" s="96">
        <f t="shared" si="132"/>
        <v>84.643463636363634</v>
      </c>
      <c r="AG359" s="96">
        <f t="shared" si="132"/>
        <v>90.780609090909081</v>
      </c>
      <c r="AH359" s="96">
        <f t="shared" si="132"/>
        <v>79.421736363636356</v>
      </c>
      <c r="AI359" s="97">
        <f t="shared" si="132"/>
        <v>0</v>
      </c>
      <c r="AJ359" s="44"/>
      <c r="AK359" s="66">
        <f t="shared" si="119"/>
        <v>12</v>
      </c>
      <c r="AL359" s="44">
        <f t="shared" si="120"/>
        <v>20</v>
      </c>
      <c r="AM359" s="94">
        <v>45646</v>
      </c>
      <c r="AN359" s="95">
        <f>SUMIFS(G:G,C:C,$AN$4,D:D,AK359,E:E,AL359)</f>
        <v>89.5</v>
      </c>
      <c r="AO359" s="96">
        <f>SUMIFS(G:G,C:C,$AO$4,D:D,AK359,E:E,AL359)</f>
        <v>78.44</v>
      </c>
      <c r="AP359" s="96">
        <f>SUMIFS(G:G,C:C,$AP$4,D:D,AK359,E:E,AL359)</f>
        <v>57.22</v>
      </c>
      <c r="AQ359" s="96">
        <f>SUMIFS(G:G,C:C,$AQ$4,D:D,AK359,E:E,AL359)</f>
        <v>83.2</v>
      </c>
      <c r="AR359" s="96">
        <f>SUMIFS(G:G,C:C,$AR$4,D:D,AK359,E:E,AL359)</f>
        <v>87.61</v>
      </c>
      <c r="AS359" s="96">
        <f>SUMIFS(G:G,C:C,$AS$4,D:D,AK359,E:E,AL359)</f>
        <v>76.11</v>
      </c>
      <c r="AT359" s="97">
        <f>SUMIFS(G:G,C:C,$AT$4,D:D,AK359,E:E,AL359)</f>
        <v>0</v>
      </c>
      <c r="AU359" s="44"/>
      <c r="AV359" s="101">
        <v>45646</v>
      </c>
      <c r="AW359" s="96">
        <f t="shared" si="121"/>
        <v>865.88790000000006</v>
      </c>
      <c r="AX359" s="96">
        <f t="shared" si="122"/>
        <v>78.717081818181825</v>
      </c>
      <c r="AY359" s="97">
        <f t="shared" si="123"/>
        <v>76.516000000000005</v>
      </c>
      <c r="AZ359" s="96">
        <f t="shared" si="124"/>
        <v>91.742336363636369</v>
      </c>
      <c r="BA359" s="96">
        <f t="shared" si="125"/>
        <v>57.958490909090912</v>
      </c>
      <c r="BB359" s="97">
        <f t="shared" si="126"/>
        <v>33.783845454545457</v>
      </c>
      <c r="BC359" s="102">
        <f t="shared" si="127"/>
        <v>78.717081818181811</v>
      </c>
      <c r="BD359" s="44"/>
      <c r="BE359" s="44"/>
      <c r="BF359" s="96">
        <f t="shared" si="129"/>
        <v>87.61</v>
      </c>
      <c r="BG359" s="96">
        <f t="shared" si="130"/>
        <v>57.22</v>
      </c>
      <c r="BH359" s="96">
        <f t="shared" si="131"/>
        <v>30.39</v>
      </c>
      <c r="BI359" s="44"/>
      <c r="BJ359" s="96">
        <f t="shared" si="128"/>
        <v>76.516000000000005</v>
      </c>
      <c r="BK359" s="44"/>
      <c r="BP359" s="14"/>
      <c r="BQ359" s="13"/>
      <c r="BR359" s="15"/>
      <c r="BU359" s="13"/>
      <c r="BV359" s="15"/>
      <c r="BY359" s="13"/>
      <c r="BZ359" s="15"/>
      <c r="CC359" s="13"/>
      <c r="CD359" s="15"/>
      <c r="CG359" s="13"/>
      <c r="CH359" s="15"/>
      <c r="CK359" s="15"/>
      <c r="CL359" s="15"/>
      <c r="CM359" s="15"/>
    </row>
    <row r="360" spans="1:91" ht="16" thickBot="1" x14ac:dyDescent="0.4">
      <c r="A360" s="13">
        <v>43821</v>
      </c>
      <c r="B360" s="81" t="s">
        <v>406</v>
      </c>
      <c r="C360" s="80">
        <f t="shared" si="112"/>
        <v>2019</v>
      </c>
      <c r="D360" s="80">
        <f t="shared" si="113"/>
        <v>12</v>
      </c>
      <c r="E360" s="80">
        <f t="shared" si="114"/>
        <v>22</v>
      </c>
      <c r="F360" s="80">
        <v>1009.8235</v>
      </c>
      <c r="G360" s="80">
        <v>89.56</v>
      </c>
      <c r="H360" s="80">
        <v>0.03</v>
      </c>
      <c r="I360" s="80">
        <v>1621.3</v>
      </c>
      <c r="J360" s="80">
        <v>1285.8</v>
      </c>
      <c r="K360" s="80">
        <v>1127.5978</v>
      </c>
      <c r="L360" s="80">
        <v>11824.5</v>
      </c>
      <c r="M360" s="80">
        <v>20486.009999999998</v>
      </c>
      <c r="O360" s="66">
        <f t="shared" si="115"/>
        <v>12</v>
      </c>
      <c r="P360" s="44">
        <f t="shared" si="116"/>
        <v>21</v>
      </c>
      <c r="Q360" s="94">
        <v>45647</v>
      </c>
      <c r="R360" s="95">
        <f>SUMIFS(F:F,C:C,$R$4,D:D,O360,E:E,P360)</f>
        <v>1009.4743</v>
      </c>
      <c r="S360" s="96">
        <f>SUMIFS($F:$F,$C:$C,$S$4,$D:$D,O360,$E:$E,P360)</f>
        <v>884.23720000000003</v>
      </c>
      <c r="T360" s="96">
        <f>SUMIFS($F:$F,$C:$C,$T$4,$D:$D,O360,$E:$E,P360)</f>
        <v>628.98249999999996</v>
      </c>
      <c r="U360" s="96">
        <f>SUMIFS($F:$F,$C:$C,$U$4,$D:$D,O360,$E:$E,P360)</f>
        <v>929.68320000000006</v>
      </c>
      <c r="V360" s="96">
        <f>SUMIFS($F:$F,$C:$C,$V$4,$D:$D,O360,$E:$E,P360)</f>
        <v>995.81470000000002</v>
      </c>
      <c r="W360" s="96">
        <f>SUMIFS($F:$F,$C:$C,$W$4,$D:$D,O360,$E:$E,P360)</f>
        <v>870.94569999999999</v>
      </c>
      <c r="X360" s="97">
        <f>SUMIFS($F:$F,$C:$C,$X$4,$D:$D,O360,$E:$E,P360)</f>
        <v>0</v>
      </c>
      <c r="Y360" s="44"/>
      <c r="Z360" s="66">
        <f t="shared" si="117"/>
        <v>12</v>
      </c>
      <c r="AA360" s="44">
        <f t="shared" si="118"/>
        <v>21</v>
      </c>
      <c r="AB360" s="94">
        <v>45647</v>
      </c>
      <c r="AC360" s="95">
        <f t="shared" si="132"/>
        <v>91.770390909090906</v>
      </c>
      <c r="AD360" s="96">
        <f t="shared" si="132"/>
        <v>80.385199999999998</v>
      </c>
      <c r="AE360" s="96">
        <f t="shared" si="132"/>
        <v>57.180227272727272</v>
      </c>
      <c r="AF360" s="96">
        <f t="shared" si="132"/>
        <v>84.516654545454557</v>
      </c>
      <c r="AG360" s="96">
        <f t="shared" si="132"/>
        <v>90.528609090909086</v>
      </c>
      <c r="AH360" s="96">
        <f t="shared" si="132"/>
        <v>79.176881818181812</v>
      </c>
      <c r="AI360" s="97">
        <f t="shared" si="132"/>
        <v>0</v>
      </c>
      <c r="AJ360" s="44"/>
      <c r="AK360" s="66">
        <f t="shared" si="119"/>
        <v>12</v>
      </c>
      <c r="AL360" s="44">
        <f t="shared" si="120"/>
        <v>21</v>
      </c>
      <c r="AM360" s="94">
        <v>45647</v>
      </c>
      <c r="AN360" s="95">
        <f>SUMIFS(G:G,C:C,$AN$4,D:D,AK360,E:E,AL360)</f>
        <v>89.52</v>
      </c>
      <c r="AO360" s="96">
        <f>SUMIFS(G:G,C:C,$AO$4,D:D,AK360,E:E,AL360)</f>
        <v>78.06</v>
      </c>
      <c r="AP360" s="96">
        <f>SUMIFS(G:G,C:C,$AP$4,D:D,AK360,E:E,AL360)</f>
        <v>56.45</v>
      </c>
      <c r="AQ360" s="96">
        <f>SUMIFS(G:G,C:C,$AQ$4,D:D,AK360,E:E,AL360)</f>
        <v>83.05</v>
      </c>
      <c r="AR360" s="96">
        <f>SUMIFS(G:G,C:C,$AR$4,D:D,AK360,E:E,AL360)</f>
        <v>87.39</v>
      </c>
      <c r="AS360" s="96">
        <f>SUMIFS(G:G,C:C,$AS$4,D:D,AK360,E:E,AL360)</f>
        <v>75.88</v>
      </c>
      <c r="AT360" s="97">
        <f>SUMIFS(G:G,C:C,$AT$4,D:D,AK360,E:E,AL360)</f>
        <v>0</v>
      </c>
      <c r="AU360" s="44"/>
      <c r="AV360" s="101">
        <v>45647</v>
      </c>
      <c r="AW360" s="96">
        <f t="shared" si="121"/>
        <v>861.93266000000006</v>
      </c>
      <c r="AX360" s="96">
        <f t="shared" si="122"/>
        <v>78.357514545454549</v>
      </c>
      <c r="AY360" s="97">
        <f t="shared" si="123"/>
        <v>76.165999999999997</v>
      </c>
      <c r="AZ360" s="96">
        <f t="shared" si="124"/>
        <v>91.770390909090906</v>
      </c>
      <c r="BA360" s="96">
        <f t="shared" si="125"/>
        <v>57.180227272727272</v>
      </c>
      <c r="BB360" s="97">
        <f t="shared" si="126"/>
        <v>34.590163636363634</v>
      </c>
      <c r="BC360" s="102">
        <f t="shared" si="127"/>
        <v>78.357514545454549</v>
      </c>
      <c r="BD360" s="44"/>
      <c r="BE360" s="44"/>
      <c r="BF360" s="96">
        <f t="shared" si="129"/>
        <v>87.39</v>
      </c>
      <c r="BG360" s="96">
        <f t="shared" si="130"/>
        <v>56.45</v>
      </c>
      <c r="BH360" s="96">
        <f t="shared" si="131"/>
        <v>30.939999999999998</v>
      </c>
      <c r="BI360" s="44"/>
      <c r="BJ360" s="96">
        <f t="shared" si="128"/>
        <v>76.165999999999997</v>
      </c>
      <c r="BK360" s="44"/>
      <c r="BP360" s="14"/>
      <c r="BQ360" s="13"/>
      <c r="BR360" s="15"/>
      <c r="BU360" s="13"/>
      <c r="BV360" s="15"/>
      <c r="BY360" s="13"/>
      <c r="BZ360" s="15"/>
      <c r="CC360" s="13"/>
      <c r="CD360" s="15"/>
      <c r="CG360" s="13"/>
      <c r="CH360" s="15"/>
      <c r="CK360" s="15"/>
      <c r="CL360" s="15"/>
      <c r="CM360" s="15"/>
    </row>
    <row r="361" spans="1:91" ht="16" thickBot="1" x14ac:dyDescent="0.4">
      <c r="A361" s="13">
        <v>43822</v>
      </c>
      <c r="B361" s="81" t="s">
        <v>407</v>
      </c>
      <c r="C361" s="80">
        <f t="shared" si="112"/>
        <v>2019</v>
      </c>
      <c r="D361" s="80">
        <f t="shared" si="113"/>
        <v>12</v>
      </c>
      <c r="E361" s="80">
        <f t="shared" si="114"/>
        <v>23</v>
      </c>
      <c r="F361" s="80">
        <v>1009.7822</v>
      </c>
      <c r="G361" s="80">
        <v>89.55</v>
      </c>
      <c r="H361" s="80">
        <v>0</v>
      </c>
      <c r="I361" s="80">
        <v>1206.51</v>
      </c>
      <c r="J361" s="80">
        <v>1509.3</v>
      </c>
      <c r="K361" s="80">
        <v>1127.5958000000001</v>
      </c>
      <c r="L361" s="80">
        <v>11824.31</v>
      </c>
      <c r="M361" s="80">
        <v>20486.39</v>
      </c>
      <c r="O361" s="66">
        <f t="shared" si="115"/>
        <v>12</v>
      </c>
      <c r="P361" s="44">
        <f t="shared" si="116"/>
        <v>22</v>
      </c>
      <c r="Q361" s="94">
        <v>45648</v>
      </c>
      <c r="R361" s="95">
        <f>SUMIFS(F:F,C:C,$R$4,D:D,O361,E:E,P361)</f>
        <v>1009.8235</v>
      </c>
      <c r="S361" s="96">
        <f>SUMIFS($F:$F,$C:$C,$S$4,$D:$D,O361,$E:$E,P361)</f>
        <v>880.54449999999997</v>
      </c>
      <c r="T361" s="96">
        <f>SUMIFS($F:$F,$C:$C,$T$4,$D:$D,O361,$E:$E,P361)</f>
        <v>620.23479999999995</v>
      </c>
      <c r="U361" s="96">
        <f>SUMIFS($F:$F,$C:$C,$U$4,$D:$D,O361,$E:$E,P361)</f>
        <v>928.64639999999997</v>
      </c>
      <c r="V361" s="96">
        <f>SUMIFS($F:$F,$C:$C,$V$4,$D:$D,O361,$E:$E,P361)</f>
        <v>993.79859999999996</v>
      </c>
      <c r="W361" s="96">
        <f>SUMIFS($F:$F,$C:$C,$W$4,$D:$D,O361,$E:$E,P361)</f>
        <v>868.21119999999996</v>
      </c>
      <c r="X361" s="97">
        <f>SUMIFS($F:$F,$C:$C,$X$4,$D:$D,O361,$E:$E,P361)</f>
        <v>0</v>
      </c>
      <c r="Y361" s="44"/>
      <c r="Z361" s="66">
        <f t="shared" si="117"/>
        <v>12</v>
      </c>
      <c r="AA361" s="44">
        <f t="shared" si="118"/>
        <v>22</v>
      </c>
      <c r="AB361" s="94">
        <v>45648</v>
      </c>
      <c r="AC361" s="95">
        <f t="shared" si="132"/>
        <v>91.802136363636365</v>
      </c>
      <c r="AD361" s="96">
        <f t="shared" si="132"/>
        <v>80.049499999999995</v>
      </c>
      <c r="AE361" s="96">
        <f t="shared" si="132"/>
        <v>56.384981818181814</v>
      </c>
      <c r="AF361" s="96">
        <f t="shared" si="132"/>
        <v>84.422399999999996</v>
      </c>
      <c r="AG361" s="96">
        <f t="shared" si="132"/>
        <v>90.345327272727275</v>
      </c>
      <c r="AH361" s="96">
        <f t="shared" si="132"/>
        <v>78.928290909090904</v>
      </c>
      <c r="AI361" s="97">
        <f t="shared" si="132"/>
        <v>0</v>
      </c>
      <c r="AJ361" s="44"/>
      <c r="AK361" s="66">
        <f t="shared" si="119"/>
        <v>12</v>
      </c>
      <c r="AL361" s="44">
        <f t="shared" si="120"/>
        <v>22</v>
      </c>
      <c r="AM361" s="94">
        <v>45648</v>
      </c>
      <c r="AN361" s="95">
        <f>SUMIFS(G:G,C:C,$AN$4,D:D,AK361,E:E,AL361)</f>
        <v>89.56</v>
      </c>
      <c r="AO361" s="96">
        <f>SUMIFS(G:G,C:C,$AO$4,D:D,AK361,E:E,AL361)</f>
        <v>77.73</v>
      </c>
      <c r="AP361" s="96">
        <f>SUMIFS(G:G,C:C,$AP$4,D:D,AK361,E:E,AL361)</f>
        <v>55.66</v>
      </c>
      <c r="AQ361" s="96">
        <f>SUMIFS(G:G,C:C,$AQ$4,D:D,AK361,E:E,AL361)</f>
        <v>82.96</v>
      </c>
      <c r="AR361" s="96">
        <f>SUMIFS(G:G,C:C,$AR$4,D:D,AK361,E:E,AL361)</f>
        <v>87.21</v>
      </c>
      <c r="AS361" s="96">
        <f>SUMIFS(G:G,C:C,$AS$4,D:D,AK361,E:E,AL361)</f>
        <v>75.64</v>
      </c>
      <c r="AT361" s="97">
        <f>SUMIFS(G:G,C:C,$AT$4,D:D,AK361,E:E,AL361)</f>
        <v>0</v>
      </c>
      <c r="AU361" s="44"/>
      <c r="AV361" s="101">
        <v>45648</v>
      </c>
      <c r="AW361" s="96">
        <f t="shared" si="121"/>
        <v>858.2870999999999</v>
      </c>
      <c r="AX361" s="96">
        <f t="shared" si="122"/>
        <v>78.026099999999985</v>
      </c>
      <c r="AY361" s="97">
        <f t="shared" si="123"/>
        <v>75.839999999999989</v>
      </c>
      <c r="AZ361" s="96">
        <f t="shared" si="124"/>
        <v>91.802136363636365</v>
      </c>
      <c r="BA361" s="96">
        <f t="shared" si="125"/>
        <v>56.384981818181814</v>
      </c>
      <c r="BB361" s="97">
        <f t="shared" si="126"/>
        <v>35.417154545454551</v>
      </c>
      <c r="BC361" s="102">
        <f t="shared" si="127"/>
        <v>78.0261</v>
      </c>
      <c r="BD361" s="44"/>
      <c r="BE361" s="44"/>
      <c r="BF361" s="96">
        <f t="shared" si="129"/>
        <v>87.21</v>
      </c>
      <c r="BG361" s="96">
        <f t="shared" si="130"/>
        <v>55.66</v>
      </c>
      <c r="BH361" s="96">
        <f t="shared" si="131"/>
        <v>31.549999999999997</v>
      </c>
      <c r="BI361" s="44"/>
      <c r="BJ361" s="96">
        <f t="shared" si="128"/>
        <v>75.839999999999989</v>
      </c>
      <c r="BK361" s="44"/>
      <c r="BP361" s="14"/>
      <c r="BQ361" s="13"/>
      <c r="BR361" s="15"/>
      <c r="BU361" s="13"/>
      <c r="BV361" s="15"/>
      <c r="BY361" s="13"/>
      <c r="BZ361" s="15"/>
      <c r="CC361" s="13"/>
      <c r="CD361" s="15"/>
      <c r="CG361" s="13"/>
      <c r="CH361" s="15"/>
      <c r="CK361" s="15"/>
      <c r="CL361" s="15"/>
      <c r="CM361" s="15"/>
    </row>
    <row r="362" spans="1:91" ht="16" thickBot="1" x14ac:dyDescent="0.4">
      <c r="A362" s="13">
        <v>43823</v>
      </c>
      <c r="B362" s="81" t="s">
        <v>408</v>
      </c>
      <c r="C362" s="80">
        <f t="shared" si="112"/>
        <v>2019</v>
      </c>
      <c r="D362" s="80">
        <f t="shared" si="113"/>
        <v>12</v>
      </c>
      <c r="E362" s="80">
        <f t="shared" si="114"/>
        <v>24</v>
      </c>
      <c r="F362" s="80">
        <v>1009.8259</v>
      </c>
      <c r="G362" s="80">
        <v>89.56</v>
      </c>
      <c r="H362" s="80">
        <v>0</v>
      </c>
      <c r="I362" s="80">
        <v>1340.3</v>
      </c>
      <c r="J362" s="80">
        <v>1299.5</v>
      </c>
      <c r="K362" s="80">
        <v>1127.5958000000001</v>
      </c>
      <c r="L362" s="80">
        <v>11824.27</v>
      </c>
      <c r="M362" s="80">
        <v>20486.48</v>
      </c>
      <c r="O362" s="66">
        <f t="shared" si="115"/>
        <v>12</v>
      </c>
      <c r="P362" s="44">
        <f t="shared" si="116"/>
        <v>23</v>
      </c>
      <c r="Q362" s="94">
        <v>45649</v>
      </c>
      <c r="R362" s="95">
        <f>SUMIFS(F:F,C:C,$R$4,D:D,O362,E:E,P362)</f>
        <v>1009.7822</v>
      </c>
      <c r="S362" s="96">
        <f>SUMIFS($F:$F,$C:$C,$S$4,$D:$D,O362,$E:$E,P362)</f>
        <v>878.00360000000001</v>
      </c>
      <c r="T362" s="96">
        <f>SUMIFS($F:$F,$C:$C,$T$4,$D:$D,O362,$E:$E,P362)</f>
        <v>613.45450000000005</v>
      </c>
      <c r="U362" s="96">
        <f>SUMIFS($F:$F,$C:$C,$U$4,$D:$D,O362,$E:$E,P362)</f>
        <v>928.34100000000001</v>
      </c>
      <c r="V362" s="96">
        <f>SUMIFS($F:$F,$C:$C,$V$4,$D:$D,O362,$E:$E,P362)</f>
        <v>992.46190000000001</v>
      </c>
      <c r="W362" s="96">
        <f>SUMIFS($F:$F,$C:$C,$W$4,$D:$D,O362,$E:$E,P362)</f>
        <v>864.30859999999996</v>
      </c>
      <c r="X362" s="97">
        <f>SUMIFS($F:$F,$C:$C,$X$4,$D:$D,O362,$E:$E,P362)</f>
        <v>0</v>
      </c>
      <c r="Y362" s="44"/>
      <c r="Z362" s="66">
        <f t="shared" si="117"/>
        <v>12</v>
      </c>
      <c r="AA362" s="44">
        <f t="shared" si="118"/>
        <v>23</v>
      </c>
      <c r="AB362" s="94">
        <v>45649</v>
      </c>
      <c r="AC362" s="95">
        <f t="shared" si="132"/>
        <v>91.798381818181824</v>
      </c>
      <c r="AD362" s="96">
        <f t="shared" si="132"/>
        <v>79.818509090909089</v>
      </c>
      <c r="AE362" s="96">
        <f t="shared" si="132"/>
        <v>55.768590909090911</v>
      </c>
      <c r="AF362" s="96">
        <f t="shared" si="132"/>
        <v>84.394636363636366</v>
      </c>
      <c r="AG362" s="96">
        <f t="shared" si="132"/>
        <v>90.223809090909086</v>
      </c>
      <c r="AH362" s="96">
        <f t="shared" si="132"/>
        <v>78.573509090909084</v>
      </c>
      <c r="AI362" s="97">
        <f t="shared" si="132"/>
        <v>0</v>
      </c>
      <c r="AJ362" s="44"/>
      <c r="AK362" s="66">
        <f t="shared" si="119"/>
        <v>12</v>
      </c>
      <c r="AL362" s="44">
        <f t="shared" si="120"/>
        <v>23</v>
      </c>
      <c r="AM362" s="94">
        <v>45649</v>
      </c>
      <c r="AN362" s="95">
        <f>SUMIFS(G:G,C:C,$AN$4,D:D,AK362,E:E,AL362)</f>
        <v>89.55</v>
      </c>
      <c r="AO362" s="96">
        <f>SUMIFS(G:G,C:C,$AO$4,D:D,AK362,E:E,AL362)</f>
        <v>77.510000000000005</v>
      </c>
      <c r="AP362" s="96">
        <f>SUMIFS(G:G,C:C,$AP$4,D:D,AK362,E:E,AL362)</f>
        <v>55.05</v>
      </c>
      <c r="AQ362" s="96">
        <f>SUMIFS(G:G,C:C,$AQ$4,D:D,AK362,E:E,AL362)</f>
        <v>82.93</v>
      </c>
      <c r="AR362" s="96">
        <f>SUMIFS(G:G,C:C,$AR$4,D:D,AK362,E:E,AL362)</f>
        <v>87.1</v>
      </c>
      <c r="AS362" s="96">
        <f>SUMIFS(G:G,C:C,$AS$4,D:D,AK362,E:E,AL362)</f>
        <v>75.3</v>
      </c>
      <c r="AT362" s="97">
        <f>SUMIFS(G:G,C:C,$AT$4,D:D,AK362,E:E,AL362)</f>
        <v>0</v>
      </c>
      <c r="AU362" s="44"/>
      <c r="AV362" s="101">
        <v>45649</v>
      </c>
      <c r="AW362" s="96">
        <f t="shared" si="121"/>
        <v>855.31392000000017</v>
      </c>
      <c r="AX362" s="96">
        <f t="shared" si="122"/>
        <v>77.755810909090926</v>
      </c>
      <c r="AY362" s="97">
        <f t="shared" si="123"/>
        <v>75.578000000000003</v>
      </c>
      <c r="AZ362" s="96">
        <f t="shared" si="124"/>
        <v>91.798381818181824</v>
      </c>
      <c r="BA362" s="96">
        <f t="shared" si="125"/>
        <v>55.768590909090911</v>
      </c>
      <c r="BB362" s="97">
        <f t="shared" si="126"/>
        <v>36.029790909090913</v>
      </c>
      <c r="BC362" s="102">
        <f t="shared" si="127"/>
        <v>77.755810909090911</v>
      </c>
      <c r="BD362" s="44"/>
      <c r="BE362" s="44"/>
      <c r="BF362" s="96">
        <f t="shared" si="129"/>
        <v>87.1</v>
      </c>
      <c r="BG362" s="96">
        <f t="shared" si="130"/>
        <v>55.05</v>
      </c>
      <c r="BH362" s="96">
        <f t="shared" si="131"/>
        <v>32.049999999999997</v>
      </c>
      <c r="BI362" s="44"/>
      <c r="BJ362" s="96">
        <f t="shared" si="128"/>
        <v>75.578000000000003</v>
      </c>
      <c r="BK362" s="44"/>
      <c r="BP362" s="14"/>
      <c r="BQ362" s="13"/>
      <c r="BR362" s="15"/>
      <c r="BU362" s="13"/>
      <c r="BV362" s="15"/>
      <c r="BY362" s="13"/>
      <c r="BZ362" s="15"/>
      <c r="CC362" s="13"/>
      <c r="CD362" s="15"/>
      <c r="CG362" s="13"/>
      <c r="CH362" s="15"/>
      <c r="CK362" s="15"/>
      <c r="CL362" s="15"/>
      <c r="CM362" s="15"/>
    </row>
    <row r="363" spans="1:91" ht="16" thickBot="1" x14ac:dyDescent="0.4">
      <c r="A363" s="13">
        <v>43824</v>
      </c>
      <c r="B363" s="81" t="s">
        <v>409</v>
      </c>
      <c r="C363" s="80">
        <f t="shared" si="112"/>
        <v>2019</v>
      </c>
      <c r="D363" s="80">
        <f t="shared" si="113"/>
        <v>12</v>
      </c>
      <c r="E363" s="80">
        <f t="shared" si="114"/>
        <v>25</v>
      </c>
      <c r="F363" s="80">
        <v>1009.9118999999999</v>
      </c>
      <c r="G363" s="80">
        <v>89.56</v>
      </c>
      <c r="H363" s="80">
        <v>0.01</v>
      </c>
      <c r="I363" s="80">
        <v>1153.6500000000001</v>
      </c>
      <c r="J363" s="80">
        <v>1032.4000000000001</v>
      </c>
      <c r="K363" s="80">
        <v>1127.5958000000001</v>
      </c>
      <c r="L363" s="80">
        <v>11824.17</v>
      </c>
      <c r="M363" s="80">
        <v>20486.75</v>
      </c>
      <c r="O363" s="66">
        <f t="shared" si="115"/>
        <v>12</v>
      </c>
      <c r="P363" s="44">
        <f t="shared" si="116"/>
        <v>24</v>
      </c>
      <c r="Q363" s="94">
        <v>45650</v>
      </c>
      <c r="R363" s="95">
        <f>SUMIFS(F:F,C:C,$R$4,D:D,O363,E:E,P363)</f>
        <v>1009.8259</v>
      </c>
      <c r="S363" s="96">
        <f>SUMIFS($F:$F,$C:$C,$S$4,$D:$D,O363,$E:$E,P363)</f>
        <v>875.75819999999999</v>
      </c>
      <c r="T363" s="96">
        <f>SUMIFS($F:$F,$C:$C,$T$4,$D:$D,O363,$E:$E,P363)</f>
        <v>609.66010000000006</v>
      </c>
      <c r="U363" s="96">
        <f>SUMIFS($F:$F,$C:$C,$U$4,$D:$D,O363,$E:$E,P363)</f>
        <v>929.15650000000005</v>
      </c>
      <c r="V363" s="96">
        <f>SUMIFS($F:$F,$C:$C,$V$4,$D:$D,O363,$E:$E,P363)</f>
        <v>991.93460000000005</v>
      </c>
      <c r="W363" s="96">
        <f>SUMIFS($F:$F,$C:$C,$W$4,$D:$D,O363,$E:$E,P363)</f>
        <v>860.74530000000004</v>
      </c>
      <c r="X363" s="97">
        <f>SUMIFS($F:$F,$C:$C,$X$4,$D:$D,O363,$E:$E,P363)</f>
        <v>0</v>
      </c>
      <c r="Y363" s="44"/>
      <c r="Z363" s="66">
        <f t="shared" si="117"/>
        <v>12</v>
      </c>
      <c r="AA363" s="44">
        <f t="shared" si="118"/>
        <v>24</v>
      </c>
      <c r="AB363" s="94">
        <v>45650</v>
      </c>
      <c r="AC363" s="95">
        <f t="shared" si="132"/>
        <v>91.802354545454548</v>
      </c>
      <c r="AD363" s="96">
        <f t="shared" si="132"/>
        <v>79.614381818181812</v>
      </c>
      <c r="AE363" s="96">
        <f t="shared" si="132"/>
        <v>55.423645454545458</v>
      </c>
      <c r="AF363" s="96">
        <f t="shared" si="132"/>
        <v>84.468772727272736</v>
      </c>
      <c r="AG363" s="96">
        <f t="shared" si="132"/>
        <v>90.175872727272733</v>
      </c>
      <c r="AH363" s="96">
        <f t="shared" si="132"/>
        <v>78.249572727272735</v>
      </c>
      <c r="AI363" s="97">
        <f t="shared" si="132"/>
        <v>0</v>
      </c>
      <c r="AJ363" s="44"/>
      <c r="AK363" s="66">
        <f t="shared" si="119"/>
        <v>12</v>
      </c>
      <c r="AL363" s="44">
        <f t="shared" si="120"/>
        <v>24</v>
      </c>
      <c r="AM363" s="94">
        <v>45650</v>
      </c>
      <c r="AN363" s="95">
        <f>SUMIFS(G:G,C:C,$AN$4,D:D,AK363,E:E,AL363)</f>
        <v>89.56</v>
      </c>
      <c r="AO363" s="96">
        <f>SUMIFS(G:G,C:C,$AO$4,D:D,AK363,E:E,AL363)</f>
        <v>77.31</v>
      </c>
      <c r="AP363" s="96">
        <f>SUMIFS(G:G,C:C,$AP$4,D:D,AK363,E:E,AL363)</f>
        <v>54.71</v>
      </c>
      <c r="AQ363" s="96">
        <f>SUMIFS(G:G,C:C,$AQ$4,D:D,AK363,E:E,AL363)</f>
        <v>83</v>
      </c>
      <c r="AR363" s="96">
        <f>SUMIFS(G:G,C:C,$AR$4,D:D,AK363,E:E,AL363)</f>
        <v>87.05</v>
      </c>
      <c r="AS363" s="96">
        <f>SUMIFS(G:G,C:C,$AS$4,D:D,AK363,E:E,AL363)</f>
        <v>74.989999999999995</v>
      </c>
      <c r="AT363" s="97">
        <f>SUMIFS(G:G,C:C,$AT$4,D:D,AK363,E:E,AL363)</f>
        <v>0</v>
      </c>
      <c r="AU363" s="44"/>
      <c r="AV363" s="101">
        <v>45650</v>
      </c>
      <c r="AW363" s="96">
        <f t="shared" si="121"/>
        <v>853.45094000000006</v>
      </c>
      <c r="AX363" s="96">
        <f t="shared" si="122"/>
        <v>77.586449090909099</v>
      </c>
      <c r="AY363" s="97">
        <f t="shared" si="123"/>
        <v>75.412000000000006</v>
      </c>
      <c r="AZ363" s="96">
        <f t="shared" si="124"/>
        <v>91.802354545454548</v>
      </c>
      <c r="BA363" s="96">
        <f t="shared" si="125"/>
        <v>55.423645454545458</v>
      </c>
      <c r="BB363" s="97">
        <f t="shared" si="126"/>
        <v>36.378709090909091</v>
      </c>
      <c r="BC363" s="102">
        <f t="shared" si="127"/>
        <v>77.586449090909099</v>
      </c>
      <c r="BD363" s="44"/>
      <c r="BE363" s="44"/>
      <c r="BF363" s="96">
        <f t="shared" si="129"/>
        <v>87.05</v>
      </c>
      <c r="BG363" s="96">
        <f t="shared" si="130"/>
        <v>54.71</v>
      </c>
      <c r="BH363" s="96">
        <f t="shared" si="131"/>
        <v>32.339999999999996</v>
      </c>
      <c r="BI363" s="44"/>
      <c r="BJ363" s="96">
        <f t="shared" si="128"/>
        <v>75.412000000000006</v>
      </c>
      <c r="BK363" s="44"/>
      <c r="BP363" s="14"/>
      <c r="BQ363" s="13"/>
      <c r="BR363" s="15"/>
      <c r="BU363" s="13"/>
      <c r="BV363" s="15"/>
      <c r="BY363" s="13"/>
      <c r="BZ363" s="15"/>
      <c r="CC363" s="13"/>
      <c r="CD363" s="15"/>
      <c r="CG363" s="13"/>
      <c r="CH363" s="15"/>
      <c r="CK363" s="15"/>
      <c r="CL363" s="15"/>
      <c r="CM363" s="15"/>
    </row>
    <row r="364" spans="1:91" ht="16" thickBot="1" x14ac:dyDescent="0.4">
      <c r="A364" s="13">
        <v>43825</v>
      </c>
      <c r="B364" s="81" t="s">
        <v>410</v>
      </c>
      <c r="C364" s="80">
        <f t="shared" si="112"/>
        <v>2019</v>
      </c>
      <c r="D364" s="80">
        <f t="shared" si="113"/>
        <v>12</v>
      </c>
      <c r="E364" s="80">
        <f t="shared" si="114"/>
        <v>26</v>
      </c>
      <c r="F364" s="80">
        <v>1009.4536000000001</v>
      </c>
      <c r="G364" s="80">
        <v>89.52</v>
      </c>
      <c r="H364" s="80">
        <v>-0.04</v>
      </c>
      <c r="I364" s="80">
        <v>1017.59</v>
      </c>
      <c r="J364" s="80">
        <v>1439.5</v>
      </c>
      <c r="K364" s="80">
        <v>1127.5958000000001</v>
      </c>
      <c r="L364" s="80">
        <v>11824.05</v>
      </c>
      <c r="M364" s="80">
        <v>20487.07</v>
      </c>
      <c r="O364" s="66">
        <f t="shared" si="115"/>
        <v>12</v>
      </c>
      <c r="P364" s="44">
        <f t="shared" si="116"/>
        <v>25</v>
      </c>
      <c r="Q364" s="94">
        <v>45651</v>
      </c>
      <c r="R364" s="95">
        <f>SUMIFS(F:F,C:C,$R$4,D:D,O364,E:E,P364)</f>
        <v>1009.9118999999999</v>
      </c>
      <c r="S364" s="96">
        <f>SUMIFS($F:$F,$C:$C,$S$4,$D:$D,O364,$E:$E,P364)</f>
        <v>872.4769</v>
      </c>
      <c r="T364" s="96">
        <f>SUMIFS($F:$F,$C:$C,$T$4,$D:$D,O364,$E:$E,P364)</f>
        <v>606.68499999999995</v>
      </c>
      <c r="U364" s="96">
        <f>SUMIFS($F:$F,$C:$C,$U$4,$D:$D,O364,$E:$E,P364)</f>
        <v>930.52440000000001</v>
      </c>
      <c r="V364" s="96">
        <f>SUMIFS($F:$F,$C:$C,$V$4,$D:$D,O364,$E:$E,P364)</f>
        <v>991.73230000000001</v>
      </c>
      <c r="W364" s="96">
        <f>SUMIFS($F:$F,$C:$C,$W$4,$D:$D,O364,$E:$E,P364)</f>
        <v>858.15940000000001</v>
      </c>
      <c r="X364" s="97">
        <f>SUMIFS($F:$F,$C:$C,$X$4,$D:$D,O364,$E:$E,P364)</f>
        <v>0</v>
      </c>
      <c r="Y364" s="44"/>
      <c r="Z364" s="66">
        <f t="shared" si="117"/>
        <v>12</v>
      </c>
      <c r="AA364" s="44">
        <f t="shared" si="118"/>
        <v>25</v>
      </c>
      <c r="AB364" s="94">
        <v>45651</v>
      </c>
      <c r="AC364" s="95">
        <f t="shared" si="132"/>
        <v>91.810172727272729</v>
      </c>
      <c r="AD364" s="96">
        <f t="shared" si="132"/>
        <v>79.316081818181814</v>
      </c>
      <c r="AE364" s="96">
        <f t="shared" si="132"/>
        <v>55.153181818181814</v>
      </c>
      <c r="AF364" s="96">
        <f t="shared" si="132"/>
        <v>84.593127272727273</v>
      </c>
      <c r="AG364" s="96">
        <f t="shared" si="132"/>
        <v>90.157481818181822</v>
      </c>
      <c r="AH364" s="96">
        <f t="shared" si="132"/>
        <v>78.01449090909091</v>
      </c>
      <c r="AI364" s="97">
        <f t="shared" si="132"/>
        <v>0</v>
      </c>
      <c r="AJ364" s="44"/>
      <c r="AK364" s="66">
        <f t="shared" si="119"/>
        <v>12</v>
      </c>
      <c r="AL364" s="44">
        <f t="shared" si="120"/>
        <v>25</v>
      </c>
      <c r="AM364" s="94">
        <v>45651</v>
      </c>
      <c r="AN364" s="95">
        <f>SUMIFS(G:G,C:C,$AN$4,D:D,AK364,E:E,AL364)</f>
        <v>89.56</v>
      </c>
      <c r="AO364" s="96">
        <f>SUMIFS(G:G,C:C,$AO$4,D:D,AK364,E:E,AL364)</f>
        <v>77.02</v>
      </c>
      <c r="AP364" s="96">
        <f>SUMIFS(G:G,C:C,$AP$4,D:D,AK364,E:E,AL364)</f>
        <v>54.45</v>
      </c>
      <c r="AQ364" s="96">
        <f>SUMIFS(G:G,C:C,$AQ$4,D:D,AK364,E:E,AL364)</f>
        <v>83.13</v>
      </c>
      <c r="AR364" s="96">
        <f>SUMIFS(G:G,C:C,$AR$4,D:D,AK364,E:E,AL364)</f>
        <v>87.03</v>
      </c>
      <c r="AS364" s="96">
        <f>SUMIFS(G:G,C:C,$AS$4,D:D,AK364,E:E,AL364)</f>
        <v>74.760000000000005</v>
      </c>
      <c r="AT364" s="97">
        <f>SUMIFS(G:G,C:C,$AT$4,D:D,AK364,E:E,AL364)</f>
        <v>0</v>
      </c>
      <c r="AU364" s="44"/>
      <c r="AV364" s="101">
        <v>45651</v>
      </c>
      <c r="AW364" s="96">
        <f t="shared" si="121"/>
        <v>851.91560000000004</v>
      </c>
      <c r="AX364" s="96">
        <f t="shared" si="122"/>
        <v>77.446872727272734</v>
      </c>
      <c r="AY364" s="97">
        <f t="shared" si="123"/>
        <v>75.277999999999992</v>
      </c>
      <c r="AZ364" s="96">
        <f t="shared" si="124"/>
        <v>91.810172727272729</v>
      </c>
      <c r="BA364" s="96">
        <f t="shared" si="125"/>
        <v>55.153181818181814</v>
      </c>
      <c r="BB364" s="97">
        <f t="shared" si="126"/>
        <v>36.656990909090915</v>
      </c>
      <c r="BC364" s="102">
        <f t="shared" si="127"/>
        <v>77.446872727272719</v>
      </c>
      <c r="BD364" s="44"/>
      <c r="BE364" s="44"/>
      <c r="BF364" s="96">
        <f t="shared" si="129"/>
        <v>87.03</v>
      </c>
      <c r="BG364" s="96">
        <f t="shared" si="130"/>
        <v>54.45</v>
      </c>
      <c r="BH364" s="96">
        <f t="shared" si="131"/>
        <v>32.58</v>
      </c>
      <c r="BI364" s="44"/>
      <c r="BJ364" s="96">
        <f t="shared" si="128"/>
        <v>75.277999999999992</v>
      </c>
      <c r="BK364" s="44"/>
      <c r="BP364" s="14"/>
      <c r="BQ364" s="13"/>
      <c r="BR364" s="15"/>
      <c r="BU364" s="13"/>
      <c r="BV364" s="15"/>
      <c r="BY364" s="13"/>
      <c r="BZ364" s="15"/>
      <c r="CC364" s="13"/>
      <c r="CD364" s="15"/>
      <c r="CG364" s="13"/>
      <c r="CH364" s="15"/>
      <c r="CK364" s="15"/>
      <c r="CL364" s="15"/>
      <c r="CM364" s="15"/>
    </row>
    <row r="365" spans="1:91" ht="16" thickBot="1" x14ac:dyDescent="0.4">
      <c r="A365" s="13">
        <v>43826</v>
      </c>
      <c r="B365" s="81" t="s">
        <v>411</v>
      </c>
      <c r="C365" s="80">
        <f t="shared" si="112"/>
        <v>2019</v>
      </c>
      <c r="D365" s="80">
        <f t="shared" si="113"/>
        <v>12</v>
      </c>
      <c r="E365" s="80">
        <f t="shared" si="114"/>
        <v>27</v>
      </c>
      <c r="F365" s="80">
        <v>1007.7328</v>
      </c>
      <c r="G365" s="80">
        <v>89.37</v>
      </c>
      <c r="H365" s="80">
        <v>-0.15</v>
      </c>
      <c r="I365" s="80">
        <v>695.01</v>
      </c>
      <c r="J365" s="80">
        <v>2333.4</v>
      </c>
      <c r="K365" s="80">
        <v>1127.5958000000001</v>
      </c>
      <c r="L365" s="80">
        <v>11823.97</v>
      </c>
      <c r="M365" s="80">
        <v>20487.29</v>
      </c>
      <c r="O365" s="66">
        <f t="shared" si="115"/>
        <v>12</v>
      </c>
      <c r="P365" s="44">
        <f t="shared" si="116"/>
        <v>26</v>
      </c>
      <c r="Q365" s="94">
        <v>45652</v>
      </c>
      <c r="R365" s="95">
        <f>SUMIFS(F:F,C:C,$R$4,D:D,O365,E:E,P365)</f>
        <v>1009.4536000000001</v>
      </c>
      <c r="S365" s="96">
        <f>SUMIFS($F:$F,$C:$C,$S$4,$D:$D,O365,$E:$E,P365)</f>
        <v>869.18460000000005</v>
      </c>
      <c r="T365" s="96">
        <f>SUMIFS($F:$F,$C:$C,$T$4,$D:$D,O365,$E:$E,P365)</f>
        <v>602.91819999999996</v>
      </c>
      <c r="U365" s="96">
        <f>SUMIFS($F:$F,$C:$C,$U$4,$D:$D,O365,$E:$E,P365)</f>
        <v>931.64710000000002</v>
      </c>
      <c r="V365" s="96">
        <f>SUMIFS($F:$F,$C:$C,$V$4,$D:$D,O365,$E:$E,P365)</f>
        <v>990.98109999999997</v>
      </c>
      <c r="W365" s="96">
        <f>SUMIFS($F:$F,$C:$C,$W$4,$D:$D,O365,$E:$E,P365)</f>
        <v>854.58820000000003</v>
      </c>
      <c r="X365" s="97">
        <f>SUMIFS($F:$F,$C:$C,$X$4,$D:$D,O365,$E:$E,P365)</f>
        <v>0</v>
      </c>
      <c r="Y365" s="44"/>
      <c r="Z365" s="66">
        <f t="shared" si="117"/>
        <v>12</v>
      </c>
      <c r="AA365" s="44">
        <f t="shared" si="118"/>
        <v>26</v>
      </c>
      <c r="AB365" s="94">
        <v>45652</v>
      </c>
      <c r="AC365" s="95">
        <f t="shared" si="132"/>
        <v>91.768509090909092</v>
      </c>
      <c r="AD365" s="96">
        <f t="shared" si="132"/>
        <v>79.016781818181826</v>
      </c>
      <c r="AE365" s="96">
        <f t="shared" si="132"/>
        <v>54.810745454545447</v>
      </c>
      <c r="AF365" s="96">
        <f t="shared" si="132"/>
        <v>84.695190909090911</v>
      </c>
      <c r="AG365" s="96">
        <f t="shared" si="132"/>
        <v>90.089190909090902</v>
      </c>
      <c r="AH365" s="96">
        <f t="shared" si="132"/>
        <v>77.68983636363636</v>
      </c>
      <c r="AI365" s="97">
        <f t="shared" si="132"/>
        <v>0</v>
      </c>
      <c r="AJ365" s="44"/>
      <c r="AK365" s="66">
        <f t="shared" si="119"/>
        <v>12</v>
      </c>
      <c r="AL365" s="44">
        <f t="shared" si="120"/>
        <v>26</v>
      </c>
      <c r="AM365" s="94">
        <v>45652</v>
      </c>
      <c r="AN365" s="95">
        <f>SUMIFS(G:G,C:C,$AN$4,D:D,AK365,E:E,AL365)</f>
        <v>89.52</v>
      </c>
      <c r="AO365" s="96">
        <f>SUMIFS(G:G,C:C,$AO$4,D:D,AK365,E:E,AL365)</f>
        <v>76.73</v>
      </c>
      <c r="AP365" s="96">
        <f>SUMIFS(G:G,C:C,$AP$4,D:D,AK365,E:E,AL365)</f>
        <v>54.11</v>
      </c>
      <c r="AQ365" s="96">
        <f>SUMIFS(G:G,C:C,$AQ$4,D:D,AK365,E:E,AL365)</f>
        <v>83.23</v>
      </c>
      <c r="AR365" s="96">
        <f>SUMIFS(G:G,C:C,$AR$4,D:D,AK365,E:E,AL365)</f>
        <v>86.97</v>
      </c>
      <c r="AS365" s="96">
        <f>SUMIFS(G:G,C:C,$AS$4,D:D,AK365,E:E,AL365)</f>
        <v>74.45</v>
      </c>
      <c r="AT365" s="97">
        <f>SUMIFS(G:G,C:C,$AT$4,D:D,AK365,E:E,AL365)</f>
        <v>0</v>
      </c>
      <c r="AU365" s="44"/>
      <c r="AV365" s="101">
        <v>45652</v>
      </c>
      <c r="AW365" s="96">
        <f t="shared" si="121"/>
        <v>849.86383999999998</v>
      </c>
      <c r="AX365" s="96">
        <f t="shared" si="122"/>
        <v>77.260349090909088</v>
      </c>
      <c r="AY365" s="97">
        <f t="shared" si="123"/>
        <v>75.097999999999985</v>
      </c>
      <c r="AZ365" s="96">
        <f t="shared" si="124"/>
        <v>91.768509090909092</v>
      </c>
      <c r="BA365" s="96">
        <f t="shared" si="125"/>
        <v>54.810745454545447</v>
      </c>
      <c r="BB365" s="97">
        <f t="shared" si="126"/>
        <v>36.957763636363644</v>
      </c>
      <c r="BC365" s="102">
        <f t="shared" si="127"/>
        <v>77.260349090909088</v>
      </c>
      <c r="BD365" s="44"/>
      <c r="BE365" s="44"/>
      <c r="BF365" s="96">
        <f t="shared" si="129"/>
        <v>86.97</v>
      </c>
      <c r="BG365" s="96">
        <f t="shared" si="130"/>
        <v>54.11</v>
      </c>
      <c r="BH365" s="96">
        <f t="shared" si="131"/>
        <v>32.86</v>
      </c>
      <c r="BI365" s="44"/>
      <c r="BJ365" s="96">
        <f t="shared" si="128"/>
        <v>75.097999999999985</v>
      </c>
      <c r="BK365" s="44"/>
      <c r="BP365" s="14"/>
      <c r="BQ365" s="13"/>
      <c r="BR365" s="15"/>
      <c r="BU365" s="13"/>
      <c r="BV365" s="15"/>
      <c r="BY365" s="13"/>
      <c r="BZ365" s="15"/>
      <c r="CC365" s="13"/>
      <c r="CD365" s="15"/>
      <c r="CG365" s="13"/>
      <c r="CH365" s="15"/>
      <c r="CK365" s="15"/>
      <c r="CL365" s="15"/>
      <c r="CM365" s="15"/>
    </row>
    <row r="366" spans="1:91" ht="16" thickBot="1" x14ac:dyDescent="0.4">
      <c r="A366" s="13">
        <v>43827</v>
      </c>
      <c r="B366" s="81" t="s">
        <v>412</v>
      </c>
      <c r="C366" s="80">
        <f t="shared" si="112"/>
        <v>2019</v>
      </c>
      <c r="D366" s="80">
        <f t="shared" si="113"/>
        <v>12</v>
      </c>
      <c r="E366" s="80">
        <f t="shared" si="114"/>
        <v>28</v>
      </c>
      <c r="F366" s="80">
        <v>1005.681</v>
      </c>
      <c r="G366" s="80">
        <v>89.19</v>
      </c>
      <c r="H366" s="80">
        <v>-0.18</v>
      </c>
      <c r="I366" s="80">
        <v>677.44</v>
      </c>
      <c r="J366" s="80">
        <v>2643.4</v>
      </c>
      <c r="K366" s="80">
        <v>1127.5958000000001</v>
      </c>
      <c r="L366" s="80">
        <v>11824.1</v>
      </c>
      <c r="M366" s="80">
        <v>20486.939999999999</v>
      </c>
      <c r="O366" s="66">
        <f t="shared" si="115"/>
        <v>12</v>
      </c>
      <c r="P366" s="44">
        <f t="shared" si="116"/>
        <v>27</v>
      </c>
      <c r="Q366" s="94">
        <v>45653</v>
      </c>
      <c r="R366" s="95">
        <f>SUMIFS(F:F,C:C,$R$4,D:D,O366,E:E,P366)</f>
        <v>1007.7328</v>
      </c>
      <c r="S366" s="96">
        <f>SUMIFS($F:$F,$C:$C,$S$4,$D:$D,O366,$E:$E,P366)</f>
        <v>864.92349999999999</v>
      </c>
      <c r="T366" s="96">
        <f>SUMIFS($F:$F,$C:$C,$T$4,$D:$D,O366,$E:$E,P366)</f>
        <v>599.58600000000001</v>
      </c>
      <c r="U366" s="96">
        <f>SUMIFS($F:$F,$C:$C,$U$4,$D:$D,O366,$E:$E,P366)</f>
        <v>931.34900000000005</v>
      </c>
      <c r="V366" s="96">
        <f>SUMIFS($F:$F,$C:$C,$V$4,$D:$D,O366,$E:$E,P366)</f>
        <v>989.32219999999995</v>
      </c>
      <c r="W366" s="96">
        <f>SUMIFS($F:$F,$C:$C,$W$4,$D:$D,O366,$E:$E,P366)</f>
        <v>849.34339999999997</v>
      </c>
      <c r="X366" s="97">
        <f>SUMIFS($F:$F,$C:$C,$X$4,$D:$D,O366,$E:$E,P366)</f>
        <v>0</v>
      </c>
      <c r="Y366" s="44"/>
      <c r="Z366" s="66">
        <f t="shared" si="117"/>
        <v>12</v>
      </c>
      <c r="AA366" s="44">
        <f t="shared" si="118"/>
        <v>27</v>
      </c>
      <c r="AB366" s="94">
        <v>45653</v>
      </c>
      <c r="AC366" s="95">
        <f t="shared" si="132"/>
        <v>91.612072727272732</v>
      </c>
      <c r="AD366" s="96">
        <f t="shared" si="132"/>
        <v>78.629409090909093</v>
      </c>
      <c r="AE366" s="96">
        <f t="shared" si="132"/>
        <v>54.50781818181818</v>
      </c>
      <c r="AF366" s="96">
        <f t="shared" si="132"/>
        <v>84.668090909090907</v>
      </c>
      <c r="AG366" s="96">
        <f t="shared" si="132"/>
        <v>89.93838181818181</v>
      </c>
      <c r="AH366" s="96">
        <f t="shared" si="132"/>
        <v>77.213036363636363</v>
      </c>
      <c r="AI366" s="97">
        <f t="shared" si="132"/>
        <v>0</v>
      </c>
      <c r="AJ366" s="44"/>
      <c r="AK366" s="66">
        <f t="shared" si="119"/>
        <v>12</v>
      </c>
      <c r="AL366" s="44">
        <f t="shared" si="120"/>
        <v>27</v>
      </c>
      <c r="AM366" s="94">
        <v>45653</v>
      </c>
      <c r="AN366" s="95">
        <f>SUMIFS(G:G,C:C,$AN$4,D:D,AK366,E:E,AL366)</f>
        <v>89.37</v>
      </c>
      <c r="AO366" s="96">
        <f>SUMIFS(G:G,C:C,$AO$4,D:D,AK366,E:E,AL366)</f>
        <v>76.349999999999994</v>
      </c>
      <c r="AP366" s="96">
        <f>SUMIFS(G:G,C:C,$AP$4,D:D,AK366,E:E,AL366)</f>
        <v>53.81</v>
      </c>
      <c r="AQ366" s="96">
        <f>SUMIFS(G:G,C:C,$AQ$4,D:D,AK366,E:E,AL366)</f>
        <v>83.2</v>
      </c>
      <c r="AR366" s="96">
        <f>SUMIFS(G:G,C:C,$AR$4,D:D,AK366,E:E,AL366)</f>
        <v>86.82</v>
      </c>
      <c r="AS366" s="96">
        <f>SUMIFS(G:G,C:C,$AS$4,D:D,AK366,E:E,AL366)</f>
        <v>74</v>
      </c>
      <c r="AT366" s="97">
        <f>SUMIFS(G:G,C:C,$AT$4,D:D,AK366,E:E,AL366)</f>
        <v>0</v>
      </c>
      <c r="AU366" s="44"/>
      <c r="AV366" s="101">
        <v>45653</v>
      </c>
      <c r="AW366" s="96">
        <f t="shared" si="121"/>
        <v>846.90482000000009</v>
      </c>
      <c r="AX366" s="96">
        <f t="shared" si="122"/>
        <v>76.991347272727282</v>
      </c>
      <c r="AY366" s="97">
        <f t="shared" si="123"/>
        <v>74.835999999999999</v>
      </c>
      <c r="AZ366" s="96">
        <f t="shared" si="124"/>
        <v>91.612072727272732</v>
      </c>
      <c r="BA366" s="96">
        <f t="shared" si="125"/>
        <v>54.50781818181818</v>
      </c>
      <c r="BB366" s="97">
        <f t="shared" si="126"/>
        <v>37.104254545454552</v>
      </c>
      <c r="BC366" s="102">
        <f t="shared" si="127"/>
        <v>76.991347272727268</v>
      </c>
      <c r="BD366" s="44"/>
      <c r="BE366" s="44"/>
      <c r="BF366" s="96">
        <f t="shared" si="129"/>
        <v>86.82</v>
      </c>
      <c r="BG366" s="96">
        <f t="shared" si="130"/>
        <v>53.81</v>
      </c>
      <c r="BH366" s="96">
        <f t="shared" si="131"/>
        <v>33.009999999999991</v>
      </c>
      <c r="BI366" s="44"/>
      <c r="BJ366" s="96">
        <f t="shared" si="128"/>
        <v>74.835999999999999</v>
      </c>
      <c r="BK366" s="44"/>
      <c r="BP366" s="14"/>
      <c r="BQ366" s="13"/>
      <c r="BR366" s="15"/>
      <c r="BU366" s="13"/>
      <c r="BV366" s="15"/>
      <c r="BY366" s="13"/>
      <c r="BZ366" s="15"/>
      <c r="CC366" s="13"/>
      <c r="CD366" s="15"/>
      <c r="CG366" s="13"/>
      <c r="CH366" s="15"/>
      <c r="CK366" s="15"/>
      <c r="CL366" s="15"/>
      <c r="CM366" s="15"/>
    </row>
    <row r="367" spans="1:91" ht="16" thickBot="1" x14ac:dyDescent="0.4">
      <c r="A367" s="13">
        <v>43828</v>
      </c>
      <c r="B367" s="81" t="s">
        <v>413</v>
      </c>
      <c r="C367" s="80">
        <f t="shared" si="112"/>
        <v>2019</v>
      </c>
      <c r="D367" s="80">
        <f t="shared" si="113"/>
        <v>12</v>
      </c>
      <c r="E367" s="80">
        <f t="shared" si="114"/>
        <v>29</v>
      </c>
      <c r="F367" s="80">
        <v>1003.1233</v>
      </c>
      <c r="G367" s="80">
        <v>88.96</v>
      </c>
      <c r="H367" s="80">
        <v>-0.23</v>
      </c>
      <c r="I367" s="80">
        <v>553.4</v>
      </c>
      <c r="J367" s="80">
        <v>3114.3</v>
      </c>
      <c r="K367" s="80">
        <v>1127.5958000000001</v>
      </c>
      <c r="L367" s="80">
        <v>11824.24</v>
      </c>
      <c r="M367" s="80">
        <v>20486.580000000002</v>
      </c>
      <c r="O367" s="66">
        <f t="shared" si="115"/>
        <v>12</v>
      </c>
      <c r="P367" s="44">
        <f t="shared" si="116"/>
        <v>28</v>
      </c>
      <c r="Q367" s="94">
        <v>45654</v>
      </c>
      <c r="R367" s="95">
        <f>SUMIFS(F:F,C:C,$R$4,D:D,O367,E:E,P367)</f>
        <v>1005.681</v>
      </c>
      <c r="S367" s="96">
        <f>SUMIFS($F:$F,$C:$C,$S$4,$D:$D,O367,$E:$E,P367)</f>
        <v>859.16120000000001</v>
      </c>
      <c r="T367" s="96">
        <f>SUMIFS($F:$F,$C:$C,$T$4,$D:$D,O367,$E:$E,P367)</f>
        <v>596.96400000000006</v>
      </c>
      <c r="U367" s="96">
        <f>SUMIFS($F:$F,$C:$C,$U$4,$D:$D,O367,$E:$E,P367)</f>
        <v>931.32979999999998</v>
      </c>
      <c r="V367" s="96">
        <f>SUMIFS($F:$F,$C:$C,$V$4,$D:$D,O367,$E:$E,P367)</f>
        <v>988.16240000000005</v>
      </c>
      <c r="W367" s="96">
        <f>SUMIFS($F:$F,$C:$C,$W$4,$D:$D,O367,$E:$E,P367)</f>
        <v>844.02189999999996</v>
      </c>
      <c r="X367" s="97">
        <f>SUMIFS($F:$F,$C:$C,$X$4,$D:$D,O367,$E:$E,P367)</f>
        <v>0</v>
      </c>
      <c r="Y367" s="44"/>
      <c r="Z367" s="66">
        <f t="shared" si="117"/>
        <v>12</v>
      </c>
      <c r="AA367" s="44">
        <f t="shared" si="118"/>
        <v>28</v>
      </c>
      <c r="AB367" s="94">
        <v>45654</v>
      </c>
      <c r="AC367" s="95">
        <f t="shared" si="132"/>
        <v>91.425545454545457</v>
      </c>
      <c r="AD367" s="96">
        <f t="shared" si="132"/>
        <v>78.105563636363641</v>
      </c>
      <c r="AE367" s="96">
        <f t="shared" si="132"/>
        <v>54.26945454545455</v>
      </c>
      <c r="AF367" s="96">
        <f t="shared" si="132"/>
        <v>84.66634545454545</v>
      </c>
      <c r="AG367" s="96">
        <f t="shared" si="132"/>
        <v>89.832945454545452</v>
      </c>
      <c r="AH367" s="96">
        <f t="shared" si="132"/>
        <v>76.729263636363626</v>
      </c>
      <c r="AI367" s="97">
        <f t="shared" si="132"/>
        <v>0</v>
      </c>
      <c r="AJ367" s="44"/>
      <c r="AK367" s="66">
        <f t="shared" si="119"/>
        <v>12</v>
      </c>
      <c r="AL367" s="44">
        <f t="shared" si="120"/>
        <v>28</v>
      </c>
      <c r="AM367" s="94">
        <v>45654</v>
      </c>
      <c r="AN367" s="95">
        <f>SUMIFS(G:G,C:C,$AN$4,D:D,AK367,E:E,AL367)</f>
        <v>89.19</v>
      </c>
      <c r="AO367" s="96">
        <f>SUMIFS(G:G,C:C,$AO$4,D:D,AK367,E:E,AL367)</f>
        <v>75.849999999999994</v>
      </c>
      <c r="AP367" s="96">
        <f>SUMIFS(G:G,C:C,$AP$4,D:D,AK367,E:E,AL367)</f>
        <v>53.57</v>
      </c>
      <c r="AQ367" s="96">
        <f>SUMIFS(G:G,C:C,$AQ$4,D:D,AK367,E:E,AL367)</f>
        <v>83.2</v>
      </c>
      <c r="AR367" s="96">
        <f>SUMIFS(G:G,C:C,$AR$4,D:D,AK367,E:E,AL367)</f>
        <v>86.72</v>
      </c>
      <c r="AS367" s="96">
        <f>SUMIFS(G:G,C:C,$AS$4,D:D,AK367,E:E,AL367)</f>
        <v>73.53</v>
      </c>
      <c r="AT367" s="97">
        <f>SUMIFS(G:G,C:C,$AT$4,D:D,AK367,E:E,AL367)</f>
        <v>0</v>
      </c>
      <c r="AU367" s="44"/>
      <c r="AV367" s="101">
        <v>45654</v>
      </c>
      <c r="AW367" s="96">
        <f t="shared" si="121"/>
        <v>843.92786000000001</v>
      </c>
      <c r="AX367" s="96">
        <f t="shared" si="122"/>
        <v>76.720714545454541</v>
      </c>
      <c r="AY367" s="97">
        <f t="shared" si="123"/>
        <v>74.573999999999998</v>
      </c>
      <c r="AZ367" s="96">
        <f t="shared" si="124"/>
        <v>91.425545454545457</v>
      </c>
      <c r="BA367" s="96">
        <f t="shared" si="125"/>
        <v>54.26945454545455</v>
      </c>
      <c r="BB367" s="97">
        <f t="shared" si="126"/>
        <v>37.156090909090906</v>
      </c>
      <c r="BC367" s="102">
        <f t="shared" si="127"/>
        <v>76.720714545454541</v>
      </c>
      <c r="BD367" s="44"/>
      <c r="BE367" s="44"/>
      <c r="BF367" s="96">
        <f t="shared" si="129"/>
        <v>86.72</v>
      </c>
      <c r="BG367" s="96">
        <f t="shared" si="130"/>
        <v>53.57</v>
      </c>
      <c r="BH367" s="96">
        <f t="shared" si="131"/>
        <v>33.15</v>
      </c>
      <c r="BI367" s="44"/>
      <c r="BJ367" s="96">
        <f t="shared" si="128"/>
        <v>74.573999999999998</v>
      </c>
      <c r="BK367" s="44"/>
      <c r="BP367" s="14"/>
      <c r="BQ367" s="13"/>
      <c r="BR367" s="15"/>
      <c r="BU367" s="13"/>
      <c r="BV367" s="15"/>
      <c r="BY367" s="13"/>
      <c r="BZ367" s="15"/>
      <c r="CC367" s="13"/>
      <c r="CD367" s="15"/>
      <c r="CG367" s="13"/>
      <c r="CH367" s="15"/>
      <c r="CK367" s="15"/>
      <c r="CL367" s="15"/>
      <c r="CM367" s="15"/>
    </row>
    <row r="368" spans="1:91" ht="16" thickBot="1" x14ac:dyDescent="0.4">
      <c r="A368" s="13">
        <v>43829</v>
      </c>
      <c r="B368" s="81" t="s">
        <v>414</v>
      </c>
      <c r="C368" s="80">
        <f t="shared" si="112"/>
        <v>2019</v>
      </c>
      <c r="D368" s="80">
        <f t="shared" si="113"/>
        <v>12</v>
      </c>
      <c r="E368" s="80">
        <f t="shared" si="114"/>
        <v>30</v>
      </c>
      <c r="F368" s="80">
        <v>999.68799999999999</v>
      </c>
      <c r="G368" s="80">
        <v>88.66</v>
      </c>
      <c r="H368" s="80">
        <v>-0.3</v>
      </c>
      <c r="I368" s="80">
        <v>391.59</v>
      </c>
      <c r="J368" s="80">
        <v>3751.5</v>
      </c>
      <c r="K368" s="80">
        <v>1127.5998</v>
      </c>
      <c r="L368" s="80">
        <v>11824.49</v>
      </c>
      <c r="M368" s="80">
        <v>20486.169999999998</v>
      </c>
      <c r="O368" s="66">
        <f t="shared" si="115"/>
        <v>12</v>
      </c>
      <c r="P368" s="44">
        <f t="shared" si="116"/>
        <v>29</v>
      </c>
      <c r="Q368" s="94">
        <v>45655</v>
      </c>
      <c r="R368" s="95">
        <f>SUMIFS(F:F,C:C,$R$4,D:D,O368,E:E,P368)</f>
        <v>1003.1233</v>
      </c>
      <c r="S368" s="96">
        <f>SUMIFS($F:$F,$C:$C,$S$4,$D:$D,O368,$E:$E,P368)</f>
        <v>853.30070000000001</v>
      </c>
      <c r="T368" s="96">
        <f>SUMIFS($F:$F,$C:$C,$T$4,$D:$D,O368,$E:$E,P368)</f>
        <v>595.85</v>
      </c>
      <c r="U368" s="96">
        <f>SUMIFS($F:$F,$C:$C,$U$4,$D:$D,O368,$E:$E,P368)</f>
        <v>931.69910000000004</v>
      </c>
      <c r="V368" s="96">
        <f>SUMIFS($F:$F,$C:$C,$V$4,$D:$D,O368,$E:$E,P368)</f>
        <v>986.822</v>
      </c>
      <c r="W368" s="96">
        <f>SUMIFS($F:$F,$C:$C,$W$4,$D:$D,O368,$E:$E,P368)</f>
        <v>838.99239999999998</v>
      </c>
      <c r="X368" s="97">
        <f>SUMIFS($F:$F,$C:$C,$X$4,$D:$D,O368,$E:$E,P368)</f>
        <v>0</v>
      </c>
      <c r="Y368" s="44"/>
      <c r="Z368" s="66">
        <f t="shared" si="117"/>
        <v>12</v>
      </c>
      <c r="AA368" s="44">
        <f t="shared" si="118"/>
        <v>29</v>
      </c>
      <c r="AB368" s="94">
        <v>45655</v>
      </c>
      <c r="AC368" s="95">
        <f t="shared" si="132"/>
        <v>91.193027272727264</v>
      </c>
      <c r="AD368" s="96">
        <f t="shared" si="132"/>
        <v>77.572790909090912</v>
      </c>
      <c r="AE368" s="96">
        <f t="shared" si="132"/>
        <v>54.168181818181822</v>
      </c>
      <c r="AF368" s="96">
        <f t="shared" si="132"/>
        <v>84.699918181818191</v>
      </c>
      <c r="AG368" s="96">
        <f t="shared" si="132"/>
        <v>89.711090909090913</v>
      </c>
      <c r="AH368" s="96">
        <f t="shared" si="132"/>
        <v>76.27203636363636</v>
      </c>
      <c r="AI368" s="97">
        <f t="shared" si="132"/>
        <v>0</v>
      </c>
      <c r="AJ368" s="44"/>
      <c r="AK368" s="66">
        <f t="shared" si="119"/>
        <v>12</v>
      </c>
      <c r="AL368" s="44">
        <f t="shared" si="120"/>
        <v>29</v>
      </c>
      <c r="AM368" s="94">
        <v>45655</v>
      </c>
      <c r="AN368" s="95">
        <f>SUMIFS(G:G,C:C,$AN$4,D:D,AK368,E:E,AL368)</f>
        <v>88.96</v>
      </c>
      <c r="AO368" s="96">
        <f>SUMIFS(G:G,C:C,$AO$4,D:D,AK368,E:E,AL368)</f>
        <v>75.33</v>
      </c>
      <c r="AP368" s="96">
        <f>SUMIFS(G:G,C:C,$AP$4,D:D,AK368,E:E,AL368)</f>
        <v>53.47</v>
      </c>
      <c r="AQ368" s="96">
        <f>SUMIFS(G:G,C:C,$AQ$4,D:D,AK368,E:E,AL368)</f>
        <v>83.23</v>
      </c>
      <c r="AR368" s="96">
        <f>SUMIFS(G:G,C:C,$AR$4,D:D,AK368,E:E,AL368)</f>
        <v>86.6</v>
      </c>
      <c r="AS368" s="96">
        <f>SUMIFS(G:G,C:C,$AS$4,D:D,AK368,E:E,AL368)</f>
        <v>73.09</v>
      </c>
      <c r="AT368" s="97">
        <f>SUMIFS(G:G,C:C,$AT$4,D:D,AK368,E:E,AL368)</f>
        <v>0</v>
      </c>
      <c r="AU368" s="44"/>
      <c r="AV368" s="101">
        <v>45655</v>
      </c>
      <c r="AW368" s="96">
        <f t="shared" si="121"/>
        <v>841.33284000000003</v>
      </c>
      <c r="AX368" s="96">
        <f t="shared" si="122"/>
        <v>76.484803636363637</v>
      </c>
      <c r="AY368" s="97">
        <f t="shared" si="123"/>
        <v>74.344000000000008</v>
      </c>
      <c r="AZ368" s="96">
        <f t="shared" si="124"/>
        <v>91.193027272727264</v>
      </c>
      <c r="BA368" s="96">
        <f t="shared" si="125"/>
        <v>54.168181818181822</v>
      </c>
      <c r="BB368" s="97">
        <f t="shared" si="126"/>
        <v>37.024845454545442</v>
      </c>
      <c r="BC368" s="102">
        <f t="shared" si="127"/>
        <v>76.484803636363637</v>
      </c>
      <c r="BD368" s="44"/>
      <c r="BE368" s="44"/>
      <c r="BF368" s="96">
        <f t="shared" si="129"/>
        <v>86.6</v>
      </c>
      <c r="BG368" s="96">
        <f t="shared" si="130"/>
        <v>53.47</v>
      </c>
      <c r="BH368" s="96">
        <f t="shared" si="131"/>
        <v>33.129999999999995</v>
      </c>
      <c r="BI368" s="44"/>
      <c r="BJ368" s="96">
        <f t="shared" si="128"/>
        <v>74.344000000000008</v>
      </c>
      <c r="BK368" s="44"/>
      <c r="BP368" s="14"/>
      <c r="BQ368" s="13"/>
      <c r="BR368" s="15"/>
      <c r="BU368" s="13"/>
      <c r="BV368" s="15"/>
      <c r="BY368" s="13"/>
      <c r="BZ368" s="15"/>
      <c r="CC368" s="13"/>
      <c r="CD368" s="15"/>
      <c r="CG368" s="13"/>
      <c r="CH368" s="15"/>
      <c r="CK368" s="15"/>
      <c r="CL368" s="15"/>
      <c r="CM368" s="15"/>
    </row>
    <row r="369" spans="1:91" ht="16" thickBot="1" x14ac:dyDescent="0.4">
      <c r="A369" s="13">
        <v>43830</v>
      </c>
      <c r="B369" s="81" t="s">
        <v>415</v>
      </c>
      <c r="C369" s="80">
        <f t="shared" si="112"/>
        <v>2019</v>
      </c>
      <c r="D369" s="80">
        <f t="shared" si="113"/>
        <v>12</v>
      </c>
      <c r="E369" s="80">
        <f t="shared" si="114"/>
        <v>31</v>
      </c>
      <c r="F369" s="80">
        <v>996.5394</v>
      </c>
      <c r="G369" s="80">
        <v>88.38</v>
      </c>
      <c r="H369" s="80">
        <v>-0.28000000000000003</v>
      </c>
      <c r="I369" s="80">
        <v>481.24</v>
      </c>
      <c r="J369" s="80">
        <v>3624.2</v>
      </c>
      <c r="K369" s="80">
        <v>1127.5998</v>
      </c>
      <c r="L369" s="80">
        <v>11824.77</v>
      </c>
      <c r="M369" s="80">
        <v>20485.41</v>
      </c>
      <c r="O369" s="66">
        <f t="shared" si="115"/>
        <v>12</v>
      </c>
      <c r="P369" s="44">
        <f t="shared" si="116"/>
        <v>30</v>
      </c>
      <c r="Q369" s="94">
        <v>45656</v>
      </c>
      <c r="R369" s="95">
        <f>SUMIFS(F:F,C:C,$R$4,D:D,O369,E:E,P369)</f>
        <v>999.68799999999999</v>
      </c>
      <c r="S369" s="96">
        <f>SUMIFS($F:$F,$C:$C,$S$4,$D:$D,O369,$E:$E,P369)</f>
        <v>847.39260000000002</v>
      </c>
      <c r="T369" s="96">
        <f>SUMIFS($F:$F,$C:$C,$T$4,$D:$D,O369,$E:$E,P369)</f>
        <v>595.59199999999998</v>
      </c>
      <c r="U369" s="96">
        <f>SUMIFS($F:$F,$C:$C,$U$4,$D:$D,O369,$E:$E,P369)</f>
        <v>932.31489999999997</v>
      </c>
      <c r="V369" s="96">
        <f>SUMIFS($F:$F,$C:$C,$V$4,$D:$D,O369,$E:$E,P369)</f>
        <v>985.79049999999995</v>
      </c>
      <c r="W369" s="96">
        <f>SUMIFS($F:$F,$C:$C,$W$4,$D:$D,O369,$E:$E,P369)</f>
        <v>833.39949999999999</v>
      </c>
      <c r="X369" s="97">
        <f>SUMIFS($F:$F,$C:$C,$X$4,$D:$D,O369,$E:$E,P369)</f>
        <v>0</v>
      </c>
      <c r="Y369" s="44"/>
      <c r="Z369" s="66">
        <f t="shared" si="117"/>
        <v>12</v>
      </c>
      <c r="AA369" s="44">
        <f t="shared" si="118"/>
        <v>30</v>
      </c>
      <c r="AB369" s="94">
        <v>45656</v>
      </c>
      <c r="AC369" s="95">
        <f t="shared" si="132"/>
        <v>90.88072727272727</v>
      </c>
      <c r="AD369" s="96">
        <f t="shared" si="132"/>
        <v>77.035690909090917</v>
      </c>
      <c r="AE369" s="96">
        <f t="shared" si="132"/>
        <v>54.144727272727273</v>
      </c>
      <c r="AF369" s="96">
        <f t="shared" si="132"/>
        <v>84.755899999999997</v>
      </c>
      <c r="AG369" s="96">
        <f t="shared" si="132"/>
        <v>89.617318181818177</v>
      </c>
      <c r="AH369" s="96">
        <f t="shared" si="132"/>
        <v>75.763590909090908</v>
      </c>
      <c r="AI369" s="97">
        <f t="shared" si="132"/>
        <v>0</v>
      </c>
      <c r="AJ369" s="44"/>
      <c r="AK369" s="66">
        <f t="shared" si="119"/>
        <v>12</v>
      </c>
      <c r="AL369" s="44">
        <f t="shared" si="120"/>
        <v>30</v>
      </c>
      <c r="AM369" s="94">
        <v>45656</v>
      </c>
      <c r="AN369" s="95">
        <f>SUMIFS(G:G,C:C,$AN$4,D:D,AK369,E:E,AL369)</f>
        <v>88.66</v>
      </c>
      <c r="AO369" s="96">
        <f>SUMIFS(G:G,C:C,$AO$4,D:D,AK369,E:E,AL369)</f>
        <v>74.81</v>
      </c>
      <c r="AP369" s="96">
        <f>SUMIFS(G:G,C:C,$AP$4,D:D,AK369,E:E,AL369)</f>
        <v>53.45</v>
      </c>
      <c r="AQ369" s="96">
        <f>SUMIFS(G:G,C:C,$AQ$4,D:D,AK369,E:E,AL369)</f>
        <v>83.29</v>
      </c>
      <c r="AR369" s="96">
        <f>SUMIFS(G:G,C:C,$AR$4,D:D,AK369,E:E,AL369)</f>
        <v>86.51</v>
      </c>
      <c r="AS369" s="96">
        <f>SUMIFS(G:G,C:C,$AS$4,D:D,AK369,E:E,AL369)</f>
        <v>72.61</v>
      </c>
      <c r="AT369" s="97">
        <f>SUMIFS(G:G,C:C,$AT$4,D:D,AK369,E:E,AL369)</f>
        <v>0</v>
      </c>
      <c r="AU369" s="44"/>
      <c r="AV369" s="101">
        <v>45656</v>
      </c>
      <c r="AW369" s="96">
        <f t="shared" si="121"/>
        <v>838.89789999999994</v>
      </c>
      <c r="AX369" s="96">
        <f t="shared" si="122"/>
        <v>76.263445454545447</v>
      </c>
      <c r="AY369" s="97">
        <f t="shared" si="123"/>
        <v>74.134</v>
      </c>
      <c r="AZ369" s="96">
        <f t="shared" si="124"/>
        <v>90.88072727272727</v>
      </c>
      <c r="BA369" s="96">
        <f t="shared" si="125"/>
        <v>54.144727272727273</v>
      </c>
      <c r="BB369" s="97">
        <f t="shared" si="126"/>
        <v>36.735999999999997</v>
      </c>
      <c r="BC369" s="102">
        <f t="shared" si="127"/>
        <v>76.263445454545462</v>
      </c>
      <c r="BD369" s="44"/>
      <c r="BE369" s="44"/>
      <c r="BF369" s="96">
        <f t="shared" si="129"/>
        <v>86.51</v>
      </c>
      <c r="BG369" s="96">
        <f t="shared" si="130"/>
        <v>53.45</v>
      </c>
      <c r="BH369" s="96">
        <f t="shared" si="131"/>
        <v>33.06</v>
      </c>
      <c r="BI369" s="44"/>
      <c r="BJ369" s="96">
        <f t="shared" si="128"/>
        <v>74.134</v>
      </c>
      <c r="BK369" s="44"/>
      <c r="BP369" s="14"/>
      <c r="BQ369" s="13"/>
      <c r="BR369" s="15"/>
      <c r="BU369" s="13"/>
      <c r="BV369" s="15"/>
      <c r="BY369" s="13"/>
      <c r="BZ369" s="15"/>
      <c r="CC369" s="13"/>
      <c r="CD369" s="15"/>
      <c r="CG369" s="13"/>
      <c r="CH369" s="15"/>
      <c r="CK369" s="15"/>
      <c r="CL369" s="15"/>
      <c r="CM369" s="15"/>
    </row>
    <row r="370" spans="1:91" ht="16" thickBot="1" x14ac:dyDescent="0.4">
      <c r="A370" s="13">
        <v>43831</v>
      </c>
      <c r="B370" s="81" t="s">
        <v>416</v>
      </c>
      <c r="C370" s="80">
        <f t="shared" si="112"/>
        <v>2020</v>
      </c>
      <c r="D370" s="80">
        <f t="shared" si="113"/>
        <v>1</v>
      </c>
      <c r="E370" s="80">
        <f t="shared" si="114"/>
        <v>1</v>
      </c>
      <c r="F370" s="80">
        <v>992.6454</v>
      </c>
      <c r="G370" s="80">
        <v>88.03</v>
      </c>
      <c r="H370" s="80">
        <v>0</v>
      </c>
      <c r="I370" s="80">
        <v>509.22</v>
      </c>
      <c r="J370" s="80">
        <v>4647.2</v>
      </c>
      <c r="K370" s="80">
        <v>1127.5998</v>
      </c>
      <c r="L370" s="80">
        <v>11825.06</v>
      </c>
      <c r="M370" s="80">
        <v>20468.650000000001</v>
      </c>
      <c r="O370" s="69">
        <f t="shared" si="115"/>
        <v>12</v>
      </c>
      <c r="P370" s="70">
        <f t="shared" si="116"/>
        <v>31</v>
      </c>
      <c r="Q370" s="105">
        <v>45657</v>
      </c>
      <c r="R370" s="106">
        <f>SUMIFS(F:F,C:C,$R$4,D:D,O370,E:E,P370)</f>
        <v>996.5394</v>
      </c>
      <c r="S370" s="107">
        <f>SUMIFS($F:$F,$C:$C,$S$4,$D:$D,O370,$E:$E,P370)</f>
        <v>828.78830000000005</v>
      </c>
      <c r="T370" s="107">
        <f>SUMIFS($F:$F,$C:$C,$T$4,$D:$D,O370,$E:$E,P370)</f>
        <v>597.21209999999996</v>
      </c>
      <c r="U370" s="107">
        <f>SUMIFS($F:$F,$C:$C,$U$4,$D:$D,O370,$E:$E,P370)</f>
        <v>933.32600000000002</v>
      </c>
      <c r="V370" s="107">
        <f>SUMIFS($F:$F,$C:$C,$V$4,$D:$D,O370,$E:$E,P370)</f>
        <v>984.56230000000005</v>
      </c>
      <c r="W370" s="107">
        <f>SUMIFS($F:$F,$C:$C,$W$4,$D:$D,O370,$E:$E,P370)</f>
        <v>828.26679999999999</v>
      </c>
      <c r="X370" s="97">
        <f>SUMIFS($F:$F,$C:$C,$X$4,$D:$D,O370,$E:$E,P370)</f>
        <v>0</v>
      </c>
      <c r="Y370" s="44"/>
      <c r="Z370" s="69">
        <f t="shared" si="117"/>
        <v>12</v>
      </c>
      <c r="AA370" s="70">
        <f t="shared" si="118"/>
        <v>31</v>
      </c>
      <c r="AB370" s="105">
        <v>45657</v>
      </c>
      <c r="AC370" s="106">
        <f t="shared" si="132"/>
        <v>90.594490909090908</v>
      </c>
      <c r="AD370" s="107">
        <f t="shared" si="132"/>
        <v>75.344390909090919</v>
      </c>
      <c r="AE370" s="107">
        <f t="shared" si="132"/>
        <v>54.29200909090909</v>
      </c>
      <c r="AF370" s="107">
        <f t="shared" si="132"/>
        <v>84.847818181818184</v>
      </c>
      <c r="AG370" s="107">
        <f t="shared" si="132"/>
        <v>89.505663636363636</v>
      </c>
      <c r="AH370" s="107">
        <f t="shared" si="132"/>
        <v>75.29698181818182</v>
      </c>
      <c r="AI370" s="97">
        <f t="shared" si="132"/>
        <v>0</v>
      </c>
      <c r="AJ370" s="44"/>
      <c r="AK370" s="69">
        <f t="shared" si="119"/>
        <v>12</v>
      </c>
      <c r="AL370" s="70">
        <f t="shared" si="120"/>
        <v>31</v>
      </c>
      <c r="AM370" s="105">
        <v>45657</v>
      </c>
      <c r="AN370" s="106">
        <f>SUMIFS(G:G,C:C,$AN$4,D:D,AK370,E:E,AL370)</f>
        <v>88.38</v>
      </c>
      <c r="AO370" s="107">
        <f>SUMIFS(G:G,C:C,$AO$4,D:D,AK370,E:E,AL370)</f>
        <v>74.150000000000006</v>
      </c>
      <c r="AP370" s="107">
        <f>SUMIFS(G:G,C:C,$AP$4,D:D,AK370,E:E,AL370)</f>
        <v>53.6</v>
      </c>
      <c r="AQ370" s="107">
        <f>SUMIFS(G:G,C:C,$AQ$4,D:D,AK370,E:E,AL370)</f>
        <v>83.38</v>
      </c>
      <c r="AR370" s="107">
        <f>SUMIFS(G:G,C:C,$AR$4,D:D,AK370,E:E,AL370)</f>
        <v>86.4</v>
      </c>
      <c r="AS370" s="107">
        <f>SUMIFS(G:G,C:C,$AS$4,D:D,AK370,E:E,AL370)</f>
        <v>72.16</v>
      </c>
      <c r="AT370" s="108">
        <f>SUMIFS(G:G,C:C,$AT$4,D:D,AK370,E:E,AL370)</f>
        <v>0</v>
      </c>
      <c r="AU370" s="44"/>
      <c r="AV370" s="109">
        <v>45657</v>
      </c>
      <c r="AW370" s="96">
        <f t="shared" si="121"/>
        <v>834.43110000000001</v>
      </c>
      <c r="AX370" s="107">
        <f t="shared" si="122"/>
        <v>75.857372727272733</v>
      </c>
      <c r="AY370" s="97">
        <f t="shared" si="123"/>
        <v>73.937999999999988</v>
      </c>
      <c r="AZ370" s="96">
        <f t="shared" si="124"/>
        <v>90.594490909090908</v>
      </c>
      <c r="BA370" s="96">
        <f t="shared" si="125"/>
        <v>54.29200909090909</v>
      </c>
      <c r="BB370" s="108">
        <f t="shared" si="126"/>
        <v>36.302481818181818</v>
      </c>
      <c r="BC370" s="102">
        <f t="shared" si="127"/>
        <v>75.857372727272747</v>
      </c>
      <c r="BD370" s="44"/>
      <c r="BE370" s="44"/>
      <c r="BF370" s="96">
        <f t="shared" si="129"/>
        <v>86.4</v>
      </c>
      <c r="BG370" s="96">
        <f t="shared" si="130"/>
        <v>53.6</v>
      </c>
      <c r="BH370" s="96">
        <f t="shared" si="131"/>
        <v>32.800000000000004</v>
      </c>
      <c r="BI370" s="44"/>
      <c r="BJ370" s="96">
        <f t="shared" si="128"/>
        <v>73.937999999999988</v>
      </c>
      <c r="BK370" s="44"/>
    </row>
    <row r="371" spans="1:91" ht="15.5" x14ac:dyDescent="0.35">
      <c r="A371" s="13">
        <v>43832</v>
      </c>
      <c r="B371" s="81" t="s">
        <v>417</v>
      </c>
      <c r="C371" s="80">
        <f t="shared" si="112"/>
        <v>2020</v>
      </c>
      <c r="D371" s="80">
        <f t="shared" si="113"/>
        <v>1</v>
      </c>
      <c r="E371" s="80">
        <f t="shared" si="114"/>
        <v>2</v>
      </c>
      <c r="F371" s="80">
        <v>987.32349999999997</v>
      </c>
      <c r="G371" s="80">
        <v>87.56</v>
      </c>
      <c r="H371" s="80">
        <v>-0.47</v>
      </c>
      <c r="I371" s="80">
        <v>325.91000000000003</v>
      </c>
      <c r="J371" s="80">
        <v>5797.1</v>
      </c>
      <c r="K371" s="80">
        <v>1127.5998</v>
      </c>
      <c r="L371" s="80">
        <v>11825.44</v>
      </c>
      <c r="M371" s="80">
        <v>20467.66</v>
      </c>
      <c r="Q371" s="14"/>
    </row>
    <row r="372" spans="1:91" ht="15.5" x14ac:dyDescent="0.35">
      <c r="A372" s="13">
        <v>43833</v>
      </c>
      <c r="B372" s="81" t="s">
        <v>418</v>
      </c>
      <c r="C372" s="80">
        <f t="shared" si="112"/>
        <v>2020</v>
      </c>
      <c r="D372" s="80">
        <f t="shared" si="113"/>
        <v>1</v>
      </c>
      <c r="E372" s="80">
        <f t="shared" si="114"/>
        <v>3</v>
      </c>
      <c r="F372" s="80">
        <v>982.82860000000005</v>
      </c>
      <c r="G372" s="80">
        <v>87.16</v>
      </c>
      <c r="H372" s="80">
        <v>-0.4</v>
      </c>
      <c r="I372" s="80">
        <v>321.83</v>
      </c>
      <c r="J372" s="80">
        <v>4807.8</v>
      </c>
      <c r="K372" s="80">
        <v>1127.5998</v>
      </c>
      <c r="L372" s="80">
        <v>11825.91</v>
      </c>
      <c r="M372" s="80">
        <v>20466.41</v>
      </c>
      <c r="Q372" s="14"/>
    </row>
    <row r="373" spans="1:91" ht="15.5" x14ac:dyDescent="0.35">
      <c r="A373" s="13">
        <v>43834</v>
      </c>
      <c r="B373" s="81" t="s">
        <v>419</v>
      </c>
      <c r="C373" s="80">
        <f t="shared" si="112"/>
        <v>2020</v>
      </c>
      <c r="D373" s="80">
        <f t="shared" si="113"/>
        <v>1</v>
      </c>
      <c r="E373" s="80">
        <f t="shared" si="114"/>
        <v>4</v>
      </c>
      <c r="F373" s="80">
        <v>978.60680000000002</v>
      </c>
      <c r="G373" s="80">
        <v>86.79</v>
      </c>
      <c r="H373" s="80">
        <v>-0.37</v>
      </c>
      <c r="I373" s="80">
        <v>315.24</v>
      </c>
      <c r="J373" s="80">
        <v>4588</v>
      </c>
      <c r="K373" s="80">
        <v>1127.5998</v>
      </c>
      <c r="L373" s="80">
        <v>11826.35</v>
      </c>
      <c r="M373" s="80">
        <v>20465.240000000002</v>
      </c>
      <c r="Q373" s="14"/>
    </row>
    <row r="374" spans="1:91" ht="15.5" x14ac:dyDescent="0.35">
      <c r="A374" s="13">
        <v>43835</v>
      </c>
      <c r="B374" s="81" t="s">
        <v>420</v>
      </c>
      <c r="C374" s="80">
        <f t="shared" si="112"/>
        <v>2020</v>
      </c>
      <c r="D374" s="80">
        <f t="shared" si="113"/>
        <v>1</v>
      </c>
      <c r="E374" s="80">
        <f t="shared" si="114"/>
        <v>5</v>
      </c>
      <c r="F374" s="80">
        <v>974.14390000000003</v>
      </c>
      <c r="G374" s="80">
        <v>86.39</v>
      </c>
      <c r="H374" s="80">
        <v>-0.4</v>
      </c>
      <c r="I374" s="80">
        <v>281.67</v>
      </c>
      <c r="J374" s="80">
        <v>4717.3</v>
      </c>
      <c r="K374" s="80">
        <v>1127.5998</v>
      </c>
      <c r="L374" s="80">
        <v>11826.61</v>
      </c>
      <c r="M374" s="80">
        <v>20464.560000000001</v>
      </c>
      <c r="Q374" s="14"/>
    </row>
    <row r="375" spans="1:91" ht="15.5" x14ac:dyDescent="0.35">
      <c r="A375" s="13">
        <v>43836</v>
      </c>
      <c r="B375" s="81" t="s">
        <v>421</v>
      </c>
      <c r="C375" s="80">
        <f t="shared" si="112"/>
        <v>2020</v>
      </c>
      <c r="D375" s="80">
        <f t="shared" si="113"/>
        <v>1</v>
      </c>
      <c r="E375" s="80">
        <f t="shared" si="114"/>
        <v>6</v>
      </c>
      <c r="F375" s="80">
        <v>968.2405</v>
      </c>
      <c r="G375" s="80">
        <v>85.87</v>
      </c>
      <c r="H375" s="80">
        <v>-0.52</v>
      </c>
      <c r="I375" s="80">
        <v>126.98</v>
      </c>
      <c r="J375" s="80">
        <v>6041.5</v>
      </c>
      <c r="K375" s="80">
        <v>1127.588</v>
      </c>
      <c r="L375" s="80">
        <v>11826.81</v>
      </c>
      <c r="M375" s="80">
        <v>20463.29</v>
      </c>
      <c r="Q375" s="14"/>
    </row>
    <row r="376" spans="1:91" ht="15.5" x14ac:dyDescent="0.35">
      <c r="A376" s="13">
        <v>43837</v>
      </c>
      <c r="B376" s="81" t="s">
        <v>422</v>
      </c>
      <c r="C376" s="80">
        <f t="shared" si="112"/>
        <v>2020</v>
      </c>
      <c r="D376" s="80">
        <f t="shared" si="113"/>
        <v>1</v>
      </c>
      <c r="E376" s="80">
        <f t="shared" si="114"/>
        <v>7</v>
      </c>
      <c r="F376" s="80">
        <v>961.88409999999999</v>
      </c>
      <c r="G376" s="80">
        <v>85.3</v>
      </c>
      <c r="H376" s="80">
        <v>-0.56000000000000005</v>
      </c>
      <c r="I376" s="80">
        <v>262.45</v>
      </c>
      <c r="J376" s="80">
        <v>6624.2</v>
      </c>
      <c r="K376" s="80">
        <v>1127.6378999999999</v>
      </c>
      <c r="L376" s="80">
        <v>11827.7</v>
      </c>
      <c r="M376" s="80">
        <v>20462.93</v>
      </c>
      <c r="Q376" s="14"/>
    </row>
    <row r="377" spans="1:91" ht="15.5" x14ac:dyDescent="0.35">
      <c r="A377" s="13">
        <v>43838</v>
      </c>
      <c r="B377" s="81" t="s">
        <v>423</v>
      </c>
      <c r="C377" s="80">
        <f t="shared" si="112"/>
        <v>2020</v>
      </c>
      <c r="D377" s="80">
        <f t="shared" si="113"/>
        <v>1</v>
      </c>
      <c r="E377" s="80">
        <f t="shared" si="114"/>
        <v>8</v>
      </c>
      <c r="F377" s="80">
        <v>955.89430000000004</v>
      </c>
      <c r="G377" s="80">
        <v>84.77</v>
      </c>
      <c r="H377" s="80">
        <v>-0.53</v>
      </c>
      <c r="I377" s="80">
        <v>235.36</v>
      </c>
      <c r="J377" s="80">
        <v>6185.4</v>
      </c>
      <c r="K377" s="80">
        <v>1127.5859</v>
      </c>
      <c r="L377" s="80">
        <v>11827.75</v>
      </c>
      <c r="M377" s="80">
        <v>20460.810000000001</v>
      </c>
      <c r="Q377" s="14"/>
    </row>
    <row r="378" spans="1:91" ht="15.5" x14ac:dyDescent="0.35">
      <c r="A378" s="13">
        <v>43839</v>
      </c>
      <c r="B378" s="81" t="s">
        <v>424</v>
      </c>
      <c r="C378" s="80">
        <f t="shared" si="112"/>
        <v>2020</v>
      </c>
      <c r="D378" s="80">
        <f t="shared" si="113"/>
        <v>1</v>
      </c>
      <c r="E378" s="80">
        <f t="shared" si="114"/>
        <v>9</v>
      </c>
      <c r="F378" s="80">
        <v>950.23810000000003</v>
      </c>
      <c r="G378" s="80">
        <v>84.27</v>
      </c>
      <c r="H378" s="80">
        <v>-0.5</v>
      </c>
      <c r="I378" s="80">
        <v>216.47</v>
      </c>
      <c r="J378" s="80">
        <v>5870.8</v>
      </c>
      <c r="K378" s="80">
        <v>1127.5859</v>
      </c>
      <c r="L378" s="80">
        <v>11828.21</v>
      </c>
      <c r="M378" s="80">
        <v>20459.599999999999</v>
      </c>
      <c r="Q378" s="14"/>
    </row>
    <row r="379" spans="1:91" ht="15.5" x14ac:dyDescent="0.35">
      <c r="A379" s="13">
        <v>43840</v>
      </c>
      <c r="B379" s="81" t="s">
        <v>425</v>
      </c>
      <c r="C379" s="80">
        <f t="shared" si="112"/>
        <v>2020</v>
      </c>
      <c r="D379" s="80">
        <f t="shared" si="113"/>
        <v>1</v>
      </c>
      <c r="E379" s="80">
        <f t="shared" si="114"/>
        <v>10</v>
      </c>
      <c r="F379" s="80">
        <v>945.42079999999999</v>
      </c>
      <c r="G379" s="80">
        <v>83.84</v>
      </c>
      <c r="H379" s="80">
        <v>-0.43</v>
      </c>
      <c r="I379" s="80">
        <v>187.33</v>
      </c>
      <c r="J379" s="80">
        <v>5475.4</v>
      </c>
      <c r="K379" s="80">
        <v>1127.5859</v>
      </c>
      <c r="L379" s="80">
        <v>11828.75</v>
      </c>
      <c r="M379" s="80">
        <v>20458.169999999998</v>
      </c>
      <c r="Q379" s="14"/>
    </row>
    <row r="380" spans="1:91" ht="15.5" x14ac:dyDescent="0.35">
      <c r="A380" s="13">
        <v>43841</v>
      </c>
      <c r="B380" s="81" t="s">
        <v>426</v>
      </c>
      <c r="C380" s="80">
        <f t="shared" si="112"/>
        <v>2020</v>
      </c>
      <c r="D380" s="80">
        <f t="shared" si="113"/>
        <v>1</v>
      </c>
      <c r="E380" s="80">
        <f t="shared" si="114"/>
        <v>11</v>
      </c>
      <c r="F380" s="80">
        <v>940.56610000000001</v>
      </c>
      <c r="G380" s="80">
        <v>83.41</v>
      </c>
      <c r="H380" s="80">
        <v>-0.43</v>
      </c>
      <c r="I380" s="80">
        <v>296.31</v>
      </c>
      <c r="J380" s="80">
        <v>5159.8999999999996</v>
      </c>
      <c r="K380" s="80">
        <v>1127.5859</v>
      </c>
      <c r="L380" s="80">
        <v>11829.2</v>
      </c>
      <c r="M380" s="80">
        <v>20456.990000000002</v>
      </c>
      <c r="Q380" s="14"/>
    </row>
    <row r="381" spans="1:91" ht="15.5" x14ac:dyDescent="0.35">
      <c r="A381" s="13">
        <v>43842</v>
      </c>
      <c r="B381" s="81" t="s">
        <v>427</v>
      </c>
      <c r="C381" s="80">
        <f t="shared" si="112"/>
        <v>2020</v>
      </c>
      <c r="D381" s="80">
        <f t="shared" si="113"/>
        <v>1</v>
      </c>
      <c r="E381" s="80">
        <f t="shared" si="114"/>
        <v>12</v>
      </c>
      <c r="F381" s="80">
        <v>935.85249999999996</v>
      </c>
      <c r="G381" s="80">
        <v>83</v>
      </c>
      <c r="H381" s="80">
        <v>-0.42</v>
      </c>
      <c r="I381" s="80">
        <v>325.08</v>
      </c>
      <c r="J381" s="80">
        <v>5037.8999999999996</v>
      </c>
      <c r="K381" s="80">
        <v>1127.5859</v>
      </c>
      <c r="L381" s="80">
        <v>11829.57</v>
      </c>
      <c r="M381" s="80">
        <v>20456</v>
      </c>
      <c r="Q381" s="14"/>
    </row>
    <row r="382" spans="1:91" ht="15.5" x14ac:dyDescent="0.35">
      <c r="A382" s="13">
        <v>43843</v>
      </c>
      <c r="B382" s="81" t="s">
        <v>428</v>
      </c>
      <c r="C382" s="80">
        <f t="shared" si="112"/>
        <v>2020</v>
      </c>
      <c r="D382" s="80">
        <f t="shared" si="113"/>
        <v>1</v>
      </c>
      <c r="E382" s="80">
        <f t="shared" si="114"/>
        <v>13</v>
      </c>
      <c r="F382" s="80">
        <v>930.17840000000001</v>
      </c>
      <c r="G382" s="80">
        <v>82.49</v>
      </c>
      <c r="H382" s="80">
        <v>-0.5</v>
      </c>
      <c r="I382" s="80">
        <v>259.26</v>
      </c>
      <c r="J382" s="80">
        <v>5899.4</v>
      </c>
      <c r="K382" s="80">
        <v>1127.6134</v>
      </c>
      <c r="L382" s="80">
        <v>11830.32</v>
      </c>
      <c r="M382" s="80">
        <v>20455.759999999998</v>
      </c>
      <c r="Q382" s="14"/>
    </row>
    <row r="383" spans="1:91" ht="15.5" x14ac:dyDescent="0.35">
      <c r="A383" s="13">
        <v>43844</v>
      </c>
      <c r="B383" s="81" t="s">
        <v>429</v>
      </c>
      <c r="C383" s="80">
        <f t="shared" si="112"/>
        <v>2020</v>
      </c>
      <c r="D383" s="80">
        <f t="shared" si="113"/>
        <v>1</v>
      </c>
      <c r="E383" s="80">
        <f t="shared" si="114"/>
        <v>14</v>
      </c>
      <c r="F383" s="80">
        <v>924.23450000000003</v>
      </c>
      <c r="G383" s="80">
        <v>81.96</v>
      </c>
      <c r="H383" s="80">
        <v>-0.53</v>
      </c>
      <c r="I383" s="80">
        <v>224.53</v>
      </c>
      <c r="J383" s="80">
        <v>6145.3</v>
      </c>
      <c r="K383" s="80">
        <v>1127.6654000000001</v>
      </c>
      <c r="L383" s="80">
        <v>11831.4</v>
      </c>
      <c r="M383" s="80">
        <v>20454.900000000001</v>
      </c>
      <c r="Q383" s="14"/>
    </row>
    <row r="384" spans="1:91" ht="15.5" x14ac:dyDescent="0.35">
      <c r="A384" s="13">
        <v>43845</v>
      </c>
      <c r="B384" s="81" t="s">
        <v>430</v>
      </c>
      <c r="C384" s="80">
        <f t="shared" si="112"/>
        <v>2020</v>
      </c>
      <c r="D384" s="80">
        <f t="shared" si="113"/>
        <v>1</v>
      </c>
      <c r="E384" s="80">
        <f t="shared" si="114"/>
        <v>15</v>
      </c>
      <c r="F384" s="80">
        <v>918.26289999999995</v>
      </c>
      <c r="G384" s="80">
        <v>81.430000000000007</v>
      </c>
      <c r="H384" s="80">
        <v>-0.53</v>
      </c>
      <c r="I384" s="80">
        <v>225.43</v>
      </c>
      <c r="J384" s="80">
        <v>6154.7</v>
      </c>
      <c r="K384" s="80">
        <v>1127.6654000000001</v>
      </c>
      <c r="L384" s="80">
        <v>11831.9</v>
      </c>
      <c r="M384" s="80">
        <v>20453.59</v>
      </c>
      <c r="Q384" s="14"/>
    </row>
    <row r="385" spans="1:17" ht="15.5" x14ac:dyDescent="0.35">
      <c r="A385" s="13">
        <v>43846</v>
      </c>
      <c r="B385" s="81" t="s">
        <v>431</v>
      </c>
      <c r="C385" s="80">
        <f t="shared" si="112"/>
        <v>2020</v>
      </c>
      <c r="D385" s="80">
        <f t="shared" si="113"/>
        <v>1</v>
      </c>
      <c r="E385" s="80">
        <f t="shared" si="114"/>
        <v>16</v>
      </c>
      <c r="F385" s="80">
        <v>912.06169999999997</v>
      </c>
      <c r="G385" s="80">
        <v>80.88</v>
      </c>
      <c r="H385" s="80">
        <v>-0.55000000000000004</v>
      </c>
      <c r="I385" s="80">
        <v>185.62</v>
      </c>
      <c r="J385" s="80">
        <v>6380.9</v>
      </c>
      <c r="K385" s="80">
        <v>1127.6654000000001</v>
      </c>
      <c r="L385" s="80">
        <v>11832.39</v>
      </c>
      <c r="M385" s="80">
        <v>20452.29</v>
      </c>
      <c r="Q385" s="14"/>
    </row>
    <row r="386" spans="1:17" ht="15.5" x14ac:dyDescent="0.35">
      <c r="A386" s="13">
        <v>43847</v>
      </c>
      <c r="B386" s="81" t="s">
        <v>432</v>
      </c>
      <c r="C386" s="80">
        <f t="shared" si="112"/>
        <v>2020</v>
      </c>
      <c r="D386" s="80">
        <f t="shared" si="113"/>
        <v>1</v>
      </c>
      <c r="E386" s="80">
        <f t="shared" si="114"/>
        <v>17</v>
      </c>
      <c r="F386" s="80">
        <v>905.76639999999998</v>
      </c>
      <c r="G386" s="80">
        <v>80.319999999999993</v>
      </c>
      <c r="H386" s="80">
        <v>-0.56000000000000005</v>
      </c>
      <c r="I386" s="80">
        <v>135.30000000000001</v>
      </c>
      <c r="J386" s="80">
        <v>6440.6</v>
      </c>
      <c r="K386" s="80">
        <v>1127.6654000000001</v>
      </c>
      <c r="L386" s="80">
        <v>11832.94</v>
      </c>
      <c r="M386" s="80">
        <v>20450.849999999999</v>
      </c>
      <c r="Q386" s="14"/>
    </row>
    <row r="387" spans="1:17" ht="15.5" x14ac:dyDescent="0.35">
      <c r="A387" s="13">
        <v>43848</v>
      </c>
      <c r="B387" s="81" t="s">
        <v>433</v>
      </c>
      <c r="C387" s="80">
        <f t="shared" si="112"/>
        <v>2020</v>
      </c>
      <c r="D387" s="80">
        <f t="shared" si="113"/>
        <v>1</v>
      </c>
      <c r="E387" s="80">
        <f t="shared" si="114"/>
        <v>18</v>
      </c>
      <c r="F387" s="80">
        <v>899.49839999999995</v>
      </c>
      <c r="G387" s="80">
        <v>79.77</v>
      </c>
      <c r="H387" s="80">
        <v>-0.56000000000000005</v>
      </c>
      <c r="I387" s="80">
        <v>176.03</v>
      </c>
      <c r="J387" s="80">
        <v>6391.6</v>
      </c>
      <c r="K387" s="80">
        <v>1127.6654000000001</v>
      </c>
      <c r="L387" s="80">
        <v>11833.48</v>
      </c>
      <c r="M387" s="80">
        <v>20449.43</v>
      </c>
      <c r="Q387" s="14"/>
    </row>
    <row r="388" spans="1:17" ht="15.5" x14ac:dyDescent="0.35">
      <c r="A388" s="13">
        <v>43849</v>
      </c>
      <c r="B388" s="81" t="s">
        <v>434</v>
      </c>
      <c r="C388" s="80">
        <f t="shared" si="112"/>
        <v>2020</v>
      </c>
      <c r="D388" s="80">
        <f t="shared" si="113"/>
        <v>1</v>
      </c>
      <c r="E388" s="80">
        <f t="shared" si="114"/>
        <v>19</v>
      </c>
      <c r="F388" s="80">
        <v>892.62909999999999</v>
      </c>
      <c r="G388" s="80">
        <v>79.16</v>
      </c>
      <c r="H388" s="80">
        <v>-0.61</v>
      </c>
      <c r="I388" s="80">
        <v>187.81</v>
      </c>
      <c r="J388" s="80">
        <v>7016.7</v>
      </c>
      <c r="K388" s="80">
        <v>1127.6654000000001</v>
      </c>
      <c r="L388" s="80">
        <v>11834.02</v>
      </c>
      <c r="M388" s="80">
        <v>20448</v>
      </c>
      <c r="Q388" s="14"/>
    </row>
    <row r="389" spans="1:17" ht="15.5" x14ac:dyDescent="0.35">
      <c r="A389" s="13">
        <v>43850</v>
      </c>
      <c r="B389" s="81" t="s">
        <v>435</v>
      </c>
      <c r="C389" s="80">
        <f t="shared" ref="C389:C452" si="133">YEAR(B389)</f>
        <v>2020</v>
      </c>
      <c r="D389" s="80">
        <f t="shared" ref="D389:D452" si="134">MONTH(B389)</f>
        <v>1</v>
      </c>
      <c r="E389" s="80">
        <f t="shared" ref="E389:E452" si="135">DAY(B389)</f>
        <v>20</v>
      </c>
      <c r="F389" s="80">
        <v>884.9117</v>
      </c>
      <c r="G389" s="80">
        <v>78.47</v>
      </c>
      <c r="H389" s="80">
        <v>-0.68</v>
      </c>
      <c r="I389" s="80">
        <v>172.95</v>
      </c>
      <c r="J389" s="80">
        <v>8376.7000000000007</v>
      </c>
      <c r="K389" s="80">
        <v>1127.6693</v>
      </c>
      <c r="L389" s="80">
        <v>11834.66</v>
      </c>
      <c r="M389" s="80">
        <v>20446.55</v>
      </c>
      <c r="Q389" s="14"/>
    </row>
    <row r="390" spans="1:17" ht="15.5" x14ac:dyDescent="0.35">
      <c r="A390" s="13">
        <v>43851</v>
      </c>
      <c r="B390" s="81" t="s">
        <v>436</v>
      </c>
      <c r="C390" s="80">
        <f t="shared" si="133"/>
        <v>2020</v>
      </c>
      <c r="D390" s="80">
        <f t="shared" si="134"/>
        <v>1</v>
      </c>
      <c r="E390" s="80">
        <f t="shared" si="135"/>
        <v>21</v>
      </c>
      <c r="F390" s="80">
        <v>876.23400000000004</v>
      </c>
      <c r="G390" s="80">
        <v>77.7</v>
      </c>
      <c r="H390" s="80">
        <v>-0.77</v>
      </c>
      <c r="I390" s="80">
        <v>185.07</v>
      </c>
      <c r="J390" s="80">
        <v>8868.7999999999993</v>
      </c>
      <c r="K390" s="80">
        <v>1127.6693</v>
      </c>
      <c r="L390" s="80">
        <v>11835.23</v>
      </c>
      <c r="M390" s="80">
        <v>20445.05</v>
      </c>
      <c r="Q390" s="14"/>
    </row>
    <row r="391" spans="1:17" ht="15.5" x14ac:dyDescent="0.35">
      <c r="A391" s="13">
        <v>43852</v>
      </c>
      <c r="B391" s="81" t="s">
        <v>437</v>
      </c>
      <c r="C391" s="80">
        <f t="shared" si="133"/>
        <v>2020</v>
      </c>
      <c r="D391" s="80">
        <f t="shared" si="134"/>
        <v>1</v>
      </c>
      <c r="E391" s="80">
        <f t="shared" si="135"/>
        <v>22</v>
      </c>
      <c r="F391" s="80">
        <v>867.65940000000001</v>
      </c>
      <c r="G391" s="80">
        <v>76.94</v>
      </c>
      <c r="H391" s="80">
        <v>-0.76</v>
      </c>
      <c r="I391" s="80">
        <v>201.69</v>
      </c>
      <c r="J391" s="80">
        <v>8729.1</v>
      </c>
      <c r="K391" s="80">
        <v>1127.6413</v>
      </c>
      <c r="L391" s="80">
        <v>11834.57</v>
      </c>
      <c r="M391" s="80">
        <v>20445.77</v>
      </c>
      <c r="Q391" s="14"/>
    </row>
    <row r="392" spans="1:17" ht="15.5" x14ac:dyDescent="0.35">
      <c r="A392" s="13">
        <v>43853</v>
      </c>
      <c r="B392" s="81" t="s">
        <v>438</v>
      </c>
      <c r="C392" s="80">
        <f t="shared" si="133"/>
        <v>2020</v>
      </c>
      <c r="D392" s="80">
        <f t="shared" si="134"/>
        <v>1</v>
      </c>
      <c r="E392" s="80">
        <f t="shared" si="135"/>
        <v>23</v>
      </c>
      <c r="F392" s="80">
        <v>859.26530000000002</v>
      </c>
      <c r="G392" s="80">
        <v>76.2</v>
      </c>
      <c r="H392" s="80">
        <v>-0.74</v>
      </c>
      <c r="I392" s="80">
        <v>178.77</v>
      </c>
      <c r="J392" s="80">
        <v>8560</v>
      </c>
      <c r="K392" s="80">
        <v>1127.6693</v>
      </c>
      <c r="L392" s="80">
        <v>11835.5</v>
      </c>
      <c r="M392" s="80">
        <v>20444.330000000002</v>
      </c>
      <c r="Q392" s="14"/>
    </row>
    <row r="393" spans="1:17" ht="15.5" x14ac:dyDescent="0.35">
      <c r="A393" s="13">
        <v>43854</v>
      </c>
      <c r="B393" s="81" t="s">
        <v>439</v>
      </c>
      <c r="C393" s="80">
        <f t="shared" si="133"/>
        <v>2020</v>
      </c>
      <c r="D393" s="80">
        <f t="shared" si="134"/>
        <v>1</v>
      </c>
      <c r="E393" s="80">
        <f t="shared" si="135"/>
        <v>24</v>
      </c>
      <c r="F393" s="80">
        <v>850.90520000000004</v>
      </c>
      <c r="G393" s="80">
        <v>75.459999999999994</v>
      </c>
      <c r="H393" s="80">
        <v>-0.74</v>
      </c>
      <c r="I393" s="80">
        <v>219.31</v>
      </c>
      <c r="J393" s="80">
        <v>8576.7000000000007</v>
      </c>
      <c r="K393" s="80">
        <v>1127.6694</v>
      </c>
      <c r="L393" s="80">
        <v>11836.22</v>
      </c>
      <c r="M393" s="80">
        <v>20442.439999999999</v>
      </c>
      <c r="Q393" s="14"/>
    </row>
    <row r="394" spans="1:17" ht="15.5" x14ac:dyDescent="0.35">
      <c r="A394" s="13">
        <v>43855</v>
      </c>
      <c r="B394" s="81" t="s">
        <v>440</v>
      </c>
      <c r="C394" s="80">
        <f t="shared" si="133"/>
        <v>2020</v>
      </c>
      <c r="D394" s="80">
        <f t="shared" si="134"/>
        <v>1</v>
      </c>
      <c r="E394" s="80">
        <f t="shared" si="135"/>
        <v>25</v>
      </c>
      <c r="F394" s="80">
        <v>844.02139999999997</v>
      </c>
      <c r="G394" s="80">
        <v>74.849999999999994</v>
      </c>
      <c r="H394" s="80">
        <v>-0.61</v>
      </c>
      <c r="I394" s="80">
        <v>254.36</v>
      </c>
      <c r="J394" s="80">
        <v>7113.3</v>
      </c>
      <c r="K394" s="80">
        <v>1127.6694</v>
      </c>
      <c r="L394" s="80">
        <v>11836.99</v>
      </c>
      <c r="M394" s="80">
        <v>20440.41</v>
      </c>
      <c r="Q394" s="14"/>
    </row>
    <row r="395" spans="1:17" ht="15.5" x14ac:dyDescent="0.35">
      <c r="A395" s="13">
        <v>43856</v>
      </c>
      <c r="B395" s="81" t="s">
        <v>441</v>
      </c>
      <c r="C395" s="80">
        <f t="shared" si="133"/>
        <v>2020</v>
      </c>
      <c r="D395" s="80">
        <f t="shared" si="134"/>
        <v>1</v>
      </c>
      <c r="E395" s="80">
        <f t="shared" si="135"/>
        <v>26</v>
      </c>
      <c r="F395" s="80">
        <v>838.125</v>
      </c>
      <c r="G395" s="80">
        <v>74.319999999999993</v>
      </c>
      <c r="H395" s="80">
        <v>-0.52</v>
      </c>
      <c r="I395" s="80">
        <v>396.76</v>
      </c>
      <c r="J395" s="80">
        <v>6257.7</v>
      </c>
      <c r="K395" s="80">
        <v>1127.6694</v>
      </c>
      <c r="L395" s="80">
        <v>11837.68</v>
      </c>
      <c r="M395" s="80">
        <v>20438.599999999999</v>
      </c>
      <c r="Q395" s="14"/>
    </row>
    <row r="396" spans="1:17" ht="15.5" x14ac:dyDescent="0.35">
      <c r="A396" s="13">
        <v>43857</v>
      </c>
      <c r="B396" s="81" t="s">
        <v>442</v>
      </c>
      <c r="C396" s="80">
        <f t="shared" si="133"/>
        <v>2020</v>
      </c>
      <c r="D396" s="80">
        <f t="shared" si="134"/>
        <v>1</v>
      </c>
      <c r="E396" s="80">
        <f t="shared" si="135"/>
        <v>27</v>
      </c>
      <c r="F396" s="80">
        <v>831.22699999999998</v>
      </c>
      <c r="G396" s="80">
        <v>73.709999999999994</v>
      </c>
      <c r="H396" s="80">
        <v>-0.61</v>
      </c>
      <c r="I396" s="80">
        <v>255.5</v>
      </c>
      <c r="J396" s="80">
        <v>7121.8</v>
      </c>
      <c r="K396" s="80">
        <v>1127.6732999999999</v>
      </c>
      <c r="L396" s="80">
        <v>11838.4</v>
      </c>
      <c r="M396" s="80">
        <v>20436.95</v>
      </c>
      <c r="Q396" s="14"/>
    </row>
    <row r="397" spans="1:17" ht="15.5" x14ac:dyDescent="0.35">
      <c r="A397" s="13">
        <v>43858</v>
      </c>
      <c r="B397" s="81" t="s">
        <v>443</v>
      </c>
      <c r="C397" s="80">
        <f t="shared" si="133"/>
        <v>2020</v>
      </c>
      <c r="D397" s="80">
        <f t="shared" si="134"/>
        <v>1</v>
      </c>
      <c r="E397" s="80">
        <f t="shared" si="135"/>
        <v>28</v>
      </c>
      <c r="F397" s="80">
        <v>822.98820000000001</v>
      </c>
      <c r="G397" s="80">
        <v>72.98</v>
      </c>
      <c r="H397" s="80">
        <v>-0.73</v>
      </c>
      <c r="I397" s="80">
        <v>230.42</v>
      </c>
      <c r="J397" s="80">
        <v>7499.1</v>
      </c>
      <c r="K397" s="80">
        <v>1127.6732999999999</v>
      </c>
      <c r="L397" s="80">
        <v>11839.02</v>
      </c>
      <c r="M397" s="80">
        <v>20435.29</v>
      </c>
      <c r="Q397" s="14"/>
    </row>
    <row r="398" spans="1:17" ht="15.5" x14ac:dyDescent="0.35">
      <c r="A398" s="13">
        <v>43859</v>
      </c>
      <c r="B398" s="81" t="s">
        <v>444</v>
      </c>
      <c r="C398" s="80">
        <f t="shared" si="133"/>
        <v>2020</v>
      </c>
      <c r="D398" s="80">
        <f t="shared" si="134"/>
        <v>1</v>
      </c>
      <c r="E398" s="80">
        <f t="shared" si="135"/>
        <v>29</v>
      </c>
      <c r="F398" s="80">
        <v>815.75789999999995</v>
      </c>
      <c r="G398" s="80">
        <v>72.34</v>
      </c>
      <c r="H398" s="80">
        <v>-0.64</v>
      </c>
      <c r="I398" s="80">
        <v>194.48</v>
      </c>
      <c r="J398" s="80">
        <v>7444.1</v>
      </c>
      <c r="K398" s="80">
        <v>1127.6732999999999</v>
      </c>
      <c r="L398" s="80">
        <v>11839.52</v>
      </c>
      <c r="M398" s="80">
        <v>20433.990000000002</v>
      </c>
      <c r="Q398" s="14"/>
    </row>
    <row r="399" spans="1:17" ht="15.5" x14ac:dyDescent="0.35">
      <c r="A399" s="13">
        <v>43860</v>
      </c>
      <c r="B399" s="81" t="s">
        <v>445</v>
      </c>
      <c r="C399" s="80">
        <f t="shared" si="133"/>
        <v>2020</v>
      </c>
      <c r="D399" s="80">
        <f t="shared" si="134"/>
        <v>1</v>
      </c>
      <c r="E399" s="80">
        <f t="shared" si="135"/>
        <v>30</v>
      </c>
      <c r="F399" s="80">
        <v>810.26220000000001</v>
      </c>
      <c r="G399" s="80">
        <v>71.92</v>
      </c>
      <c r="H399" s="80">
        <v>-0.49</v>
      </c>
      <c r="I399" s="80">
        <v>231.77</v>
      </c>
      <c r="J399" s="80">
        <v>6689.1</v>
      </c>
      <c r="K399" s="80">
        <v>1126.6732999999999</v>
      </c>
      <c r="L399" s="80">
        <v>11840.19</v>
      </c>
      <c r="M399" s="80">
        <v>20432.22</v>
      </c>
      <c r="Q399" s="14"/>
    </row>
    <row r="400" spans="1:17" ht="15.5" x14ac:dyDescent="0.35">
      <c r="A400" s="13">
        <v>43861</v>
      </c>
      <c r="B400" s="81" t="s">
        <v>446</v>
      </c>
      <c r="C400" s="80">
        <f t="shared" si="133"/>
        <v>2020</v>
      </c>
      <c r="D400" s="80">
        <f t="shared" si="134"/>
        <v>1</v>
      </c>
      <c r="E400" s="80">
        <f t="shared" si="135"/>
        <v>31</v>
      </c>
      <c r="F400" s="80">
        <v>805.29190000000006</v>
      </c>
      <c r="G400" s="80">
        <v>71.41</v>
      </c>
      <c r="H400" s="80">
        <v>-0.44</v>
      </c>
      <c r="I400" s="80">
        <v>479.36</v>
      </c>
      <c r="J400" s="80">
        <v>5060.7</v>
      </c>
      <c r="K400" s="80">
        <v>1127.6732999999999</v>
      </c>
      <c r="L400" s="80">
        <v>11840.67</v>
      </c>
      <c r="M400" s="80">
        <v>20430.939999999999</v>
      </c>
      <c r="Q400" s="14"/>
    </row>
    <row r="401" spans="1:17" ht="15.5" x14ac:dyDescent="0.35">
      <c r="A401" s="13">
        <v>43862</v>
      </c>
      <c r="B401" s="81" t="s">
        <v>447</v>
      </c>
      <c r="C401" s="80">
        <f t="shared" si="133"/>
        <v>2020</v>
      </c>
      <c r="D401" s="80">
        <f t="shared" si="134"/>
        <v>2</v>
      </c>
      <c r="E401" s="80">
        <f t="shared" si="135"/>
        <v>1</v>
      </c>
      <c r="F401" s="80">
        <v>803.24680000000001</v>
      </c>
      <c r="G401" s="80">
        <v>71.23</v>
      </c>
      <c r="H401" s="80">
        <v>-0.18</v>
      </c>
      <c r="I401" s="80">
        <v>871.53</v>
      </c>
      <c r="J401" s="80">
        <v>3315</v>
      </c>
      <c r="K401" s="80">
        <v>1127.6732999999999</v>
      </c>
      <c r="L401" s="80">
        <v>11840.84</v>
      </c>
      <c r="M401" s="80">
        <v>20372.7</v>
      </c>
      <c r="Q401" s="14"/>
    </row>
    <row r="402" spans="1:17" ht="15.5" x14ac:dyDescent="0.35">
      <c r="A402" s="13">
        <v>43863</v>
      </c>
      <c r="B402" s="81" t="s">
        <v>448</v>
      </c>
      <c r="C402" s="80">
        <f t="shared" si="133"/>
        <v>2020</v>
      </c>
      <c r="D402" s="80">
        <f t="shared" si="134"/>
        <v>2</v>
      </c>
      <c r="E402" s="80">
        <f t="shared" si="135"/>
        <v>2</v>
      </c>
      <c r="F402" s="80">
        <v>801.01909999999998</v>
      </c>
      <c r="G402" s="80">
        <v>71.03</v>
      </c>
      <c r="H402" s="80">
        <v>-0.2</v>
      </c>
      <c r="I402" s="80">
        <v>831.61</v>
      </c>
      <c r="J402" s="80">
        <v>3064.1</v>
      </c>
      <c r="K402" s="80">
        <v>1127.6732999999999</v>
      </c>
      <c r="L402" s="80">
        <v>11840.91</v>
      </c>
      <c r="M402" s="80">
        <v>20372.509999999998</v>
      </c>
      <c r="Q402" s="14"/>
    </row>
    <row r="403" spans="1:17" ht="15.5" x14ac:dyDescent="0.35">
      <c r="A403" s="13">
        <v>43864</v>
      </c>
      <c r="B403" s="81" t="s">
        <v>449</v>
      </c>
      <c r="C403" s="80">
        <f t="shared" si="133"/>
        <v>2020</v>
      </c>
      <c r="D403" s="80">
        <f t="shared" si="134"/>
        <v>2</v>
      </c>
      <c r="E403" s="80">
        <f t="shared" si="135"/>
        <v>3</v>
      </c>
      <c r="F403" s="80">
        <v>796.85450000000003</v>
      </c>
      <c r="G403" s="80">
        <v>70.66</v>
      </c>
      <c r="H403" s="80">
        <v>-0.37</v>
      </c>
      <c r="I403" s="80">
        <v>331.88</v>
      </c>
      <c r="J403" s="80">
        <v>4488.7</v>
      </c>
      <c r="K403" s="80">
        <v>1127.6732999999999</v>
      </c>
      <c r="L403" s="80">
        <v>11840.98</v>
      </c>
      <c r="M403" s="80">
        <v>20372.32</v>
      </c>
      <c r="Q403" s="14"/>
    </row>
    <row r="404" spans="1:17" ht="15.5" x14ac:dyDescent="0.35">
      <c r="A404" s="13">
        <v>43865</v>
      </c>
      <c r="B404" s="81" t="s">
        <v>450</v>
      </c>
      <c r="C404" s="80">
        <f t="shared" si="133"/>
        <v>2020</v>
      </c>
      <c r="D404" s="80">
        <f t="shared" si="134"/>
        <v>2</v>
      </c>
      <c r="E404" s="80">
        <f t="shared" si="135"/>
        <v>4</v>
      </c>
      <c r="F404" s="80">
        <v>791.74069999999995</v>
      </c>
      <c r="G404" s="80">
        <v>70.209999999999994</v>
      </c>
      <c r="H404" s="80">
        <v>-0.45</v>
      </c>
      <c r="I404" s="80">
        <v>249.27</v>
      </c>
      <c r="J404" s="80">
        <v>5336</v>
      </c>
      <c r="K404" s="80">
        <v>1127.6732999999999</v>
      </c>
      <c r="L404" s="80">
        <v>11639.68</v>
      </c>
      <c r="M404" s="80">
        <v>20371.599999999999</v>
      </c>
      <c r="Q404" s="14"/>
    </row>
    <row r="405" spans="1:17" ht="15.5" x14ac:dyDescent="0.35">
      <c r="A405" s="13">
        <v>43866</v>
      </c>
      <c r="B405" s="81" t="s">
        <v>451</v>
      </c>
      <c r="C405" s="80">
        <f t="shared" si="133"/>
        <v>2020</v>
      </c>
      <c r="D405" s="80">
        <f t="shared" si="134"/>
        <v>2</v>
      </c>
      <c r="E405" s="80">
        <f t="shared" si="135"/>
        <v>5</v>
      </c>
      <c r="F405" s="80">
        <v>785.5059</v>
      </c>
      <c r="G405" s="80">
        <v>69.66</v>
      </c>
      <c r="H405" s="80">
        <v>-0.55000000000000004</v>
      </c>
      <c r="I405" s="80">
        <v>282.05</v>
      </c>
      <c r="J405" s="80">
        <v>6509.4</v>
      </c>
      <c r="K405" s="80">
        <v>1127.6733999999999</v>
      </c>
      <c r="L405" s="80">
        <v>11841.8</v>
      </c>
      <c r="M405" s="80">
        <v>20370.18</v>
      </c>
      <c r="Q405" s="14"/>
    </row>
    <row r="406" spans="1:17" ht="15.5" x14ac:dyDescent="0.35">
      <c r="A406" s="13">
        <v>43867</v>
      </c>
      <c r="B406" s="81" t="s">
        <v>452</v>
      </c>
      <c r="C406" s="80">
        <f t="shared" si="133"/>
        <v>2020</v>
      </c>
      <c r="D406" s="80">
        <f t="shared" si="134"/>
        <v>2</v>
      </c>
      <c r="E406" s="80">
        <f t="shared" si="135"/>
        <v>6</v>
      </c>
      <c r="F406" s="80">
        <v>778.36500000000001</v>
      </c>
      <c r="G406" s="80">
        <v>69.02</v>
      </c>
      <c r="H406" s="80">
        <v>-0.63</v>
      </c>
      <c r="I406" s="80">
        <v>193.53</v>
      </c>
      <c r="J406" s="80">
        <v>7306</v>
      </c>
      <c r="K406" s="80">
        <v>1127.6733999999999</v>
      </c>
      <c r="L406" s="80">
        <v>11889.21</v>
      </c>
      <c r="M406" s="80">
        <v>20368.57</v>
      </c>
      <c r="Q406" s="14"/>
    </row>
    <row r="407" spans="1:17" ht="15.5" x14ac:dyDescent="0.35">
      <c r="A407" s="13">
        <v>43868</v>
      </c>
      <c r="B407" s="81" t="s">
        <v>453</v>
      </c>
      <c r="C407" s="80">
        <f t="shared" si="133"/>
        <v>2020</v>
      </c>
      <c r="D407" s="80">
        <f t="shared" si="134"/>
        <v>2</v>
      </c>
      <c r="E407" s="80">
        <f t="shared" si="135"/>
        <v>7</v>
      </c>
      <c r="F407" s="80">
        <v>772.56679999999994</v>
      </c>
      <c r="G407" s="80">
        <v>68.510000000000005</v>
      </c>
      <c r="H407" s="80">
        <v>-0.51</v>
      </c>
      <c r="I407" s="80">
        <v>184.72</v>
      </c>
      <c r="J407" s="80">
        <v>6031.4</v>
      </c>
      <c r="K407" s="80">
        <v>1127.6733999999999</v>
      </c>
      <c r="L407" s="80">
        <v>11842.98</v>
      </c>
      <c r="M407" s="80">
        <v>20367.060000000001</v>
      </c>
      <c r="Q407" s="14"/>
    </row>
    <row r="408" spans="1:17" ht="15.5" x14ac:dyDescent="0.35">
      <c r="A408" s="13">
        <v>43869</v>
      </c>
      <c r="B408" s="81" t="s">
        <v>454</v>
      </c>
      <c r="C408" s="80">
        <f t="shared" si="133"/>
        <v>2020</v>
      </c>
      <c r="D408" s="80">
        <f t="shared" si="134"/>
        <v>2</v>
      </c>
      <c r="E408" s="80">
        <f t="shared" si="135"/>
        <v>8</v>
      </c>
      <c r="F408" s="80">
        <v>768.05050000000006</v>
      </c>
      <c r="G408" s="80">
        <v>68.11</v>
      </c>
      <c r="H408" s="80">
        <v>-0.4</v>
      </c>
      <c r="I408" s="80">
        <v>469.64</v>
      </c>
      <c r="J408" s="80">
        <v>4891.8</v>
      </c>
      <c r="K408" s="80">
        <v>1127.6733999999999</v>
      </c>
      <c r="L408" s="80">
        <v>11843.29</v>
      </c>
      <c r="M408" s="80">
        <v>20366.23</v>
      </c>
      <c r="Q408" s="14"/>
    </row>
    <row r="409" spans="1:17" ht="15.5" x14ac:dyDescent="0.35">
      <c r="A409" s="13">
        <v>43870</v>
      </c>
      <c r="B409" s="81" t="s">
        <v>455</v>
      </c>
      <c r="C409" s="80">
        <f t="shared" si="133"/>
        <v>2020</v>
      </c>
      <c r="D409" s="80">
        <f t="shared" si="134"/>
        <v>2</v>
      </c>
      <c r="E409" s="80">
        <f t="shared" si="135"/>
        <v>9</v>
      </c>
      <c r="F409" s="80">
        <v>764.82150000000001</v>
      </c>
      <c r="G409" s="80">
        <v>67.819999999999993</v>
      </c>
      <c r="H409" s="80">
        <v>-0.28999999999999998</v>
      </c>
      <c r="I409" s="80">
        <v>630.5</v>
      </c>
      <c r="J409" s="80">
        <v>3865.6</v>
      </c>
      <c r="K409" s="80">
        <v>1127.6733999999999</v>
      </c>
      <c r="L409" s="80">
        <v>11843.62</v>
      </c>
      <c r="M409" s="80">
        <v>20365.37</v>
      </c>
      <c r="Q409" s="14"/>
    </row>
    <row r="410" spans="1:17" ht="15.5" x14ac:dyDescent="0.35">
      <c r="A410" s="13">
        <v>43871</v>
      </c>
      <c r="B410" s="81" t="s">
        <v>456</v>
      </c>
      <c r="C410" s="80">
        <f t="shared" si="133"/>
        <v>2020</v>
      </c>
      <c r="D410" s="80">
        <f t="shared" si="134"/>
        <v>2</v>
      </c>
      <c r="E410" s="80">
        <f t="shared" si="135"/>
        <v>10</v>
      </c>
      <c r="F410" s="80">
        <v>760.97950000000003</v>
      </c>
      <c r="G410" s="80">
        <v>67.48</v>
      </c>
      <c r="H410" s="80">
        <v>-0.34</v>
      </c>
      <c r="I410" s="80">
        <v>323.77</v>
      </c>
      <c r="J410" s="80">
        <v>4647.2</v>
      </c>
      <c r="K410" s="80">
        <v>1127.6733999999999</v>
      </c>
      <c r="L410" s="80">
        <v>11843.81</v>
      </c>
      <c r="M410" s="80">
        <v>20353.87</v>
      </c>
      <c r="Q410" s="14"/>
    </row>
    <row r="411" spans="1:17" ht="15.5" x14ac:dyDescent="0.35">
      <c r="A411" s="13">
        <v>43872</v>
      </c>
      <c r="B411" s="81" t="s">
        <v>457</v>
      </c>
      <c r="C411" s="80">
        <f t="shared" si="133"/>
        <v>2020</v>
      </c>
      <c r="D411" s="80">
        <f t="shared" si="134"/>
        <v>2</v>
      </c>
      <c r="E411" s="80">
        <f t="shared" si="135"/>
        <v>11</v>
      </c>
      <c r="F411" s="80">
        <v>755.71849999999995</v>
      </c>
      <c r="G411" s="80">
        <v>67.11</v>
      </c>
      <c r="H411" s="80">
        <v>-0.47</v>
      </c>
      <c r="I411" s="80">
        <v>219.85</v>
      </c>
      <c r="J411" s="80">
        <v>5467.4</v>
      </c>
      <c r="K411" s="80">
        <v>1126.1439</v>
      </c>
      <c r="L411" s="80">
        <v>11844</v>
      </c>
      <c r="M411" s="80">
        <v>20353.37</v>
      </c>
      <c r="Q411" s="14"/>
    </row>
    <row r="412" spans="1:17" ht="15.5" x14ac:dyDescent="0.35">
      <c r="A412" s="13">
        <v>43873</v>
      </c>
      <c r="B412" s="81" t="s">
        <v>458</v>
      </c>
      <c r="C412" s="80">
        <f t="shared" si="133"/>
        <v>2020</v>
      </c>
      <c r="D412" s="80">
        <f t="shared" si="134"/>
        <v>2</v>
      </c>
      <c r="E412" s="80">
        <f t="shared" si="135"/>
        <v>12</v>
      </c>
      <c r="F412" s="80">
        <v>750.09749999999997</v>
      </c>
      <c r="G412" s="80">
        <v>66.52</v>
      </c>
      <c r="H412" s="80">
        <v>-0.5</v>
      </c>
      <c r="I412" s="80">
        <v>275.91000000000003</v>
      </c>
      <c r="J412" s="80">
        <v>5803.2</v>
      </c>
      <c r="K412" s="80">
        <v>1127.6733999999999</v>
      </c>
      <c r="L412" s="80">
        <v>11844.36</v>
      </c>
      <c r="M412" s="80">
        <v>20352.43</v>
      </c>
      <c r="Q412" s="14"/>
    </row>
    <row r="413" spans="1:17" ht="15.5" x14ac:dyDescent="0.35">
      <c r="A413" s="13">
        <v>43874</v>
      </c>
      <c r="B413" s="81" t="s">
        <v>459</v>
      </c>
      <c r="C413" s="80">
        <f t="shared" si="133"/>
        <v>2020</v>
      </c>
      <c r="D413" s="80">
        <f t="shared" si="134"/>
        <v>2</v>
      </c>
      <c r="E413" s="80">
        <f t="shared" si="135"/>
        <v>13</v>
      </c>
      <c r="F413" s="80">
        <v>744.13229999999999</v>
      </c>
      <c r="G413" s="80">
        <v>65.989999999999995</v>
      </c>
      <c r="H413" s="80">
        <v>-0.53</v>
      </c>
      <c r="I413" s="80">
        <v>254.31</v>
      </c>
      <c r="J413" s="80">
        <v>6180.4</v>
      </c>
      <c r="K413" s="80">
        <v>1127.6733999999999</v>
      </c>
      <c r="L413" s="80">
        <v>11844.92</v>
      </c>
      <c r="M413" s="80">
        <v>20350.939999999999</v>
      </c>
      <c r="Q413" s="14"/>
    </row>
    <row r="414" spans="1:17" ht="15.5" x14ac:dyDescent="0.35">
      <c r="A414" s="13">
        <v>43875</v>
      </c>
      <c r="B414" s="81" t="s">
        <v>460</v>
      </c>
      <c r="C414" s="80">
        <f t="shared" si="133"/>
        <v>2020</v>
      </c>
      <c r="D414" s="80">
        <f t="shared" si="134"/>
        <v>2</v>
      </c>
      <c r="E414" s="80">
        <f t="shared" si="135"/>
        <v>14</v>
      </c>
      <c r="F414" s="80">
        <v>739.24440000000004</v>
      </c>
      <c r="G414" s="80">
        <v>65.55</v>
      </c>
      <c r="H414" s="80">
        <v>-0.43</v>
      </c>
      <c r="I414" s="80">
        <v>215.9</v>
      </c>
      <c r="J414" s="80">
        <v>5145.8999999999996</v>
      </c>
      <c r="K414" s="80">
        <v>1127.6733999999999</v>
      </c>
      <c r="L414" s="80">
        <v>11845.49</v>
      </c>
      <c r="M414" s="80">
        <v>20349.439999999999</v>
      </c>
      <c r="Q414" s="14"/>
    </row>
    <row r="415" spans="1:17" ht="15.5" x14ac:dyDescent="0.35">
      <c r="A415" s="13">
        <v>43876</v>
      </c>
      <c r="B415" s="81" t="s">
        <v>461</v>
      </c>
      <c r="C415" s="80">
        <f t="shared" si="133"/>
        <v>2020</v>
      </c>
      <c r="D415" s="80">
        <f t="shared" si="134"/>
        <v>2</v>
      </c>
      <c r="E415" s="80">
        <f t="shared" si="135"/>
        <v>15</v>
      </c>
      <c r="F415" s="80">
        <v>736.99530000000004</v>
      </c>
      <c r="G415" s="80">
        <v>65.36</v>
      </c>
      <c r="H415" s="80">
        <v>-0.2</v>
      </c>
      <c r="I415" s="80">
        <v>688.96</v>
      </c>
      <c r="J415" s="80">
        <v>2946.4</v>
      </c>
      <c r="K415" s="80">
        <v>1127.6733999999999</v>
      </c>
      <c r="L415" s="80">
        <v>11845.87</v>
      </c>
      <c r="M415" s="80">
        <v>20348.439999999999</v>
      </c>
      <c r="Q415" s="14"/>
    </row>
    <row r="416" spans="1:17" ht="15.5" x14ac:dyDescent="0.35">
      <c r="A416" s="13">
        <v>43877</v>
      </c>
      <c r="B416" s="81" t="s">
        <v>462</v>
      </c>
      <c r="C416" s="80">
        <f t="shared" si="133"/>
        <v>2020</v>
      </c>
      <c r="D416" s="80">
        <f t="shared" si="134"/>
        <v>2</v>
      </c>
      <c r="E416" s="80">
        <f t="shared" si="135"/>
        <v>16</v>
      </c>
      <c r="F416" s="80">
        <v>735.32889999999998</v>
      </c>
      <c r="G416" s="80">
        <v>65.209999999999994</v>
      </c>
      <c r="H416" s="80">
        <v>-0.15</v>
      </c>
      <c r="I416" s="80">
        <v>833.07</v>
      </c>
      <c r="J416" s="80">
        <v>2503.1999999999998</v>
      </c>
      <c r="K416" s="80">
        <v>1127.6733999999999</v>
      </c>
      <c r="L416" s="80">
        <v>11845.89</v>
      </c>
      <c r="M416" s="80">
        <v>20348.37</v>
      </c>
      <c r="Q416" s="14"/>
    </row>
    <row r="417" spans="1:17" ht="15.5" x14ac:dyDescent="0.35">
      <c r="A417" s="13">
        <v>43878</v>
      </c>
      <c r="B417" s="81" t="s">
        <v>463</v>
      </c>
      <c r="C417" s="80">
        <f t="shared" si="133"/>
        <v>2020</v>
      </c>
      <c r="D417" s="80">
        <f t="shared" si="134"/>
        <v>2</v>
      </c>
      <c r="E417" s="80">
        <f t="shared" si="135"/>
        <v>17</v>
      </c>
      <c r="F417" s="80">
        <v>731.76419999999996</v>
      </c>
      <c r="G417" s="80">
        <v>64.89</v>
      </c>
      <c r="H417" s="80">
        <v>-0.32</v>
      </c>
      <c r="I417" s="80">
        <v>353.22</v>
      </c>
      <c r="J417" s="80">
        <v>3902.3</v>
      </c>
      <c r="K417" s="80">
        <v>1127.6733999999999</v>
      </c>
      <c r="L417" s="80">
        <v>11845.94</v>
      </c>
      <c r="M417" s="80">
        <v>20348.259999999998</v>
      </c>
      <c r="Q417" s="14"/>
    </row>
    <row r="418" spans="1:17" ht="15.5" x14ac:dyDescent="0.35">
      <c r="A418" s="13">
        <v>43879</v>
      </c>
      <c r="B418" s="81" t="s">
        <v>464</v>
      </c>
      <c r="C418" s="80">
        <f t="shared" si="133"/>
        <v>2020</v>
      </c>
      <c r="D418" s="80">
        <f t="shared" si="134"/>
        <v>2</v>
      </c>
      <c r="E418" s="80">
        <f t="shared" si="135"/>
        <v>18</v>
      </c>
      <c r="F418" s="80">
        <v>727.49850000000004</v>
      </c>
      <c r="G418" s="80">
        <v>64.510000000000005</v>
      </c>
      <c r="H418" s="80">
        <v>-0.38</v>
      </c>
      <c r="I418" s="80">
        <v>387.97</v>
      </c>
      <c r="J418" s="80">
        <v>4656.1000000000004</v>
      </c>
      <c r="K418" s="80">
        <v>1127.6733999999999</v>
      </c>
      <c r="L418" s="80">
        <v>11845.93</v>
      </c>
      <c r="M418" s="80">
        <v>20348.28</v>
      </c>
      <c r="Q418" s="14"/>
    </row>
    <row r="419" spans="1:17" ht="15.5" x14ac:dyDescent="0.35">
      <c r="A419" s="13">
        <v>43880</v>
      </c>
      <c r="B419" s="81" t="s">
        <v>465</v>
      </c>
      <c r="C419" s="80">
        <f t="shared" si="133"/>
        <v>2020</v>
      </c>
      <c r="D419" s="80">
        <f t="shared" si="134"/>
        <v>2</v>
      </c>
      <c r="E419" s="80">
        <f t="shared" si="135"/>
        <v>19</v>
      </c>
      <c r="F419" s="80">
        <v>722.76049999999998</v>
      </c>
      <c r="G419" s="80">
        <v>64.09</v>
      </c>
      <c r="H419" s="80">
        <v>-0.42</v>
      </c>
      <c r="I419" s="80">
        <v>382.22</v>
      </c>
      <c r="J419" s="80">
        <v>5096.8999999999996</v>
      </c>
      <c r="K419" s="80">
        <v>1127.6733999999999</v>
      </c>
      <c r="L419" s="80">
        <v>11845.94</v>
      </c>
      <c r="M419" s="80">
        <v>20348.259999999998</v>
      </c>
      <c r="Q419" s="14"/>
    </row>
    <row r="420" spans="1:17" ht="15.5" x14ac:dyDescent="0.35">
      <c r="A420" s="13">
        <v>43881</v>
      </c>
      <c r="B420" s="81" t="s">
        <v>466</v>
      </c>
      <c r="C420" s="80">
        <f t="shared" si="133"/>
        <v>2020</v>
      </c>
      <c r="D420" s="80">
        <f t="shared" si="134"/>
        <v>2</v>
      </c>
      <c r="E420" s="80">
        <f t="shared" si="135"/>
        <v>20</v>
      </c>
      <c r="F420" s="80">
        <v>718.82150000000001</v>
      </c>
      <c r="G420" s="80">
        <v>63.74</v>
      </c>
      <c r="H420" s="80">
        <v>-0.35</v>
      </c>
      <c r="I420" s="80">
        <v>403.39</v>
      </c>
      <c r="J420" s="80">
        <v>4801.6000000000004</v>
      </c>
      <c r="K420" s="80">
        <v>1127.6735000000001</v>
      </c>
      <c r="L420" s="80">
        <v>11846.01</v>
      </c>
      <c r="M420" s="80">
        <v>20336.52</v>
      </c>
      <c r="Q420" s="14"/>
    </row>
    <row r="421" spans="1:17" ht="15.5" x14ac:dyDescent="0.35">
      <c r="A421" s="13">
        <v>43882</v>
      </c>
      <c r="B421" s="81" t="s">
        <v>467</v>
      </c>
      <c r="C421" s="80">
        <f t="shared" si="133"/>
        <v>2020</v>
      </c>
      <c r="D421" s="80">
        <f t="shared" si="134"/>
        <v>2</v>
      </c>
      <c r="E421" s="80">
        <f t="shared" si="135"/>
        <v>21</v>
      </c>
      <c r="F421" s="80">
        <v>714.70579999999995</v>
      </c>
      <c r="G421" s="80">
        <v>63.38</v>
      </c>
      <c r="H421" s="80">
        <v>-0.36</v>
      </c>
      <c r="I421" s="80">
        <v>521.86</v>
      </c>
      <c r="J421" s="80">
        <v>4597.6000000000004</v>
      </c>
      <c r="K421" s="80">
        <v>1127.6732</v>
      </c>
      <c r="L421" s="80">
        <v>11846.06</v>
      </c>
      <c r="M421" s="80">
        <v>20336.39</v>
      </c>
      <c r="Q421" s="14"/>
    </row>
    <row r="422" spans="1:17" ht="15.5" x14ac:dyDescent="0.35">
      <c r="A422" s="13">
        <v>43883</v>
      </c>
      <c r="B422" s="81" t="s">
        <v>468</v>
      </c>
      <c r="C422" s="80">
        <f t="shared" si="133"/>
        <v>2020</v>
      </c>
      <c r="D422" s="80">
        <f t="shared" si="134"/>
        <v>2</v>
      </c>
      <c r="E422" s="80">
        <f t="shared" si="135"/>
        <v>22</v>
      </c>
      <c r="F422" s="80">
        <v>712.27970000000005</v>
      </c>
      <c r="G422" s="80">
        <v>63.16</v>
      </c>
      <c r="H422" s="80">
        <v>-0.22</v>
      </c>
      <c r="I422" s="80">
        <v>759.98</v>
      </c>
      <c r="J422" s="80">
        <v>3161.7</v>
      </c>
      <c r="K422" s="80">
        <v>1127.6732</v>
      </c>
      <c r="L422" s="80">
        <v>11846.11</v>
      </c>
      <c r="M422" s="80">
        <v>20336.259999999998</v>
      </c>
      <c r="Q422" s="14"/>
    </row>
    <row r="423" spans="1:17" ht="15.5" x14ac:dyDescent="0.35">
      <c r="A423" s="13">
        <v>43884</v>
      </c>
      <c r="B423" s="81" t="s">
        <v>469</v>
      </c>
      <c r="C423" s="80">
        <f t="shared" si="133"/>
        <v>2020</v>
      </c>
      <c r="D423" s="80">
        <f t="shared" si="134"/>
        <v>2</v>
      </c>
      <c r="E423" s="80">
        <f t="shared" si="135"/>
        <v>23</v>
      </c>
      <c r="F423" s="80">
        <v>710.39430000000004</v>
      </c>
      <c r="G423" s="80">
        <v>63</v>
      </c>
      <c r="H423" s="80">
        <v>-0.17</v>
      </c>
      <c r="I423" s="80">
        <v>799.54</v>
      </c>
      <c r="J423" s="80">
        <v>2664.9</v>
      </c>
      <c r="K423" s="80">
        <v>1127.6732</v>
      </c>
      <c r="L423" s="80">
        <v>11846.08</v>
      </c>
      <c r="M423" s="80">
        <v>20336.32</v>
      </c>
      <c r="Q423" s="14"/>
    </row>
    <row r="424" spans="1:17" ht="15.5" x14ac:dyDescent="0.35">
      <c r="A424" s="13">
        <v>43885</v>
      </c>
      <c r="B424" s="81" t="s">
        <v>470</v>
      </c>
      <c r="C424" s="80">
        <f t="shared" si="133"/>
        <v>2020</v>
      </c>
      <c r="D424" s="80">
        <f t="shared" si="134"/>
        <v>2</v>
      </c>
      <c r="E424" s="80">
        <f t="shared" si="135"/>
        <v>24</v>
      </c>
      <c r="F424" s="80">
        <v>706.99639999999999</v>
      </c>
      <c r="G424" s="80">
        <v>62.7</v>
      </c>
      <c r="H424" s="80">
        <v>-0.3</v>
      </c>
      <c r="I424" s="80">
        <v>450.73</v>
      </c>
      <c r="J424" s="80">
        <v>3752.6</v>
      </c>
      <c r="K424" s="80">
        <v>1127.6751999999999</v>
      </c>
      <c r="L424" s="80">
        <v>11846.09</v>
      </c>
      <c r="M424" s="80">
        <v>20336.419999999998</v>
      </c>
      <c r="Q424" s="14"/>
    </row>
    <row r="425" spans="1:17" ht="15.5" x14ac:dyDescent="0.35">
      <c r="A425" s="13">
        <v>43886</v>
      </c>
      <c r="B425" s="81" t="s">
        <v>471</v>
      </c>
      <c r="C425" s="80">
        <f t="shared" si="133"/>
        <v>2020</v>
      </c>
      <c r="D425" s="80">
        <f t="shared" si="134"/>
        <v>2</v>
      </c>
      <c r="E425" s="80">
        <f t="shared" si="135"/>
        <v>25</v>
      </c>
      <c r="F425" s="80">
        <v>703.44240000000002</v>
      </c>
      <c r="G425" s="80">
        <v>62.38</v>
      </c>
      <c r="H425" s="80">
        <v>-0.32</v>
      </c>
      <c r="I425" s="80">
        <v>440.44</v>
      </c>
      <c r="J425" s="80">
        <v>3943.4</v>
      </c>
      <c r="K425" s="80">
        <v>1127.6751999999999</v>
      </c>
      <c r="L425" s="80">
        <v>11846.18</v>
      </c>
      <c r="M425" s="80">
        <v>20336.189999999999</v>
      </c>
      <c r="Q425" s="14"/>
    </row>
    <row r="426" spans="1:17" ht="15.5" x14ac:dyDescent="0.35">
      <c r="A426" s="13">
        <v>43887</v>
      </c>
      <c r="B426" s="81" t="s">
        <v>472</v>
      </c>
      <c r="C426" s="80">
        <f t="shared" si="133"/>
        <v>2020</v>
      </c>
      <c r="D426" s="80">
        <f t="shared" si="134"/>
        <v>2</v>
      </c>
      <c r="E426" s="80">
        <f t="shared" si="135"/>
        <v>26</v>
      </c>
      <c r="F426" s="80">
        <v>697.63289999999995</v>
      </c>
      <c r="G426" s="80">
        <v>61.86</v>
      </c>
      <c r="H426" s="80">
        <v>-0.52</v>
      </c>
      <c r="I426" s="80">
        <v>221.6</v>
      </c>
      <c r="J426" s="80">
        <v>6019.7</v>
      </c>
      <c r="K426" s="80">
        <v>1127.6751999999999</v>
      </c>
      <c r="L426" s="80">
        <v>11846.22</v>
      </c>
      <c r="M426" s="80">
        <v>20336.09</v>
      </c>
      <c r="Q426" s="14"/>
    </row>
    <row r="427" spans="1:17" ht="15.5" x14ac:dyDescent="0.35">
      <c r="A427" s="13">
        <v>43888</v>
      </c>
      <c r="B427" s="81" t="s">
        <v>473</v>
      </c>
      <c r="C427" s="80">
        <f t="shared" si="133"/>
        <v>2020</v>
      </c>
      <c r="D427" s="80">
        <f t="shared" si="134"/>
        <v>2</v>
      </c>
      <c r="E427" s="80">
        <f t="shared" si="135"/>
        <v>27</v>
      </c>
      <c r="F427" s="80">
        <v>691.45830000000001</v>
      </c>
      <c r="G427" s="80">
        <v>61.32</v>
      </c>
      <c r="H427" s="80">
        <v>-0.55000000000000004</v>
      </c>
      <c r="I427" s="80">
        <v>280.66000000000003</v>
      </c>
      <c r="J427" s="80">
        <v>6612</v>
      </c>
      <c r="K427" s="80">
        <v>1127.6753000000001</v>
      </c>
      <c r="L427" s="80">
        <v>11846.57</v>
      </c>
      <c r="M427" s="80">
        <v>20187.490000000002</v>
      </c>
      <c r="Q427" s="14"/>
    </row>
    <row r="428" spans="1:17" ht="15.5" x14ac:dyDescent="0.35">
      <c r="A428" s="13">
        <v>43889</v>
      </c>
      <c r="B428" s="81" t="s">
        <v>474</v>
      </c>
      <c r="C428" s="80">
        <f t="shared" si="133"/>
        <v>2020</v>
      </c>
      <c r="D428" s="80">
        <f t="shared" si="134"/>
        <v>2</v>
      </c>
      <c r="E428" s="80">
        <f t="shared" si="135"/>
        <v>28</v>
      </c>
      <c r="F428" s="80">
        <v>686.34450000000004</v>
      </c>
      <c r="G428" s="80">
        <v>60.86</v>
      </c>
      <c r="H428" s="80">
        <v>-0.45</v>
      </c>
      <c r="I428" s="80">
        <v>491.62</v>
      </c>
      <c r="J428" s="80">
        <v>5552.6</v>
      </c>
      <c r="K428" s="80">
        <v>1127.6753000000001</v>
      </c>
      <c r="L428" s="80">
        <v>11846.76</v>
      </c>
      <c r="M428" s="80">
        <v>20248.68</v>
      </c>
      <c r="Q428" s="14"/>
    </row>
    <row r="429" spans="1:17" ht="15.5" x14ac:dyDescent="0.35">
      <c r="A429" s="13">
        <v>43890</v>
      </c>
      <c r="B429" s="81" t="s">
        <v>475</v>
      </c>
      <c r="C429" s="80">
        <f t="shared" si="133"/>
        <v>2020</v>
      </c>
      <c r="D429" s="80">
        <f t="shared" si="134"/>
        <v>2</v>
      </c>
      <c r="E429" s="80">
        <f t="shared" si="135"/>
        <v>29</v>
      </c>
      <c r="F429" s="80">
        <v>683.95429999999999</v>
      </c>
      <c r="G429" s="80">
        <v>60.65</v>
      </c>
      <c r="H429" s="80">
        <v>-0.21</v>
      </c>
      <c r="I429" s="80">
        <v>1050.6600000000001</v>
      </c>
      <c r="J429" s="80">
        <v>3389.7</v>
      </c>
      <c r="K429" s="80">
        <v>1127.6753000000001</v>
      </c>
      <c r="L429" s="80">
        <v>11846.75</v>
      </c>
      <c r="M429" s="80">
        <v>20334.72</v>
      </c>
      <c r="Q429" s="14"/>
    </row>
    <row r="430" spans="1:17" ht="15.5" x14ac:dyDescent="0.35">
      <c r="A430" s="13">
        <v>43891</v>
      </c>
      <c r="B430" s="81" t="s">
        <v>476</v>
      </c>
      <c r="C430" s="80">
        <f t="shared" si="133"/>
        <v>2020</v>
      </c>
      <c r="D430" s="80">
        <f t="shared" si="134"/>
        <v>3</v>
      </c>
      <c r="E430" s="80">
        <f t="shared" si="135"/>
        <v>1</v>
      </c>
      <c r="F430" s="80">
        <v>682.05870000000004</v>
      </c>
      <c r="G430" s="80">
        <v>60.44</v>
      </c>
      <c r="H430" s="80">
        <v>-0.17</v>
      </c>
      <c r="I430" s="80">
        <v>940.92</v>
      </c>
      <c r="J430" s="80">
        <v>3343</v>
      </c>
      <c r="K430" s="80">
        <v>1128.4703</v>
      </c>
      <c r="L430" s="80">
        <v>11796.18</v>
      </c>
      <c r="M430" s="80">
        <v>20083</v>
      </c>
      <c r="Q430" s="14"/>
    </row>
    <row r="431" spans="1:17" ht="15.5" x14ac:dyDescent="0.35">
      <c r="A431" s="13">
        <v>43892</v>
      </c>
      <c r="B431" s="81" t="s">
        <v>477</v>
      </c>
      <c r="C431" s="80">
        <f t="shared" si="133"/>
        <v>2020</v>
      </c>
      <c r="D431" s="80">
        <f t="shared" si="134"/>
        <v>3</v>
      </c>
      <c r="E431" s="80">
        <f t="shared" si="135"/>
        <v>2</v>
      </c>
      <c r="F431" s="80">
        <v>677.16099999999994</v>
      </c>
      <c r="G431" s="80">
        <v>60.01</v>
      </c>
      <c r="H431" s="80">
        <v>-0.43</v>
      </c>
      <c r="I431" s="80">
        <v>335.78</v>
      </c>
      <c r="J431" s="80">
        <v>5065.7</v>
      </c>
      <c r="K431" s="80">
        <v>1128.4919</v>
      </c>
      <c r="L431" s="80">
        <v>11796.5</v>
      </c>
      <c r="M431" s="80">
        <v>20163.11</v>
      </c>
      <c r="Q431" s="14"/>
    </row>
    <row r="432" spans="1:17" ht="15.5" x14ac:dyDescent="0.35">
      <c r="A432" s="13">
        <v>43893</v>
      </c>
      <c r="B432" s="81" t="s">
        <v>478</v>
      </c>
      <c r="C432" s="80">
        <f t="shared" si="133"/>
        <v>2020</v>
      </c>
      <c r="D432" s="80">
        <f t="shared" si="134"/>
        <v>3</v>
      </c>
      <c r="E432" s="80">
        <f t="shared" si="135"/>
        <v>3</v>
      </c>
      <c r="F432" s="80">
        <v>672.37009999999998</v>
      </c>
      <c r="G432" s="80">
        <v>59.58</v>
      </c>
      <c r="H432" s="80">
        <v>-0.42</v>
      </c>
      <c r="I432" s="80">
        <v>291.54000000000002</v>
      </c>
      <c r="J432" s="80">
        <v>5065.6000000000004</v>
      </c>
      <c r="K432" s="80">
        <v>1128.4919</v>
      </c>
      <c r="L432" s="80">
        <v>11796.54</v>
      </c>
      <c r="M432" s="80">
        <v>20242.62</v>
      </c>
      <c r="Q432" s="14"/>
    </row>
    <row r="433" spans="1:17" ht="15.5" x14ac:dyDescent="0.35">
      <c r="A433" s="13">
        <v>43894</v>
      </c>
      <c r="B433" s="81" t="s">
        <v>479</v>
      </c>
      <c r="C433" s="80">
        <f t="shared" si="133"/>
        <v>2020</v>
      </c>
      <c r="D433" s="80">
        <f t="shared" si="134"/>
        <v>3</v>
      </c>
      <c r="E433" s="80">
        <f t="shared" si="135"/>
        <v>4</v>
      </c>
      <c r="F433" s="80">
        <v>667.15750000000003</v>
      </c>
      <c r="G433" s="80">
        <v>59.17</v>
      </c>
      <c r="H433" s="80">
        <v>-0.46</v>
      </c>
      <c r="I433" s="80">
        <v>274.95999999999998</v>
      </c>
      <c r="J433" s="80">
        <v>5459.5</v>
      </c>
      <c r="K433" s="80">
        <v>1127.5918999999999</v>
      </c>
      <c r="L433" s="80">
        <v>11863.07</v>
      </c>
      <c r="M433" s="80">
        <v>20356.099999999999</v>
      </c>
      <c r="Q433" s="14"/>
    </row>
    <row r="434" spans="1:17" ht="15.5" x14ac:dyDescent="0.35">
      <c r="A434" s="13">
        <v>43895</v>
      </c>
      <c r="B434" s="81" t="s">
        <v>480</v>
      </c>
      <c r="C434" s="80">
        <f t="shared" si="133"/>
        <v>2020</v>
      </c>
      <c r="D434" s="80">
        <f t="shared" si="134"/>
        <v>3</v>
      </c>
      <c r="E434" s="80">
        <f t="shared" si="135"/>
        <v>5</v>
      </c>
      <c r="F434" s="80">
        <v>662.26070000000004</v>
      </c>
      <c r="G434" s="80">
        <v>58.71</v>
      </c>
      <c r="H434" s="80">
        <v>-0.43</v>
      </c>
      <c r="I434" s="80">
        <v>328.4</v>
      </c>
      <c r="J434" s="80">
        <v>5190.3999999999996</v>
      </c>
      <c r="K434" s="80">
        <v>1128.0941</v>
      </c>
      <c r="L434" s="80">
        <v>11848.19</v>
      </c>
      <c r="M434" s="80">
        <v>20329.79</v>
      </c>
      <c r="Q434" s="14"/>
    </row>
    <row r="435" spans="1:17" ht="15.5" x14ac:dyDescent="0.35">
      <c r="A435" s="13">
        <v>43896</v>
      </c>
      <c r="B435" s="81" t="s">
        <v>481</v>
      </c>
      <c r="C435" s="80">
        <f t="shared" si="133"/>
        <v>2020</v>
      </c>
      <c r="D435" s="80">
        <f t="shared" si="134"/>
        <v>3</v>
      </c>
      <c r="E435" s="80">
        <f t="shared" si="135"/>
        <v>6</v>
      </c>
      <c r="F435" s="80">
        <v>658.18230000000005</v>
      </c>
      <c r="G435" s="80">
        <v>58.34</v>
      </c>
      <c r="H435" s="80">
        <v>-0.36</v>
      </c>
      <c r="I435" s="80">
        <v>416.4</v>
      </c>
      <c r="J435" s="80">
        <v>4479</v>
      </c>
      <c r="K435" s="80">
        <v>1128.0941</v>
      </c>
      <c r="L435" s="80">
        <v>11849.3</v>
      </c>
      <c r="M435" s="80">
        <v>20326.86</v>
      </c>
      <c r="Q435" s="14"/>
    </row>
    <row r="436" spans="1:17" ht="15.5" x14ac:dyDescent="0.35">
      <c r="A436" s="13">
        <v>43897</v>
      </c>
      <c r="B436" s="81" t="s">
        <v>482</v>
      </c>
      <c r="C436" s="80">
        <f t="shared" si="133"/>
        <v>2020</v>
      </c>
      <c r="D436" s="80">
        <f t="shared" si="134"/>
        <v>3</v>
      </c>
      <c r="E436" s="80">
        <f t="shared" si="135"/>
        <v>7</v>
      </c>
      <c r="F436" s="80">
        <v>656.11300000000006</v>
      </c>
      <c r="G436" s="80">
        <v>58.16</v>
      </c>
      <c r="H436" s="80">
        <v>-0.18</v>
      </c>
      <c r="I436" s="80">
        <v>578.52</v>
      </c>
      <c r="J436" s="80">
        <v>2991.5</v>
      </c>
      <c r="K436" s="80">
        <v>1128.0942</v>
      </c>
      <c r="L436" s="80">
        <v>11850.4</v>
      </c>
      <c r="M436" s="80">
        <v>20323.98</v>
      </c>
      <c r="Q436" s="14"/>
    </row>
    <row r="437" spans="1:17" ht="15.5" x14ac:dyDescent="0.35">
      <c r="A437" s="13">
        <v>43898</v>
      </c>
      <c r="B437" s="81" t="s">
        <v>483</v>
      </c>
      <c r="C437" s="80">
        <f t="shared" si="133"/>
        <v>2020</v>
      </c>
      <c r="D437" s="80">
        <f t="shared" si="134"/>
        <v>3</v>
      </c>
      <c r="E437" s="80">
        <f t="shared" si="135"/>
        <v>8</v>
      </c>
      <c r="F437" s="80">
        <v>654.46439999999996</v>
      </c>
      <c r="G437" s="80">
        <v>58.02</v>
      </c>
      <c r="H437" s="80">
        <v>-0.15</v>
      </c>
      <c r="I437" s="80">
        <v>875.24</v>
      </c>
      <c r="J437" s="80">
        <v>2527.1999999999998</v>
      </c>
      <c r="K437" s="80">
        <v>1128.0942</v>
      </c>
      <c r="L437" s="80">
        <v>11851.07</v>
      </c>
      <c r="M437" s="80">
        <v>20322.22</v>
      </c>
      <c r="Q437" s="14"/>
    </row>
    <row r="438" spans="1:17" ht="15.5" x14ac:dyDescent="0.35">
      <c r="A438" s="13">
        <v>43899</v>
      </c>
      <c r="B438" s="81" t="s">
        <v>484</v>
      </c>
      <c r="C438" s="80">
        <f t="shared" si="133"/>
        <v>2020</v>
      </c>
      <c r="D438" s="80">
        <f t="shared" si="134"/>
        <v>3</v>
      </c>
      <c r="E438" s="80">
        <f t="shared" si="135"/>
        <v>9</v>
      </c>
      <c r="F438" s="80">
        <v>650.6241</v>
      </c>
      <c r="G438" s="80">
        <v>57.7</v>
      </c>
      <c r="H438" s="80">
        <v>-0.34</v>
      </c>
      <c r="I438" s="80">
        <v>396.22</v>
      </c>
      <c r="J438" s="80">
        <v>3866.7</v>
      </c>
      <c r="K438" s="80">
        <v>1127.6382000000001</v>
      </c>
      <c r="L438" s="80">
        <v>11810.7</v>
      </c>
      <c r="M438" s="80">
        <v>19954.82</v>
      </c>
      <c r="Q438" s="14"/>
    </row>
    <row r="439" spans="1:17" ht="15.5" x14ac:dyDescent="0.35">
      <c r="A439" s="13">
        <v>43900</v>
      </c>
      <c r="B439" s="81" t="s">
        <v>485</v>
      </c>
      <c r="C439" s="80">
        <f t="shared" si="133"/>
        <v>2020</v>
      </c>
      <c r="D439" s="80">
        <f t="shared" si="134"/>
        <v>3</v>
      </c>
      <c r="E439" s="80">
        <f t="shared" si="135"/>
        <v>10</v>
      </c>
      <c r="F439" s="80">
        <v>647.90610000000004</v>
      </c>
      <c r="G439" s="80">
        <v>57.46</v>
      </c>
      <c r="H439" s="80">
        <v>-0.24</v>
      </c>
      <c r="I439" s="80">
        <v>532.19000000000005</v>
      </c>
      <c r="J439" s="80">
        <v>3235.5</v>
      </c>
      <c r="K439" s="80">
        <v>1127.6382000000001</v>
      </c>
      <c r="L439" s="80">
        <v>11811.42</v>
      </c>
      <c r="M439" s="80">
        <v>19952.939999999999</v>
      </c>
      <c r="Q439" s="14"/>
    </row>
    <row r="440" spans="1:17" ht="15.5" x14ac:dyDescent="0.35">
      <c r="A440" s="13">
        <v>43901</v>
      </c>
      <c r="B440" s="81" t="s">
        <v>486</v>
      </c>
      <c r="C440" s="80">
        <f t="shared" si="133"/>
        <v>2020</v>
      </c>
      <c r="D440" s="80">
        <f t="shared" si="134"/>
        <v>3</v>
      </c>
      <c r="E440" s="80">
        <f t="shared" si="135"/>
        <v>11</v>
      </c>
      <c r="F440" s="80">
        <v>646.27189999999996</v>
      </c>
      <c r="G440" s="80">
        <v>57.31</v>
      </c>
      <c r="H440" s="80">
        <v>-0.14000000000000001</v>
      </c>
      <c r="I440" s="80">
        <v>863.41</v>
      </c>
      <c r="J440" s="80">
        <v>2496.5</v>
      </c>
      <c r="K440" s="80">
        <v>1127.6382000000001</v>
      </c>
      <c r="L440" s="80">
        <v>11812.15</v>
      </c>
      <c r="M440" s="80">
        <v>19923.990000000002</v>
      </c>
      <c r="Q440" s="14"/>
    </row>
    <row r="441" spans="1:17" ht="15.5" x14ac:dyDescent="0.35">
      <c r="A441" s="13">
        <v>43902</v>
      </c>
      <c r="B441" s="81" t="s">
        <v>487</v>
      </c>
      <c r="C441" s="80">
        <f t="shared" si="133"/>
        <v>2020</v>
      </c>
      <c r="D441" s="80">
        <f t="shared" si="134"/>
        <v>3</v>
      </c>
      <c r="E441" s="80">
        <f t="shared" si="135"/>
        <v>12</v>
      </c>
      <c r="F441" s="80">
        <v>644.82690000000002</v>
      </c>
      <c r="G441" s="80">
        <v>57.18</v>
      </c>
      <c r="H441" s="80">
        <v>-0.13</v>
      </c>
      <c r="I441" s="80">
        <v>792.26</v>
      </c>
      <c r="J441" s="80">
        <v>2250.3000000000002</v>
      </c>
      <c r="K441" s="80">
        <v>1127.6382000000001</v>
      </c>
      <c r="L441" s="80">
        <v>11812.83</v>
      </c>
      <c r="M441" s="80">
        <v>19922.2</v>
      </c>
      <c r="Q441" s="14"/>
    </row>
    <row r="442" spans="1:17" ht="15.5" x14ac:dyDescent="0.35">
      <c r="A442" s="13">
        <v>43903</v>
      </c>
      <c r="B442" s="81" t="s">
        <v>488</v>
      </c>
      <c r="C442" s="80">
        <f t="shared" si="133"/>
        <v>2020</v>
      </c>
      <c r="D442" s="80">
        <f t="shared" si="134"/>
        <v>3</v>
      </c>
      <c r="E442" s="80">
        <f t="shared" si="135"/>
        <v>13</v>
      </c>
      <c r="F442" s="80">
        <v>642.18510000000003</v>
      </c>
      <c r="G442" s="80">
        <v>56.95</v>
      </c>
      <c r="H442" s="80">
        <v>-0.23</v>
      </c>
      <c r="I442" s="80">
        <v>391.71</v>
      </c>
      <c r="J442" s="80">
        <v>3025.9</v>
      </c>
      <c r="K442" s="80">
        <v>1127.6382000000001</v>
      </c>
      <c r="L442" s="80">
        <v>11827.86</v>
      </c>
      <c r="M442" s="80">
        <v>19882.54</v>
      </c>
      <c r="Q442" s="14"/>
    </row>
    <row r="443" spans="1:17" ht="15.5" x14ac:dyDescent="0.35">
      <c r="A443" s="13">
        <v>43904</v>
      </c>
      <c r="B443" s="81" t="s">
        <v>489</v>
      </c>
      <c r="C443" s="80">
        <f t="shared" si="133"/>
        <v>2020</v>
      </c>
      <c r="D443" s="80">
        <f t="shared" si="134"/>
        <v>3</v>
      </c>
      <c r="E443" s="80">
        <f t="shared" si="135"/>
        <v>14</v>
      </c>
      <c r="F443" s="80">
        <v>640.54539999999997</v>
      </c>
      <c r="G443" s="80">
        <v>56.8</v>
      </c>
      <c r="H443" s="80">
        <v>-0.15</v>
      </c>
      <c r="I443" s="80">
        <v>865.39</v>
      </c>
      <c r="J443" s="80">
        <v>2474.1999999999998</v>
      </c>
      <c r="K443" s="80">
        <v>1127.6382000000001</v>
      </c>
      <c r="L443" s="80">
        <v>11814.14</v>
      </c>
      <c r="M443" s="80">
        <v>19918.759999999998</v>
      </c>
      <c r="Q443" s="14"/>
    </row>
    <row r="444" spans="1:17" ht="15.5" x14ac:dyDescent="0.35">
      <c r="A444" s="13">
        <v>43905</v>
      </c>
      <c r="B444" s="81" t="s">
        <v>490</v>
      </c>
      <c r="C444" s="80">
        <f t="shared" si="133"/>
        <v>2020</v>
      </c>
      <c r="D444" s="80">
        <f t="shared" si="134"/>
        <v>3</v>
      </c>
      <c r="E444" s="80">
        <f t="shared" si="135"/>
        <v>15</v>
      </c>
      <c r="F444" s="80">
        <v>639.98119999999994</v>
      </c>
      <c r="G444" s="80">
        <v>56.75</v>
      </c>
      <c r="H444" s="80">
        <v>-0.05</v>
      </c>
      <c r="I444" s="80">
        <v>897.69</v>
      </c>
      <c r="J444" s="80">
        <v>1979.7</v>
      </c>
      <c r="K444" s="80">
        <v>1127.6382000000001</v>
      </c>
      <c r="L444" s="80">
        <v>11814.83</v>
      </c>
      <c r="M444" s="80">
        <v>19916.919999999998</v>
      </c>
      <c r="Q444" s="14"/>
    </row>
    <row r="445" spans="1:17" ht="15.5" x14ac:dyDescent="0.35">
      <c r="A445" s="13">
        <v>43906</v>
      </c>
      <c r="B445" s="81" t="s">
        <v>491</v>
      </c>
      <c r="C445" s="80">
        <f t="shared" si="133"/>
        <v>2020</v>
      </c>
      <c r="D445" s="80">
        <f t="shared" si="134"/>
        <v>3</v>
      </c>
      <c r="E445" s="80">
        <f t="shared" si="135"/>
        <v>16</v>
      </c>
      <c r="F445" s="80">
        <v>638.01869999999997</v>
      </c>
      <c r="G445" s="80">
        <v>56.58</v>
      </c>
      <c r="H445" s="80">
        <v>-0.17</v>
      </c>
      <c r="I445" s="80">
        <v>739.48</v>
      </c>
      <c r="J445" s="80">
        <v>2684.7</v>
      </c>
      <c r="K445" s="80">
        <v>1127.6658</v>
      </c>
      <c r="L445" s="80">
        <v>11815.95</v>
      </c>
      <c r="M445" s="80">
        <v>19915.689999999999</v>
      </c>
      <c r="Q445" s="14"/>
    </row>
    <row r="446" spans="1:17" ht="15.5" x14ac:dyDescent="0.35">
      <c r="A446" s="13">
        <v>43907</v>
      </c>
      <c r="B446" s="81" t="s">
        <v>492</v>
      </c>
      <c r="C446" s="80">
        <f t="shared" si="133"/>
        <v>2020</v>
      </c>
      <c r="D446" s="80">
        <f t="shared" si="134"/>
        <v>3</v>
      </c>
      <c r="E446" s="80">
        <f t="shared" si="135"/>
        <v>17</v>
      </c>
      <c r="F446" s="80">
        <v>636.65560000000005</v>
      </c>
      <c r="G446" s="80">
        <v>56.41</v>
      </c>
      <c r="H446" s="80">
        <v>-0.12</v>
      </c>
      <c r="I446" s="80">
        <v>837.82</v>
      </c>
      <c r="J446" s="80">
        <v>2209.6999999999998</v>
      </c>
      <c r="K446" s="80">
        <v>1128.5673999999999</v>
      </c>
      <c r="L446" s="80">
        <v>11816.75</v>
      </c>
      <c r="M446" s="80">
        <v>19913.599999999999</v>
      </c>
      <c r="Q446" s="14"/>
    </row>
    <row r="447" spans="1:17" ht="15.5" x14ac:dyDescent="0.35">
      <c r="A447" s="13">
        <v>43908</v>
      </c>
      <c r="B447" s="81" t="s">
        <v>493</v>
      </c>
      <c r="C447" s="80">
        <f t="shared" si="133"/>
        <v>2020</v>
      </c>
      <c r="D447" s="80">
        <f t="shared" si="134"/>
        <v>3</v>
      </c>
      <c r="E447" s="80">
        <f t="shared" si="135"/>
        <v>18</v>
      </c>
      <c r="F447" s="80">
        <v>635.53830000000005</v>
      </c>
      <c r="G447" s="80">
        <v>56.31</v>
      </c>
      <c r="H447" s="80">
        <v>-0.1</v>
      </c>
      <c r="I447" s="80">
        <v>750.76</v>
      </c>
      <c r="J447" s="80">
        <v>1882.7</v>
      </c>
      <c r="K447" s="80">
        <v>1128.5673999999999</v>
      </c>
      <c r="L447" s="80">
        <v>11817.32</v>
      </c>
      <c r="M447" s="80">
        <v>19912.080000000002</v>
      </c>
      <c r="Q447" s="14"/>
    </row>
    <row r="448" spans="1:17" ht="15.5" x14ac:dyDescent="0.35">
      <c r="A448" s="13">
        <v>43909</v>
      </c>
      <c r="B448" s="81" t="s">
        <v>494</v>
      </c>
      <c r="C448" s="80">
        <f t="shared" si="133"/>
        <v>2020</v>
      </c>
      <c r="D448" s="80">
        <f t="shared" si="134"/>
        <v>3</v>
      </c>
      <c r="E448" s="80">
        <f t="shared" si="135"/>
        <v>19</v>
      </c>
      <c r="F448" s="80">
        <v>634.40880000000004</v>
      </c>
      <c r="G448" s="80">
        <v>56.21</v>
      </c>
      <c r="H448" s="80">
        <v>-0.1</v>
      </c>
      <c r="I448" s="80">
        <v>867.84</v>
      </c>
      <c r="J448" s="80">
        <v>2008.9</v>
      </c>
      <c r="K448" s="80">
        <v>1128.5673999999999</v>
      </c>
      <c r="L448" s="80">
        <v>11817.87</v>
      </c>
      <c r="M448" s="80">
        <v>19910.64</v>
      </c>
      <c r="Q448" s="14"/>
    </row>
    <row r="449" spans="1:17" ht="15.5" x14ac:dyDescent="0.35">
      <c r="A449" s="13">
        <v>43910</v>
      </c>
      <c r="B449" s="81" t="s">
        <v>495</v>
      </c>
      <c r="C449" s="80">
        <f t="shared" si="133"/>
        <v>2020</v>
      </c>
      <c r="D449" s="80">
        <f t="shared" si="134"/>
        <v>3</v>
      </c>
      <c r="E449" s="80">
        <f t="shared" si="135"/>
        <v>20</v>
      </c>
      <c r="F449" s="80">
        <v>633.81849999999997</v>
      </c>
      <c r="G449" s="80">
        <v>56.16</v>
      </c>
      <c r="H449" s="80">
        <v>-0.05</v>
      </c>
      <c r="I449" s="80">
        <v>1192.31</v>
      </c>
      <c r="J449" s="80">
        <v>1783.5</v>
      </c>
      <c r="K449" s="80">
        <v>1128.5675000000001</v>
      </c>
      <c r="L449" s="80">
        <v>11818.55</v>
      </c>
      <c r="M449" s="80">
        <v>19908.88</v>
      </c>
      <c r="Q449" s="14"/>
    </row>
    <row r="450" spans="1:17" ht="15.5" x14ac:dyDescent="0.35">
      <c r="A450" s="13">
        <v>43911</v>
      </c>
      <c r="B450" s="81" t="s">
        <v>496</v>
      </c>
      <c r="C450" s="80">
        <f t="shared" si="133"/>
        <v>2020</v>
      </c>
      <c r="D450" s="80">
        <f t="shared" si="134"/>
        <v>3</v>
      </c>
      <c r="E450" s="80">
        <f t="shared" si="135"/>
        <v>21</v>
      </c>
      <c r="F450" s="80">
        <v>634.37639999999999</v>
      </c>
      <c r="G450" s="80">
        <v>56.06</v>
      </c>
      <c r="H450" s="80">
        <v>0.05</v>
      </c>
      <c r="I450" s="80">
        <v>1680.54</v>
      </c>
      <c r="J450" s="80">
        <v>1754.9</v>
      </c>
      <c r="K450" s="80">
        <v>1131.7026000000001</v>
      </c>
      <c r="L450" s="80">
        <v>11907.81</v>
      </c>
      <c r="M450" s="80">
        <v>19899.2</v>
      </c>
      <c r="Q450" s="14"/>
    </row>
    <row r="451" spans="1:17" ht="15.5" x14ac:dyDescent="0.35">
      <c r="A451" s="13">
        <v>43912</v>
      </c>
      <c r="B451" s="81" t="s">
        <v>497</v>
      </c>
      <c r="C451" s="80">
        <f t="shared" si="133"/>
        <v>2020</v>
      </c>
      <c r="D451" s="80">
        <f t="shared" si="134"/>
        <v>3</v>
      </c>
      <c r="E451" s="80">
        <f t="shared" si="135"/>
        <v>22</v>
      </c>
      <c r="F451" s="80">
        <v>633.43179999999995</v>
      </c>
      <c r="G451" s="80">
        <v>55.97</v>
      </c>
      <c r="H451" s="80">
        <v>-0.08</v>
      </c>
      <c r="I451" s="80">
        <v>1258.8800000000001</v>
      </c>
      <c r="J451" s="80">
        <v>2205.6</v>
      </c>
      <c r="K451" s="80">
        <v>1131.7026000000001</v>
      </c>
      <c r="L451" s="80">
        <v>11907.87</v>
      </c>
      <c r="M451" s="80">
        <v>19899.05</v>
      </c>
      <c r="Q451" s="14"/>
    </row>
    <row r="452" spans="1:17" ht="15.5" x14ac:dyDescent="0.35">
      <c r="A452" s="13">
        <v>43913</v>
      </c>
      <c r="B452" s="81" t="s">
        <v>498</v>
      </c>
      <c r="C452" s="80">
        <f t="shared" si="133"/>
        <v>2020</v>
      </c>
      <c r="D452" s="80">
        <f t="shared" si="134"/>
        <v>3</v>
      </c>
      <c r="E452" s="80">
        <f t="shared" si="135"/>
        <v>23</v>
      </c>
      <c r="F452" s="80">
        <v>630.68240000000003</v>
      </c>
      <c r="G452" s="80">
        <v>55.73</v>
      </c>
      <c r="H452" s="80">
        <v>-0.24</v>
      </c>
      <c r="I452" s="80">
        <v>602.05999999999995</v>
      </c>
      <c r="J452" s="80">
        <v>3279.6</v>
      </c>
      <c r="K452" s="80">
        <v>1131.7065</v>
      </c>
      <c r="L452" s="80">
        <v>11907.98</v>
      </c>
      <c r="M452" s="80">
        <v>19899.02</v>
      </c>
      <c r="Q452" s="14"/>
    </row>
    <row r="453" spans="1:17" ht="15.5" x14ac:dyDescent="0.35">
      <c r="A453" s="13">
        <v>43914</v>
      </c>
      <c r="B453" s="81" t="s">
        <v>499</v>
      </c>
      <c r="C453" s="80">
        <f t="shared" ref="C453:C516" si="136">YEAR(B453)</f>
        <v>2020</v>
      </c>
      <c r="D453" s="80">
        <f t="shared" ref="D453:D516" si="137">MONTH(B453)</f>
        <v>3</v>
      </c>
      <c r="E453" s="80">
        <f t="shared" ref="E453:E516" si="138">DAY(B453)</f>
        <v>24</v>
      </c>
      <c r="F453" s="80">
        <v>628.01340000000005</v>
      </c>
      <c r="G453" s="80">
        <v>55.49</v>
      </c>
      <c r="H453" s="80">
        <v>-0.24</v>
      </c>
      <c r="I453" s="80">
        <v>531.91</v>
      </c>
      <c r="J453" s="80">
        <v>3188.3</v>
      </c>
      <c r="K453" s="80">
        <v>1131.7065</v>
      </c>
      <c r="L453" s="80">
        <v>11908.2</v>
      </c>
      <c r="M453" s="80">
        <v>19898.419999999998</v>
      </c>
      <c r="Q453" s="14"/>
    </row>
    <row r="454" spans="1:17" ht="15.5" x14ac:dyDescent="0.35">
      <c r="A454" s="13">
        <v>43915</v>
      </c>
      <c r="B454" s="81" t="s">
        <v>500</v>
      </c>
      <c r="C454" s="80">
        <f t="shared" si="136"/>
        <v>2020</v>
      </c>
      <c r="D454" s="80">
        <f t="shared" si="137"/>
        <v>3</v>
      </c>
      <c r="E454" s="80">
        <f t="shared" si="138"/>
        <v>25</v>
      </c>
      <c r="F454" s="80">
        <v>625.03179999999998</v>
      </c>
      <c r="G454" s="80">
        <v>55.23</v>
      </c>
      <c r="H454" s="80">
        <v>-0.26</v>
      </c>
      <c r="I454" s="80">
        <v>468.1</v>
      </c>
      <c r="J454" s="80">
        <v>3426.4</v>
      </c>
      <c r="K454" s="80">
        <v>1131.7070000000001</v>
      </c>
      <c r="L454" s="80">
        <v>11908.62</v>
      </c>
      <c r="M454" s="80">
        <v>19897.310000000001</v>
      </c>
      <c r="Q454" s="14"/>
    </row>
    <row r="455" spans="1:17" ht="15.5" x14ac:dyDescent="0.35">
      <c r="A455" s="13">
        <v>43916</v>
      </c>
      <c r="B455" s="81" t="s">
        <v>501</v>
      </c>
      <c r="C455" s="80">
        <f t="shared" si="136"/>
        <v>2020</v>
      </c>
      <c r="D455" s="80">
        <f t="shared" si="137"/>
        <v>3</v>
      </c>
      <c r="E455" s="80">
        <f t="shared" si="138"/>
        <v>26</v>
      </c>
      <c r="F455" s="80">
        <v>622.27560000000005</v>
      </c>
      <c r="G455" s="80">
        <v>54.99</v>
      </c>
      <c r="H455" s="80">
        <v>-0.24</v>
      </c>
      <c r="I455" s="80">
        <v>488.25</v>
      </c>
      <c r="J455" s="80">
        <v>3237.8</v>
      </c>
      <c r="K455" s="80">
        <v>1131.7070000000001</v>
      </c>
      <c r="L455" s="80">
        <v>11908.78</v>
      </c>
      <c r="M455" s="80">
        <v>19896.91</v>
      </c>
      <c r="Q455" s="14"/>
    </row>
    <row r="456" spans="1:17" ht="15.5" x14ac:dyDescent="0.35">
      <c r="A456" s="13">
        <v>43917</v>
      </c>
      <c r="B456" s="81" t="s">
        <v>502</v>
      </c>
      <c r="C456" s="80">
        <f t="shared" si="136"/>
        <v>2020</v>
      </c>
      <c r="D456" s="80">
        <f t="shared" si="137"/>
        <v>3</v>
      </c>
      <c r="E456" s="80">
        <f t="shared" si="138"/>
        <v>27</v>
      </c>
      <c r="F456" s="80">
        <v>620.78309999999999</v>
      </c>
      <c r="G456" s="80">
        <v>54.85</v>
      </c>
      <c r="H456" s="80">
        <v>-0.13</v>
      </c>
      <c r="I456" s="80">
        <v>611.98</v>
      </c>
      <c r="J456" s="80">
        <v>2103</v>
      </c>
      <c r="K456" s="80">
        <v>1131.7070000000001</v>
      </c>
      <c r="L456" s="80">
        <v>11908.93</v>
      </c>
      <c r="M456" s="80">
        <v>19896.509999999998</v>
      </c>
      <c r="Q456" s="14"/>
    </row>
    <row r="457" spans="1:17" ht="15.5" x14ac:dyDescent="0.35">
      <c r="A457" s="13">
        <v>43918</v>
      </c>
      <c r="B457" s="81" t="s">
        <v>503</v>
      </c>
      <c r="C457" s="80">
        <f t="shared" si="136"/>
        <v>2020</v>
      </c>
      <c r="D457" s="80">
        <f t="shared" si="137"/>
        <v>3</v>
      </c>
      <c r="E457" s="80">
        <f t="shared" si="138"/>
        <v>28</v>
      </c>
      <c r="F457" s="80">
        <v>620.43849999999998</v>
      </c>
      <c r="G457" s="80">
        <v>54.86</v>
      </c>
      <c r="H457" s="80">
        <v>-0.03</v>
      </c>
      <c r="I457" s="80">
        <v>928.24</v>
      </c>
      <c r="J457" s="80">
        <v>1283.3</v>
      </c>
      <c r="K457" s="80">
        <v>1130.877</v>
      </c>
      <c r="L457" s="80">
        <v>11731.55</v>
      </c>
      <c r="M457" s="80">
        <v>19624.990000000002</v>
      </c>
      <c r="Q457" s="14"/>
    </row>
    <row r="458" spans="1:17" ht="15.5" x14ac:dyDescent="0.35">
      <c r="A458" s="13">
        <v>43919</v>
      </c>
      <c r="B458" s="81" t="s">
        <v>504</v>
      </c>
      <c r="C458" s="80">
        <f t="shared" si="136"/>
        <v>2020</v>
      </c>
      <c r="D458" s="80">
        <f t="shared" si="137"/>
        <v>3</v>
      </c>
      <c r="E458" s="80">
        <f t="shared" si="138"/>
        <v>29</v>
      </c>
      <c r="F458" s="80">
        <v>619.30589999999995</v>
      </c>
      <c r="G458" s="80">
        <v>54.72</v>
      </c>
      <c r="H458" s="80">
        <v>-0.1</v>
      </c>
      <c r="I458" s="80">
        <v>830.89</v>
      </c>
      <c r="J458" s="80">
        <v>1964.8</v>
      </c>
      <c r="K458" s="80">
        <v>1131.7070000000001</v>
      </c>
      <c r="L458" s="80">
        <v>11909.09</v>
      </c>
      <c r="M458" s="80">
        <v>19896.080000000002</v>
      </c>
      <c r="Q458" s="14"/>
    </row>
    <row r="459" spans="1:17" ht="15.5" x14ac:dyDescent="0.35">
      <c r="A459" s="13">
        <v>43920</v>
      </c>
      <c r="B459" s="81" t="s">
        <v>505</v>
      </c>
      <c r="C459" s="80">
        <f t="shared" si="136"/>
        <v>2020</v>
      </c>
      <c r="D459" s="80">
        <f t="shared" si="137"/>
        <v>3</v>
      </c>
      <c r="E459" s="80">
        <f t="shared" si="138"/>
        <v>30</v>
      </c>
      <c r="F459" s="80">
        <v>617.10379999999998</v>
      </c>
      <c r="G459" s="80">
        <v>54.53</v>
      </c>
      <c r="H459" s="80">
        <v>-0.19</v>
      </c>
      <c r="I459" s="80">
        <v>568.57000000000005</v>
      </c>
      <c r="J459" s="80">
        <v>3631.4</v>
      </c>
      <c r="K459" s="80">
        <v>1131.6931999999999</v>
      </c>
      <c r="L459" s="80">
        <v>11909.1</v>
      </c>
      <c r="M459" s="80">
        <v>19895.169999999998</v>
      </c>
      <c r="Q459" s="14"/>
    </row>
    <row r="460" spans="1:17" ht="15.5" x14ac:dyDescent="0.35">
      <c r="A460" s="13">
        <v>43921</v>
      </c>
      <c r="B460" s="81" t="s">
        <v>506</v>
      </c>
      <c r="C460" s="80">
        <f t="shared" si="136"/>
        <v>2020</v>
      </c>
      <c r="D460" s="80">
        <f t="shared" si="137"/>
        <v>3</v>
      </c>
      <c r="E460" s="80">
        <f t="shared" si="138"/>
        <v>31</v>
      </c>
      <c r="F460" s="80">
        <v>613.5104</v>
      </c>
      <c r="G460" s="80">
        <v>54.23</v>
      </c>
      <c r="H460" s="80">
        <v>-0.32</v>
      </c>
      <c r="I460" s="80">
        <v>574.67999999999995</v>
      </c>
      <c r="J460" s="80">
        <v>3994.4</v>
      </c>
      <c r="K460" s="80">
        <v>1131.3891000000001</v>
      </c>
      <c r="L460" s="80">
        <v>11950.18</v>
      </c>
      <c r="M460" s="80">
        <v>19880.59</v>
      </c>
      <c r="Q460" s="14"/>
    </row>
    <row r="461" spans="1:17" ht="15.5" x14ac:dyDescent="0.35">
      <c r="A461" s="13">
        <v>43922</v>
      </c>
      <c r="B461" s="81" t="s">
        <v>507</v>
      </c>
      <c r="C461" s="80">
        <f t="shared" si="136"/>
        <v>2020</v>
      </c>
      <c r="D461" s="80">
        <f t="shared" si="137"/>
        <v>4</v>
      </c>
      <c r="E461" s="80">
        <f t="shared" si="138"/>
        <v>1</v>
      </c>
      <c r="F461" s="80">
        <v>614.63350000000003</v>
      </c>
      <c r="G461" s="80">
        <v>54.4</v>
      </c>
      <c r="H461" s="80">
        <v>0.1</v>
      </c>
      <c r="I461" s="80">
        <v>1834.87</v>
      </c>
      <c r="J461" s="80">
        <v>2602.8000000000002</v>
      </c>
      <c r="K461" s="80">
        <v>1129.7560000000001</v>
      </c>
      <c r="L461" s="80">
        <v>11912.35</v>
      </c>
      <c r="M461" s="80">
        <v>19861.62</v>
      </c>
      <c r="Q461" s="14"/>
    </row>
    <row r="462" spans="1:17" ht="15.5" x14ac:dyDescent="0.35">
      <c r="A462" s="13">
        <v>43923</v>
      </c>
      <c r="B462" s="81" t="s">
        <v>508</v>
      </c>
      <c r="C462" s="80">
        <f t="shared" si="136"/>
        <v>2020</v>
      </c>
      <c r="D462" s="80">
        <f t="shared" si="137"/>
        <v>4</v>
      </c>
      <c r="E462" s="80">
        <f t="shared" si="138"/>
        <v>2</v>
      </c>
      <c r="F462" s="80">
        <v>614.60599999999999</v>
      </c>
      <c r="G462" s="80">
        <v>54.37</v>
      </c>
      <c r="H462" s="80">
        <v>0</v>
      </c>
      <c r="I462" s="80">
        <v>1245.18</v>
      </c>
      <c r="J462" s="80">
        <v>1784.5</v>
      </c>
      <c r="K462" s="80">
        <v>1130.424</v>
      </c>
      <c r="L462" s="80">
        <v>11923.58</v>
      </c>
      <c r="M462" s="80">
        <v>19889.13</v>
      </c>
      <c r="Q462" s="14"/>
    </row>
    <row r="463" spans="1:17" ht="15.5" x14ac:dyDescent="0.35">
      <c r="A463" s="13">
        <v>43924</v>
      </c>
      <c r="B463" s="81" t="s">
        <v>509</v>
      </c>
      <c r="C463" s="80">
        <f t="shared" si="136"/>
        <v>2020</v>
      </c>
      <c r="D463" s="80">
        <f t="shared" si="137"/>
        <v>4</v>
      </c>
      <c r="E463" s="80">
        <f t="shared" si="138"/>
        <v>3</v>
      </c>
      <c r="F463" s="80">
        <v>614.66079999999999</v>
      </c>
      <c r="G463" s="80">
        <v>54.37</v>
      </c>
      <c r="H463" s="80">
        <v>0</v>
      </c>
      <c r="I463" s="80">
        <v>1586.26</v>
      </c>
      <c r="J463" s="80">
        <v>1494</v>
      </c>
      <c r="K463" s="80">
        <v>1130.424</v>
      </c>
      <c r="L463" s="80">
        <v>11923.53</v>
      </c>
      <c r="M463" s="80">
        <v>19889.259999999998</v>
      </c>
      <c r="Q463" s="14"/>
    </row>
    <row r="464" spans="1:17" ht="15.5" x14ac:dyDescent="0.35">
      <c r="A464" s="13">
        <v>43925</v>
      </c>
      <c r="B464" s="81" t="s">
        <v>510</v>
      </c>
      <c r="C464" s="80">
        <f t="shared" si="136"/>
        <v>2020</v>
      </c>
      <c r="D464" s="80">
        <f t="shared" si="137"/>
        <v>4</v>
      </c>
      <c r="E464" s="80">
        <f t="shared" si="138"/>
        <v>4</v>
      </c>
      <c r="F464" s="80">
        <v>616.40570000000002</v>
      </c>
      <c r="G464" s="80">
        <v>54.53</v>
      </c>
      <c r="H464" s="80">
        <v>0.15</v>
      </c>
      <c r="I464" s="80">
        <v>2425.9899999999998</v>
      </c>
      <c r="J464" s="80">
        <v>732.8</v>
      </c>
      <c r="K464" s="80">
        <v>1130.424</v>
      </c>
      <c r="L464" s="80">
        <v>11923.49</v>
      </c>
      <c r="M464" s="80">
        <v>19889.36</v>
      </c>
      <c r="Q464" s="14"/>
    </row>
    <row r="465" spans="1:17" ht="15.5" x14ac:dyDescent="0.35">
      <c r="A465" s="13">
        <v>43926</v>
      </c>
      <c r="B465" s="81" t="s">
        <v>511</v>
      </c>
      <c r="C465" s="80">
        <f t="shared" si="136"/>
        <v>2020</v>
      </c>
      <c r="D465" s="80">
        <f t="shared" si="137"/>
        <v>4</v>
      </c>
      <c r="E465" s="80">
        <f t="shared" si="138"/>
        <v>5</v>
      </c>
      <c r="F465" s="80">
        <v>618.91300000000001</v>
      </c>
      <c r="G465" s="80">
        <v>54.75</v>
      </c>
      <c r="H465" s="80">
        <v>0.22</v>
      </c>
      <c r="I465" s="80">
        <v>3040.73</v>
      </c>
      <c r="J465" s="80">
        <v>509.7</v>
      </c>
      <c r="K465" s="80">
        <v>1130.424</v>
      </c>
      <c r="L465" s="80">
        <v>11923.39</v>
      </c>
      <c r="M465" s="80">
        <v>19889.63</v>
      </c>
      <c r="Q465" s="14"/>
    </row>
    <row r="466" spans="1:17" ht="15.5" x14ac:dyDescent="0.35">
      <c r="A466" s="13">
        <v>43927</v>
      </c>
      <c r="B466" s="81" t="s">
        <v>512</v>
      </c>
      <c r="C466" s="80">
        <f t="shared" si="136"/>
        <v>2020</v>
      </c>
      <c r="D466" s="80">
        <f t="shared" si="137"/>
        <v>4</v>
      </c>
      <c r="E466" s="80">
        <f t="shared" si="138"/>
        <v>6</v>
      </c>
      <c r="F466" s="80">
        <v>621.13909999999998</v>
      </c>
      <c r="G466" s="80">
        <v>55.02</v>
      </c>
      <c r="H466" s="80">
        <v>0.2</v>
      </c>
      <c r="I466" s="80">
        <v>2770.55</v>
      </c>
      <c r="J466" s="80">
        <v>480</v>
      </c>
      <c r="K466" s="80">
        <v>1128.9087999999999</v>
      </c>
      <c r="L466" s="80">
        <v>11922.79</v>
      </c>
      <c r="M466" s="80">
        <v>19890.21</v>
      </c>
      <c r="Q466" s="14"/>
    </row>
    <row r="467" spans="1:17" ht="15.5" x14ac:dyDescent="0.35">
      <c r="A467" s="13">
        <v>43928</v>
      </c>
      <c r="B467" s="81" t="s">
        <v>513</v>
      </c>
      <c r="C467" s="80">
        <f t="shared" si="136"/>
        <v>2020</v>
      </c>
      <c r="D467" s="80">
        <f t="shared" si="137"/>
        <v>4</v>
      </c>
      <c r="E467" s="80">
        <f t="shared" si="138"/>
        <v>7</v>
      </c>
      <c r="F467" s="80">
        <v>623.61890000000005</v>
      </c>
      <c r="G467" s="80">
        <v>55.24</v>
      </c>
      <c r="H467" s="80">
        <v>0.22</v>
      </c>
      <c r="I467" s="80">
        <v>2997.52</v>
      </c>
      <c r="J467" s="80">
        <v>415</v>
      </c>
      <c r="K467" s="80">
        <v>1128.9087999999999</v>
      </c>
      <c r="L467" s="80">
        <v>11922.46</v>
      </c>
      <c r="M467" s="80">
        <v>19891.080000000002</v>
      </c>
      <c r="Q467" s="14"/>
    </row>
    <row r="468" spans="1:17" ht="15.5" x14ac:dyDescent="0.35">
      <c r="A468" s="13">
        <v>43929</v>
      </c>
      <c r="B468" s="81" t="s">
        <v>514</v>
      </c>
      <c r="C468" s="80">
        <f t="shared" si="136"/>
        <v>2020</v>
      </c>
      <c r="D468" s="80">
        <f t="shared" si="137"/>
        <v>4</v>
      </c>
      <c r="E468" s="80">
        <f t="shared" si="138"/>
        <v>8</v>
      </c>
      <c r="F468" s="80">
        <v>626.67970000000003</v>
      </c>
      <c r="G468" s="80">
        <v>55.51</v>
      </c>
      <c r="H468" s="80">
        <v>0.27</v>
      </c>
      <c r="I468" s="80">
        <v>3481.76</v>
      </c>
      <c r="J468" s="80">
        <v>332.9</v>
      </c>
      <c r="K468" s="80">
        <v>1128.9087999999999</v>
      </c>
      <c r="L468" s="80">
        <v>11922.14</v>
      </c>
      <c r="M468" s="80">
        <v>19891.95</v>
      </c>
      <c r="Q468" s="14"/>
    </row>
    <row r="469" spans="1:17" ht="15.5" x14ac:dyDescent="0.35">
      <c r="A469" s="13">
        <v>43930</v>
      </c>
      <c r="B469" s="81" t="s">
        <v>515</v>
      </c>
      <c r="C469" s="80">
        <f t="shared" si="136"/>
        <v>2020</v>
      </c>
      <c r="D469" s="80">
        <f t="shared" si="137"/>
        <v>4</v>
      </c>
      <c r="E469" s="80">
        <f t="shared" si="138"/>
        <v>9</v>
      </c>
      <c r="F469" s="80">
        <v>630.32780000000002</v>
      </c>
      <c r="G469" s="80">
        <v>55.84</v>
      </c>
      <c r="H469" s="80">
        <v>0.32</v>
      </c>
      <c r="I469" s="80">
        <v>4050.7</v>
      </c>
      <c r="J469" s="80">
        <v>248.6</v>
      </c>
      <c r="K469" s="80">
        <v>1128.9087999999999</v>
      </c>
      <c r="L469" s="80">
        <v>11921.81</v>
      </c>
      <c r="M469" s="80">
        <v>19892.8</v>
      </c>
      <c r="Q469" s="14"/>
    </row>
    <row r="470" spans="1:17" ht="15.5" x14ac:dyDescent="0.35">
      <c r="A470" s="13">
        <v>43931</v>
      </c>
      <c r="B470" s="81" t="s">
        <v>516</v>
      </c>
      <c r="C470" s="80">
        <f t="shared" si="136"/>
        <v>2020</v>
      </c>
      <c r="D470" s="80">
        <f t="shared" si="137"/>
        <v>4</v>
      </c>
      <c r="E470" s="80">
        <f t="shared" si="138"/>
        <v>10</v>
      </c>
      <c r="F470" s="80">
        <v>634.24400000000003</v>
      </c>
      <c r="G470" s="80">
        <v>56.18</v>
      </c>
      <c r="H470" s="80">
        <v>0.35</v>
      </c>
      <c r="I470" s="80">
        <v>4257.42</v>
      </c>
      <c r="J470" s="80">
        <v>180.8</v>
      </c>
      <c r="K470" s="80">
        <v>1128.9087999999999</v>
      </c>
      <c r="L470" s="80">
        <v>11921.39</v>
      </c>
      <c r="M470" s="80">
        <v>19893.91</v>
      </c>
      <c r="Q470" s="14"/>
    </row>
    <row r="471" spans="1:17" ht="15.5" x14ac:dyDescent="0.35">
      <c r="A471" s="13">
        <v>43932</v>
      </c>
      <c r="B471" s="81" t="s">
        <v>517</v>
      </c>
      <c r="C471" s="80">
        <f t="shared" si="136"/>
        <v>2020</v>
      </c>
      <c r="D471" s="80">
        <f t="shared" si="137"/>
        <v>4</v>
      </c>
      <c r="E471" s="80">
        <f t="shared" si="138"/>
        <v>11</v>
      </c>
      <c r="F471" s="80">
        <v>638.56280000000004</v>
      </c>
      <c r="G471" s="80">
        <v>56.59</v>
      </c>
      <c r="H471" s="80">
        <v>0.38</v>
      </c>
      <c r="I471" s="80">
        <v>4639.1499999999996</v>
      </c>
      <c r="J471" s="80">
        <v>130.19999999999999</v>
      </c>
      <c r="K471" s="80">
        <v>1128.4395</v>
      </c>
      <c r="L471" s="80">
        <v>11909.77</v>
      </c>
      <c r="M471" s="80">
        <v>19883.28</v>
      </c>
      <c r="Q471" s="14"/>
    </row>
    <row r="472" spans="1:17" ht="15.5" x14ac:dyDescent="0.35">
      <c r="A472" s="13">
        <v>43933</v>
      </c>
      <c r="B472" s="81" t="s">
        <v>518</v>
      </c>
      <c r="C472" s="80">
        <f t="shared" si="136"/>
        <v>2020</v>
      </c>
      <c r="D472" s="80">
        <f t="shared" si="137"/>
        <v>4</v>
      </c>
      <c r="E472" s="80">
        <f t="shared" si="138"/>
        <v>12</v>
      </c>
      <c r="F472" s="80">
        <v>643.70540000000005</v>
      </c>
      <c r="G472" s="80">
        <v>57.04</v>
      </c>
      <c r="H472" s="80">
        <v>0.46</v>
      </c>
      <c r="I472" s="80">
        <v>5093.51</v>
      </c>
      <c r="J472" s="80">
        <v>114</v>
      </c>
      <c r="K472" s="80">
        <v>1128.4395</v>
      </c>
      <c r="L472" s="80">
        <v>11909.37</v>
      </c>
      <c r="M472" s="80">
        <v>19884.349999999999</v>
      </c>
      <c r="Q472" s="14"/>
    </row>
    <row r="473" spans="1:17" ht="15.5" x14ac:dyDescent="0.35">
      <c r="A473" s="13">
        <v>43934</v>
      </c>
      <c r="B473" s="81" t="s">
        <v>519</v>
      </c>
      <c r="C473" s="80">
        <f t="shared" si="136"/>
        <v>2020</v>
      </c>
      <c r="D473" s="80">
        <f t="shared" si="137"/>
        <v>4</v>
      </c>
      <c r="E473" s="80">
        <f t="shared" si="138"/>
        <v>13</v>
      </c>
      <c r="F473" s="80">
        <v>646.81020000000001</v>
      </c>
      <c r="G473" s="80">
        <v>57.32</v>
      </c>
      <c r="H473" s="80">
        <v>0.28000000000000003</v>
      </c>
      <c r="I473" s="80">
        <v>4177.01</v>
      </c>
      <c r="J473" s="80">
        <v>198.9</v>
      </c>
      <c r="K473" s="80">
        <v>1128.5041000000001</v>
      </c>
      <c r="L473" s="80">
        <v>11909.86</v>
      </c>
      <c r="M473" s="80">
        <v>19887.25</v>
      </c>
      <c r="Q473" s="14"/>
    </row>
    <row r="474" spans="1:17" ht="15.5" x14ac:dyDescent="0.35">
      <c r="A474" s="13">
        <v>43935</v>
      </c>
      <c r="B474" s="81" t="s">
        <v>520</v>
      </c>
      <c r="C474" s="80">
        <f t="shared" si="136"/>
        <v>2020</v>
      </c>
      <c r="D474" s="80">
        <f t="shared" si="137"/>
        <v>4</v>
      </c>
      <c r="E474" s="80">
        <f t="shared" si="138"/>
        <v>14</v>
      </c>
      <c r="F474" s="80">
        <v>649.85260000000005</v>
      </c>
      <c r="G474" s="80">
        <v>57.59</v>
      </c>
      <c r="H474" s="80">
        <v>0.27</v>
      </c>
      <c r="I474" s="80">
        <v>2934.74</v>
      </c>
      <c r="J474" s="80">
        <v>595.9</v>
      </c>
      <c r="K474" s="80">
        <v>1128.5041000000001</v>
      </c>
      <c r="L474" s="80">
        <v>11909.5</v>
      </c>
      <c r="M474" s="80">
        <v>19888.22</v>
      </c>
      <c r="Q474" s="14"/>
    </row>
    <row r="475" spans="1:17" ht="15.5" x14ac:dyDescent="0.35">
      <c r="A475" s="13">
        <v>43936</v>
      </c>
      <c r="B475" s="81" t="s">
        <v>521</v>
      </c>
      <c r="C475" s="80">
        <f t="shared" si="136"/>
        <v>2020</v>
      </c>
      <c r="D475" s="80">
        <f t="shared" si="137"/>
        <v>4</v>
      </c>
      <c r="E475" s="80">
        <f t="shared" si="138"/>
        <v>15</v>
      </c>
      <c r="F475" s="80">
        <v>652.24130000000002</v>
      </c>
      <c r="G475" s="80">
        <v>57.8</v>
      </c>
      <c r="H475" s="80">
        <v>0.21</v>
      </c>
      <c r="I475" s="80">
        <v>3017.22</v>
      </c>
      <c r="J475" s="80">
        <v>602.6</v>
      </c>
      <c r="K475" s="80">
        <v>1128.5041000000001</v>
      </c>
      <c r="L475" s="80">
        <v>11909.26</v>
      </c>
      <c r="M475" s="80">
        <v>19888.84</v>
      </c>
      <c r="Q475" s="14"/>
    </row>
    <row r="476" spans="1:17" ht="15.5" x14ac:dyDescent="0.35">
      <c r="A476" s="13">
        <v>43937</v>
      </c>
      <c r="B476" s="81" t="s">
        <v>522</v>
      </c>
      <c r="C476" s="80">
        <f t="shared" si="136"/>
        <v>2020</v>
      </c>
      <c r="D476" s="80">
        <f t="shared" si="137"/>
        <v>4</v>
      </c>
      <c r="E476" s="80">
        <f t="shared" si="138"/>
        <v>16</v>
      </c>
      <c r="F476" s="80">
        <v>655.47019999999998</v>
      </c>
      <c r="G476" s="80">
        <v>58.08</v>
      </c>
      <c r="H476" s="80">
        <v>0.28999999999999998</v>
      </c>
      <c r="I476" s="80">
        <v>3468.87</v>
      </c>
      <c r="J476" s="80">
        <v>285.3</v>
      </c>
      <c r="K476" s="80">
        <v>1128.5041000000001</v>
      </c>
      <c r="L476" s="80">
        <v>11909.17</v>
      </c>
      <c r="M476" s="80">
        <v>19889.080000000002</v>
      </c>
      <c r="Q476" s="14"/>
    </row>
    <row r="477" spans="1:17" ht="15.5" x14ac:dyDescent="0.35">
      <c r="A477" s="13">
        <v>43938</v>
      </c>
      <c r="B477" s="81" t="s">
        <v>523</v>
      </c>
      <c r="C477" s="80">
        <f t="shared" si="136"/>
        <v>2020</v>
      </c>
      <c r="D477" s="80">
        <f t="shared" si="137"/>
        <v>4</v>
      </c>
      <c r="E477" s="80">
        <f t="shared" si="138"/>
        <v>17</v>
      </c>
      <c r="F477" s="80">
        <v>658.94680000000005</v>
      </c>
      <c r="G477" s="80">
        <v>58.39</v>
      </c>
      <c r="H477" s="80">
        <v>0.31</v>
      </c>
      <c r="I477" s="80">
        <v>3748.55</v>
      </c>
      <c r="J477" s="80">
        <v>231.4</v>
      </c>
      <c r="K477" s="80">
        <v>1128.5041000000001</v>
      </c>
      <c r="L477" s="80">
        <v>11909</v>
      </c>
      <c r="M477" s="80">
        <v>19889.54</v>
      </c>
      <c r="Q477" s="14"/>
    </row>
    <row r="478" spans="1:17" ht="15.5" x14ac:dyDescent="0.35">
      <c r="A478" s="13">
        <v>43939</v>
      </c>
      <c r="B478" s="81" t="s">
        <v>524</v>
      </c>
      <c r="C478" s="80">
        <f t="shared" si="136"/>
        <v>2020</v>
      </c>
      <c r="D478" s="80">
        <f t="shared" si="137"/>
        <v>4</v>
      </c>
      <c r="E478" s="80">
        <f t="shared" si="138"/>
        <v>18</v>
      </c>
      <c r="F478" s="80">
        <v>663.28129999999999</v>
      </c>
      <c r="G478" s="80">
        <v>58.78</v>
      </c>
      <c r="H478" s="80">
        <v>0.38</v>
      </c>
      <c r="I478" s="80">
        <v>4599.8999999999996</v>
      </c>
      <c r="J478" s="80">
        <v>304.5</v>
      </c>
      <c r="K478" s="80">
        <v>1128.5041000000001</v>
      </c>
      <c r="L478" s="80">
        <v>11908.68</v>
      </c>
      <c r="M478" s="80">
        <v>19890.39</v>
      </c>
      <c r="Q478" s="14"/>
    </row>
    <row r="479" spans="1:17" ht="15.5" x14ac:dyDescent="0.35">
      <c r="A479" s="13">
        <v>43940</v>
      </c>
      <c r="B479" s="81" t="s">
        <v>525</v>
      </c>
      <c r="C479" s="80">
        <f t="shared" si="136"/>
        <v>2020</v>
      </c>
      <c r="D479" s="80">
        <f t="shared" si="137"/>
        <v>4</v>
      </c>
      <c r="E479" s="80">
        <f t="shared" si="138"/>
        <v>19</v>
      </c>
      <c r="F479" s="80">
        <v>667.75509999999997</v>
      </c>
      <c r="G479" s="80">
        <v>59.17</v>
      </c>
      <c r="H479" s="80">
        <v>0.4</v>
      </c>
      <c r="I479" s="80">
        <v>4766.95</v>
      </c>
      <c r="J479" s="80">
        <v>221.1</v>
      </c>
      <c r="K479" s="80">
        <v>1128.5041000000001</v>
      </c>
      <c r="L479" s="80">
        <v>11908.18</v>
      </c>
      <c r="M479" s="80">
        <v>19891.71</v>
      </c>
      <c r="Q479" s="14"/>
    </row>
    <row r="480" spans="1:17" ht="15.5" x14ac:dyDescent="0.35">
      <c r="A480" s="13">
        <v>43941</v>
      </c>
      <c r="B480" s="81" t="s">
        <v>526</v>
      </c>
      <c r="C480" s="80">
        <f t="shared" si="136"/>
        <v>2020</v>
      </c>
      <c r="D480" s="80">
        <f t="shared" si="137"/>
        <v>4</v>
      </c>
      <c r="E480" s="80">
        <f t="shared" si="138"/>
        <v>20</v>
      </c>
      <c r="F480" s="80">
        <v>670.82889999999998</v>
      </c>
      <c r="G480" s="80">
        <v>59.44</v>
      </c>
      <c r="H480" s="80">
        <v>0.27</v>
      </c>
      <c r="I480" s="80">
        <v>4034.05</v>
      </c>
      <c r="J480" s="80">
        <v>291.7</v>
      </c>
      <c r="K480" s="80">
        <v>1128.5459000000001</v>
      </c>
      <c r="L480" s="80">
        <v>11908.33</v>
      </c>
      <c r="M480" s="80">
        <v>19894.02</v>
      </c>
      <c r="Q480" s="14"/>
    </row>
    <row r="481" spans="1:17" ht="15.5" x14ac:dyDescent="0.35">
      <c r="A481" s="13">
        <v>43942</v>
      </c>
      <c r="B481" s="81" t="s">
        <v>527</v>
      </c>
      <c r="C481" s="80">
        <f t="shared" si="136"/>
        <v>2020</v>
      </c>
      <c r="D481" s="80">
        <f t="shared" si="137"/>
        <v>4</v>
      </c>
      <c r="E481" s="80">
        <f t="shared" si="138"/>
        <v>21</v>
      </c>
      <c r="F481" s="80">
        <v>674.66570000000002</v>
      </c>
      <c r="G481" s="80">
        <v>59.78</v>
      </c>
      <c r="H481" s="80">
        <v>0.34</v>
      </c>
      <c r="I481" s="80">
        <v>4145.6899999999996</v>
      </c>
      <c r="J481" s="80">
        <v>188.5</v>
      </c>
      <c r="K481" s="80">
        <v>1128.5459000000001</v>
      </c>
      <c r="L481" s="80">
        <v>11907.85</v>
      </c>
      <c r="M481" s="80">
        <v>19895.3</v>
      </c>
      <c r="Q481" s="14"/>
    </row>
    <row r="482" spans="1:17" ht="15.5" x14ac:dyDescent="0.35">
      <c r="A482" s="13">
        <v>43943</v>
      </c>
      <c r="B482" s="81" t="s">
        <v>528</v>
      </c>
      <c r="C482" s="80">
        <f t="shared" si="136"/>
        <v>2020</v>
      </c>
      <c r="D482" s="80">
        <f t="shared" si="137"/>
        <v>4</v>
      </c>
      <c r="E482" s="80">
        <f t="shared" si="138"/>
        <v>22</v>
      </c>
      <c r="F482" s="80">
        <v>671.80190000000005</v>
      </c>
      <c r="G482" s="80">
        <v>59.53</v>
      </c>
      <c r="H482" s="80">
        <v>-0.25</v>
      </c>
      <c r="I482" s="80">
        <v>3191.49</v>
      </c>
      <c r="J482" s="80">
        <v>329.6</v>
      </c>
      <c r="K482" s="80">
        <v>1128.5459000000001</v>
      </c>
      <c r="L482" s="80">
        <v>11907.3</v>
      </c>
      <c r="M482" s="80">
        <v>19896.75</v>
      </c>
      <c r="Q482" s="14"/>
    </row>
    <row r="483" spans="1:17" ht="15.5" x14ac:dyDescent="0.35">
      <c r="A483" s="13">
        <v>43944</v>
      </c>
      <c r="B483" s="81" t="s">
        <v>529</v>
      </c>
      <c r="C483" s="80">
        <f t="shared" si="136"/>
        <v>2020</v>
      </c>
      <c r="D483" s="80">
        <f t="shared" si="137"/>
        <v>4</v>
      </c>
      <c r="E483" s="80">
        <f t="shared" si="138"/>
        <v>23</v>
      </c>
      <c r="F483" s="80">
        <v>682.06309999999996</v>
      </c>
      <c r="G483" s="80">
        <v>60.44</v>
      </c>
      <c r="H483" s="80">
        <v>0.91</v>
      </c>
      <c r="I483" s="80">
        <v>3798.62</v>
      </c>
      <c r="J483" s="80">
        <v>135.5</v>
      </c>
      <c r="K483" s="80">
        <v>1128.5459000000001</v>
      </c>
      <c r="L483" s="80">
        <v>11906.76</v>
      </c>
      <c r="M483" s="80">
        <v>19898.18</v>
      </c>
      <c r="Q483" s="14"/>
    </row>
    <row r="484" spans="1:17" ht="15.5" x14ac:dyDescent="0.35">
      <c r="A484" s="13">
        <v>43945</v>
      </c>
      <c r="B484" s="81" t="s">
        <v>530</v>
      </c>
      <c r="C484" s="80">
        <f t="shared" si="136"/>
        <v>2020</v>
      </c>
      <c r="D484" s="80">
        <f t="shared" si="137"/>
        <v>4</v>
      </c>
      <c r="E484" s="80">
        <f t="shared" si="138"/>
        <v>24</v>
      </c>
      <c r="F484" s="80">
        <v>686.09870000000001</v>
      </c>
      <c r="G484" s="80">
        <v>60.79</v>
      </c>
      <c r="H484" s="80">
        <v>0.36</v>
      </c>
      <c r="I484" s="80">
        <v>4274.29</v>
      </c>
      <c r="J484" s="80">
        <v>153.9</v>
      </c>
      <c r="K484" s="80">
        <v>1128.5459000000001</v>
      </c>
      <c r="L484" s="80">
        <v>11906.45</v>
      </c>
      <c r="M484" s="80">
        <v>19898.990000000002</v>
      </c>
      <c r="Q484" s="14"/>
    </row>
    <row r="485" spans="1:17" ht="15.5" x14ac:dyDescent="0.35">
      <c r="A485" s="13">
        <v>43946</v>
      </c>
      <c r="B485" s="81" t="s">
        <v>531</v>
      </c>
      <c r="C485" s="80">
        <f t="shared" si="136"/>
        <v>2020</v>
      </c>
      <c r="D485" s="80">
        <f t="shared" si="137"/>
        <v>4</v>
      </c>
      <c r="E485" s="80">
        <f t="shared" si="138"/>
        <v>25</v>
      </c>
      <c r="F485" s="80">
        <v>690.32680000000005</v>
      </c>
      <c r="G485" s="80">
        <v>61.17</v>
      </c>
      <c r="H485" s="80">
        <v>0.37</v>
      </c>
      <c r="I485" s="80">
        <v>4534.92</v>
      </c>
      <c r="J485" s="80">
        <v>227</v>
      </c>
      <c r="K485" s="80">
        <v>1128.5459000000001</v>
      </c>
      <c r="L485" s="80">
        <v>11906.04</v>
      </c>
      <c r="M485" s="80">
        <v>19900.080000000002</v>
      </c>
      <c r="Q485" s="14"/>
    </row>
    <row r="486" spans="1:17" ht="15.5" x14ac:dyDescent="0.35">
      <c r="A486" s="13">
        <v>43947</v>
      </c>
      <c r="B486" s="81" t="s">
        <v>532</v>
      </c>
      <c r="C486" s="80">
        <f t="shared" si="136"/>
        <v>2020</v>
      </c>
      <c r="D486" s="80">
        <f t="shared" si="137"/>
        <v>4</v>
      </c>
      <c r="E486" s="80">
        <f t="shared" si="138"/>
        <v>26</v>
      </c>
      <c r="F486" s="80">
        <v>694.32449999999994</v>
      </c>
      <c r="G486" s="80">
        <v>61.52</v>
      </c>
      <c r="H486" s="80">
        <v>0.35</v>
      </c>
      <c r="I486" s="80">
        <v>4311.83</v>
      </c>
      <c r="J486" s="80">
        <v>213.1</v>
      </c>
      <c r="K486" s="80">
        <v>1128.5459000000001</v>
      </c>
      <c r="L486" s="80">
        <v>11905.69</v>
      </c>
      <c r="M486" s="80">
        <v>19900.990000000002</v>
      </c>
      <c r="Q486" s="14"/>
    </row>
    <row r="487" spans="1:17" ht="15.5" x14ac:dyDescent="0.35">
      <c r="A487" s="13">
        <v>43948</v>
      </c>
      <c r="B487" s="81" t="s">
        <v>533</v>
      </c>
      <c r="C487" s="80">
        <f t="shared" si="136"/>
        <v>2020</v>
      </c>
      <c r="D487" s="80">
        <f t="shared" si="137"/>
        <v>4</v>
      </c>
      <c r="E487" s="80">
        <f t="shared" si="138"/>
        <v>27</v>
      </c>
      <c r="F487" s="80">
        <v>697.65660000000003</v>
      </c>
      <c r="G487" s="80">
        <v>61.82</v>
      </c>
      <c r="H487" s="80">
        <v>0.3</v>
      </c>
      <c r="I487" s="80">
        <v>3641.93</v>
      </c>
      <c r="J487" s="80">
        <v>283.39999999999998</v>
      </c>
      <c r="K487" s="80">
        <v>1128.5877</v>
      </c>
      <c r="L487" s="80">
        <v>11906.03</v>
      </c>
      <c r="M487" s="80">
        <v>19902.82</v>
      </c>
      <c r="Q487" s="14"/>
    </row>
    <row r="488" spans="1:17" ht="15.5" x14ac:dyDescent="0.35">
      <c r="A488" s="13">
        <v>43949</v>
      </c>
      <c r="B488" s="81" t="s">
        <v>534</v>
      </c>
      <c r="C488" s="80">
        <f t="shared" si="136"/>
        <v>2020</v>
      </c>
      <c r="D488" s="80">
        <f t="shared" si="137"/>
        <v>4</v>
      </c>
      <c r="E488" s="80">
        <f t="shared" si="138"/>
        <v>28</v>
      </c>
      <c r="F488" s="80">
        <v>700.61310000000003</v>
      </c>
      <c r="G488" s="80">
        <v>62.08</v>
      </c>
      <c r="H488" s="80">
        <v>0.26</v>
      </c>
      <c r="I488" s="80">
        <v>3513.45</v>
      </c>
      <c r="J488" s="80">
        <v>594.6</v>
      </c>
      <c r="K488" s="80">
        <v>1128.5877</v>
      </c>
      <c r="L488" s="80">
        <v>11905.77</v>
      </c>
      <c r="M488" s="80">
        <v>19903.52</v>
      </c>
      <c r="Q488" s="14"/>
    </row>
    <row r="489" spans="1:17" ht="15.5" x14ac:dyDescent="0.35">
      <c r="A489" s="13">
        <v>43950</v>
      </c>
      <c r="B489" s="81" t="s">
        <v>535</v>
      </c>
      <c r="C489" s="80">
        <f t="shared" si="136"/>
        <v>2020</v>
      </c>
      <c r="D489" s="80">
        <f t="shared" si="137"/>
        <v>4</v>
      </c>
      <c r="E489" s="80">
        <f t="shared" si="138"/>
        <v>29</v>
      </c>
      <c r="F489" s="80">
        <v>704.14930000000004</v>
      </c>
      <c r="G489" s="80">
        <v>62.39</v>
      </c>
      <c r="H489" s="80">
        <v>0.31</v>
      </c>
      <c r="I489" s="80">
        <v>3929.33</v>
      </c>
      <c r="J489" s="80">
        <v>415.6</v>
      </c>
      <c r="K489" s="80">
        <v>1128.5877</v>
      </c>
      <c r="L489" s="80">
        <v>11858.78</v>
      </c>
      <c r="M489" s="80">
        <v>19904.03</v>
      </c>
      <c r="Q489" s="14"/>
    </row>
    <row r="490" spans="1:17" ht="15.5" x14ac:dyDescent="0.35">
      <c r="A490" s="13">
        <v>43951</v>
      </c>
      <c r="B490" s="81" t="s">
        <v>536</v>
      </c>
      <c r="C490" s="80">
        <f t="shared" si="136"/>
        <v>2020</v>
      </c>
      <c r="D490" s="80">
        <f t="shared" si="137"/>
        <v>4</v>
      </c>
      <c r="E490" s="80">
        <f t="shared" si="138"/>
        <v>30</v>
      </c>
      <c r="F490" s="80">
        <v>707.63699999999994</v>
      </c>
      <c r="G490" s="80">
        <v>62.7</v>
      </c>
      <c r="H490" s="80">
        <v>0.31</v>
      </c>
      <c r="I490" s="80">
        <v>4639.97</v>
      </c>
      <c r="J490" s="80">
        <v>323.5</v>
      </c>
      <c r="K490" s="80">
        <v>1128.5877</v>
      </c>
      <c r="L490" s="80">
        <v>11858.5</v>
      </c>
      <c r="M490" s="80">
        <v>19904.77</v>
      </c>
      <c r="Q490" s="14"/>
    </row>
    <row r="491" spans="1:17" ht="15.5" x14ac:dyDescent="0.35">
      <c r="A491" s="13">
        <v>43952</v>
      </c>
      <c r="B491" s="81" t="s">
        <v>537</v>
      </c>
      <c r="C491" s="80">
        <f t="shared" si="136"/>
        <v>2020</v>
      </c>
      <c r="D491" s="80">
        <f t="shared" si="137"/>
        <v>5</v>
      </c>
      <c r="E491" s="80">
        <f t="shared" si="138"/>
        <v>1</v>
      </c>
      <c r="F491" s="80">
        <v>713.96379999999999</v>
      </c>
      <c r="G491" s="80">
        <v>63.28</v>
      </c>
      <c r="H491" s="80">
        <v>0.56000000000000005</v>
      </c>
      <c r="I491" s="80">
        <v>4770.04</v>
      </c>
      <c r="J491" s="80">
        <v>531.6</v>
      </c>
      <c r="K491" s="80">
        <v>1128.2472</v>
      </c>
      <c r="L491" s="80">
        <v>11889.61</v>
      </c>
      <c r="M491" s="80">
        <v>19760.8</v>
      </c>
      <c r="Q491" s="14"/>
    </row>
    <row r="492" spans="1:17" ht="15.5" x14ac:dyDescent="0.35">
      <c r="A492" s="13">
        <v>43953</v>
      </c>
      <c r="B492" s="81" t="s">
        <v>538</v>
      </c>
      <c r="C492" s="80">
        <f t="shared" si="136"/>
        <v>2020</v>
      </c>
      <c r="D492" s="80">
        <f t="shared" si="137"/>
        <v>5</v>
      </c>
      <c r="E492" s="80">
        <f t="shared" si="138"/>
        <v>2</v>
      </c>
      <c r="F492" s="80">
        <v>718.0394</v>
      </c>
      <c r="G492" s="80">
        <v>63.64</v>
      </c>
      <c r="H492" s="80">
        <v>0.36</v>
      </c>
      <c r="I492" s="80">
        <v>4553.18</v>
      </c>
      <c r="J492" s="80">
        <v>365</v>
      </c>
      <c r="K492" s="80">
        <v>1128.2472</v>
      </c>
      <c r="L492" s="80">
        <v>11889.19</v>
      </c>
      <c r="M492" s="80">
        <v>19761.91</v>
      </c>
      <c r="Q492" s="14"/>
    </row>
    <row r="493" spans="1:17" ht="15.5" x14ac:dyDescent="0.35">
      <c r="A493" s="13">
        <v>43954</v>
      </c>
      <c r="B493" s="81" t="s">
        <v>539</v>
      </c>
      <c r="C493" s="80">
        <f t="shared" si="136"/>
        <v>2020</v>
      </c>
      <c r="D493" s="80">
        <f t="shared" si="137"/>
        <v>5</v>
      </c>
      <c r="E493" s="80">
        <f t="shared" si="138"/>
        <v>3</v>
      </c>
      <c r="F493" s="80">
        <v>722.03430000000003</v>
      </c>
      <c r="G493" s="80">
        <v>64</v>
      </c>
      <c r="H493" s="80">
        <v>0.35</v>
      </c>
      <c r="I493" s="80">
        <v>4443.59</v>
      </c>
      <c r="J493" s="80">
        <v>448.8</v>
      </c>
      <c r="K493" s="80">
        <v>1128.2472</v>
      </c>
      <c r="L493" s="80">
        <v>11909.74</v>
      </c>
      <c r="M493" s="80">
        <v>19763.080000000002</v>
      </c>
      <c r="Q493" s="14"/>
    </row>
    <row r="494" spans="1:17" ht="15.5" x14ac:dyDescent="0.35">
      <c r="A494" s="13">
        <v>43955</v>
      </c>
      <c r="B494" s="81" t="s">
        <v>540</v>
      </c>
      <c r="C494" s="80">
        <f t="shared" si="136"/>
        <v>2020</v>
      </c>
      <c r="D494" s="80">
        <f t="shared" si="137"/>
        <v>5</v>
      </c>
      <c r="E494" s="80">
        <f t="shared" si="138"/>
        <v>4</v>
      </c>
      <c r="F494" s="80">
        <v>725.66809999999998</v>
      </c>
      <c r="G494" s="80">
        <v>64.31</v>
      </c>
      <c r="H494" s="80">
        <v>0.32</v>
      </c>
      <c r="I494" s="80">
        <v>4000.29</v>
      </c>
      <c r="J494" s="80">
        <v>372.5</v>
      </c>
      <c r="K494" s="80">
        <v>1128.3612000000001</v>
      </c>
      <c r="L494" s="80">
        <v>11921.65</v>
      </c>
      <c r="M494" s="80">
        <v>19766.810000000001</v>
      </c>
      <c r="Q494" s="14"/>
    </row>
    <row r="495" spans="1:17" ht="15.5" x14ac:dyDescent="0.35">
      <c r="A495" s="13">
        <v>43956</v>
      </c>
      <c r="B495" s="81" t="s">
        <v>541</v>
      </c>
      <c r="C495" s="80">
        <f t="shared" si="136"/>
        <v>2020</v>
      </c>
      <c r="D495" s="80">
        <f t="shared" si="137"/>
        <v>5</v>
      </c>
      <c r="E495" s="80">
        <f t="shared" si="138"/>
        <v>5</v>
      </c>
      <c r="F495" s="80">
        <v>728.95339999999999</v>
      </c>
      <c r="G495" s="80">
        <v>64.599999999999994</v>
      </c>
      <c r="H495" s="80">
        <v>0.28999999999999998</v>
      </c>
      <c r="I495" s="80">
        <v>3737.34</v>
      </c>
      <c r="J495" s="80">
        <v>433.6</v>
      </c>
      <c r="K495" s="80">
        <v>1128.3612000000001</v>
      </c>
      <c r="L495" s="80">
        <v>11931.24</v>
      </c>
      <c r="M495" s="80">
        <v>19767.88</v>
      </c>
      <c r="Q495" s="14"/>
    </row>
    <row r="496" spans="1:17" ht="15.5" x14ac:dyDescent="0.35">
      <c r="A496" s="13">
        <v>43957</v>
      </c>
      <c r="B496" s="81" t="s">
        <v>542</v>
      </c>
      <c r="C496" s="80">
        <f t="shared" si="136"/>
        <v>2020</v>
      </c>
      <c r="D496" s="80">
        <f t="shared" si="137"/>
        <v>5</v>
      </c>
      <c r="E496" s="80">
        <f t="shared" si="138"/>
        <v>6</v>
      </c>
      <c r="F496" s="80">
        <v>732.22080000000005</v>
      </c>
      <c r="G496" s="80">
        <v>64.89</v>
      </c>
      <c r="H496" s="80">
        <v>0.28999999999999998</v>
      </c>
      <c r="I496" s="80">
        <v>3840.28</v>
      </c>
      <c r="J496" s="80">
        <v>585.4</v>
      </c>
      <c r="K496" s="80">
        <v>1128.3612000000001</v>
      </c>
      <c r="L496" s="80">
        <v>11930.85</v>
      </c>
      <c r="M496" s="80">
        <v>19797.91</v>
      </c>
      <c r="Q496" s="14"/>
    </row>
    <row r="497" spans="1:17" ht="15.5" x14ac:dyDescent="0.35">
      <c r="A497" s="13">
        <v>43958</v>
      </c>
      <c r="B497" s="81" t="s">
        <v>543</v>
      </c>
      <c r="C497" s="80">
        <f t="shared" si="136"/>
        <v>2020</v>
      </c>
      <c r="D497" s="80">
        <f t="shared" si="137"/>
        <v>5</v>
      </c>
      <c r="E497" s="80">
        <f t="shared" si="138"/>
        <v>7</v>
      </c>
      <c r="F497" s="80">
        <v>735.93560000000002</v>
      </c>
      <c r="G497" s="80">
        <v>65.22</v>
      </c>
      <c r="H497" s="80">
        <v>0.33</v>
      </c>
      <c r="I497" s="80">
        <v>4014.29</v>
      </c>
      <c r="J497" s="80">
        <v>301.89999999999998</v>
      </c>
      <c r="K497" s="80">
        <v>1128.3612000000001</v>
      </c>
      <c r="L497" s="80">
        <v>11930.39</v>
      </c>
      <c r="M497" s="80">
        <v>19799.14</v>
      </c>
      <c r="Q497" s="14"/>
    </row>
    <row r="498" spans="1:17" ht="15.5" x14ac:dyDescent="0.35">
      <c r="A498" s="13">
        <v>43959</v>
      </c>
      <c r="B498" s="81" t="s">
        <v>544</v>
      </c>
      <c r="C498" s="80">
        <f t="shared" si="136"/>
        <v>2020</v>
      </c>
      <c r="D498" s="80">
        <f t="shared" si="137"/>
        <v>5</v>
      </c>
      <c r="E498" s="80">
        <f t="shared" si="138"/>
        <v>8</v>
      </c>
      <c r="F498" s="80">
        <v>740.59209999999996</v>
      </c>
      <c r="G498" s="80">
        <v>65.63</v>
      </c>
      <c r="H498" s="80">
        <v>0.41</v>
      </c>
      <c r="I498" s="80">
        <v>4898.34</v>
      </c>
      <c r="J498" s="80">
        <v>248.8</v>
      </c>
      <c r="K498" s="80">
        <v>1128.3641</v>
      </c>
      <c r="L498" s="80">
        <v>11954.02</v>
      </c>
      <c r="M498" s="80">
        <v>19772.310000000001</v>
      </c>
      <c r="Q498" s="14"/>
    </row>
    <row r="499" spans="1:17" ht="15.5" x14ac:dyDescent="0.35">
      <c r="A499" s="13">
        <v>43960</v>
      </c>
      <c r="B499" s="81" t="s">
        <v>545</v>
      </c>
      <c r="C499" s="80">
        <f t="shared" si="136"/>
        <v>2020</v>
      </c>
      <c r="D499" s="80">
        <f t="shared" si="137"/>
        <v>5</v>
      </c>
      <c r="E499" s="80">
        <f t="shared" si="138"/>
        <v>9</v>
      </c>
      <c r="F499" s="80">
        <v>746.15530000000001</v>
      </c>
      <c r="G499" s="80">
        <v>66.13</v>
      </c>
      <c r="H499" s="80">
        <v>0.49</v>
      </c>
      <c r="I499" s="80">
        <v>5647.14</v>
      </c>
      <c r="J499" s="80">
        <v>115.7</v>
      </c>
      <c r="K499" s="80">
        <v>1128.3641</v>
      </c>
      <c r="L499" s="80">
        <v>11953.55</v>
      </c>
      <c r="M499" s="80">
        <v>19773.560000000001</v>
      </c>
      <c r="Q499" s="14"/>
    </row>
    <row r="500" spans="1:17" ht="15.5" x14ac:dyDescent="0.35">
      <c r="A500" s="13">
        <v>43961</v>
      </c>
      <c r="B500" s="81" t="s">
        <v>546</v>
      </c>
      <c r="C500" s="80">
        <f t="shared" si="136"/>
        <v>2020</v>
      </c>
      <c r="D500" s="80">
        <f t="shared" si="137"/>
        <v>5</v>
      </c>
      <c r="E500" s="80">
        <f t="shared" si="138"/>
        <v>10</v>
      </c>
      <c r="F500" s="80">
        <v>750.82370000000003</v>
      </c>
      <c r="G500" s="80">
        <v>66.540000000000006</v>
      </c>
      <c r="H500" s="80">
        <v>0.41</v>
      </c>
      <c r="I500" s="80">
        <v>5749.37</v>
      </c>
      <c r="J500" s="80">
        <v>131.30000000000001</v>
      </c>
      <c r="K500" s="80">
        <v>1128.3641</v>
      </c>
      <c r="L500" s="80">
        <v>11952.99</v>
      </c>
      <c r="M500" s="80">
        <v>19775.02</v>
      </c>
      <c r="Q500" s="14"/>
    </row>
    <row r="501" spans="1:17" ht="15.5" x14ac:dyDescent="0.35">
      <c r="A501" s="13">
        <v>43962</v>
      </c>
      <c r="B501" s="81" t="s">
        <v>547</v>
      </c>
      <c r="C501" s="80">
        <f t="shared" si="136"/>
        <v>2020</v>
      </c>
      <c r="D501" s="80">
        <f t="shared" si="137"/>
        <v>5</v>
      </c>
      <c r="E501" s="80">
        <f t="shared" si="138"/>
        <v>11</v>
      </c>
      <c r="F501" s="80">
        <v>754.53060000000005</v>
      </c>
      <c r="G501" s="80">
        <v>66.87</v>
      </c>
      <c r="H501" s="80">
        <v>0.33</v>
      </c>
      <c r="I501" s="80">
        <v>4190.1899999999996</v>
      </c>
      <c r="J501" s="80">
        <v>556.1</v>
      </c>
      <c r="K501" s="80">
        <v>1128.3336999999999</v>
      </c>
      <c r="L501" s="80">
        <v>11912.92</v>
      </c>
      <c r="M501" s="80">
        <v>19775.88</v>
      </c>
      <c r="Q501" s="14"/>
    </row>
    <row r="502" spans="1:17" ht="15.5" x14ac:dyDescent="0.35">
      <c r="A502" s="13">
        <v>43963</v>
      </c>
      <c r="B502" s="81" t="s">
        <v>548</v>
      </c>
      <c r="C502" s="80">
        <f t="shared" si="136"/>
        <v>2020</v>
      </c>
      <c r="D502" s="80">
        <f t="shared" si="137"/>
        <v>5</v>
      </c>
      <c r="E502" s="80">
        <f t="shared" si="138"/>
        <v>12</v>
      </c>
      <c r="F502" s="80">
        <v>756.16210000000001</v>
      </c>
      <c r="G502" s="80">
        <v>67.02</v>
      </c>
      <c r="H502" s="80">
        <v>0.14000000000000001</v>
      </c>
      <c r="I502" s="80">
        <v>2968.37</v>
      </c>
      <c r="J502" s="80">
        <v>1333.9</v>
      </c>
      <c r="K502" s="80">
        <v>1128.3336999999999</v>
      </c>
      <c r="L502" s="80">
        <v>11912.36</v>
      </c>
      <c r="M502" s="80">
        <v>19782.36</v>
      </c>
      <c r="Q502" s="14"/>
    </row>
    <row r="503" spans="1:17" ht="15.5" x14ac:dyDescent="0.35">
      <c r="A503" s="13">
        <v>43964</v>
      </c>
      <c r="B503" s="81" t="s">
        <v>549</v>
      </c>
      <c r="C503" s="80">
        <f t="shared" si="136"/>
        <v>2020</v>
      </c>
      <c r="D503" s="80">
        <f t="shared" si="137"/>
        <v>5</v>
      </c>
      <c r="E503" s="80">
        <f t="shared" si="138"/>
        <v>13</v>
      </c>
      <c r="F503" s="80">
        <v>758.33259999999996</v>
      </c>
      <c r="G503" s="80">
        <v>67.209999999999994</v>
      </c>
      <c r="H503" s="80">
        <v>0.19</v>
      </c>
      <c r="I503" s="80">
        <v>3334.31</v>
      </c>
      <c r="J503" s="80">
        <v>1149.8</v>
      </c>
      <c r="K503" s="80">
        <v>1128.3402000000001</v>
      </c>
      <c r="L503" s="80">
        <v>11923.25</v>
      </c>
      <c r="M503" s="80">
        <v>19782.650000000001</v>
      </c>
      <c r="Q503" s="14"/>
    </row>
    <row r="504" spans="1:17" ht="15.5" x14ac:dyDescent="0.35">
      <c r="A504" s="13">
        <v>43965</v>
      </c>
      <c r="B504" s="81" t="s">
        <v>550</v>
      </c>
      <c r="C504" s="80">
        <f t="shared" si="136"/>
        <v>2020</v>
      </c>
      <c r="D504" s="80">
        <f t="shared" si="137"/>
        <v>5</v>
      </c>
      <c r="E504" s="80">
        <f t="shared" si="138"/>
        <v>14</v>
      </c>
      <c r="F504" s="80">
        <v>760.75210000000004</v>
      </c>
      <c r="G504" s="80">
        <v>67.42</v>
      </c>
      <c r="H504" s="80">
        <v>0.21</v>
      </c>
      <c r="I504" s="80">
        <v>3436.29</v>
      </c>
      <c r="J504" s="80">
        <v>1002.8</v>
      </c>
      <c r="K504" s="80">
        <v>1128.3402000000001</v>
      </c>
      <c r="L504" s="80">
        <v>11922.89</v>
      </c>
      <c r="M504" s="80">
        <v>19783.599999999999</v>
      </c>
      <c r="Q504" s="14"/>
    </row>
    <row r="505" spans="1:17" ht="15.5" x14ac:dyDescent="0.35">
      <c r="A505" s="13">
        <v>43966</v>
      </c>
      <c r="B505" s="81" t="s">
        <v>551</v>
      </c>
      <c r="C505" s="80">
        <f t="shared" si="136"/>
        <v>2020</v>
      </c>
      <c r="D505" s="80">
        <f t="shared" si="137"/>
        <v>5</v>
      </c>
      <c r="E505" s="80">
        <f t="shared" si="138"/>
        <v>15</v>
      </c>
      <c r="F505" s="80">
        <v>763.44420000000002</v>
      </c>
      <c r="G505" s="80">
        <v>67.66</v>
      </c>
      <c r="H505" s="80">
        <v>0.24</v>
      </c>
      <c r="I505" s="80">
        <v>3510.44</v>
      </c>
      <c r="J505" s="80">
        <v>620.1</v>
      </c>
      <c r="K505" s="80">
        <v>1128.3402000000001</v>
      </c>
      <c r="L505" s="80">
        <v>11922.58</v>
      </c>
      <c r="M505" s="80">
        <v>19784.419999999998</v>
      </c>
      <c r="Q505" s="14"/>
    </row>
    <row r="506" spans="1:17" ht="15.5" x14ac:dyDescent="0.35">
      <c r="A506" s="13">
        <v>43967</v>
      </c>
      <c r="B506" s="81" t="s">
        <v>552</v>
      </c>
      <c r="C506" s="80">
        <f t="shared" si="136"/>
        <v>2020</v>
      </c>
      <c r="D506" s="80">
        <f t="shared" si="137"/>
        <v>5</v>
      </c>
      <c r="E506" s="80">
        <f t="shared" si="138"/>
        <v>16</v>
      </c>
      <c r="F506" s="80">
        <v>767.5684</v>
      </c>
      <c r="G506" s="80">
        <v>68.03</v>
      </c>
      <c r="H506" s="80">
        <v>0.37</v>
      </c>
      <c r="I506" s="80">
        <v>4387.03</v>
      </c>
      <c r="J506" s="80">
        <v>329.5</v>
      </c>
      <c r="K506" s="80">
        <v>1128.3402000000001</v>
      </c>
      <c r="L506" s="80">
        <v>11968.07</v>
      </c>
      <c r="M506" s="80">
        <v>19772.75</v>
      </c>
      <c r="Q506" s="14"/>
    </row>
    <row r="507" spans="1:17" ht="15.5" x14ac:dyDescent="0.35">
      <c r="A507" s="13">
        <v>43968</v>
      </c>
      <c r="B507" s="81" t="s">
        <v>553</v>
      </c>
      <c r="C507" s="80">
        <f t="shared" si="136"/>
        <v>2020</v>
      </c>
      <c r="D507" s="80">
        <f t="shared" si="137"/>
        <v>5</v>
      </c>
      <c r="E507" s="80">
        <f t="shared" si="138"/>
        <v>17</v>
      </c>
      <c r="F507" s="80">
        <v>772.15210000000002</v>
      </c>
      <c r="G507" s="80">
        <v>68.430000000000007</v>
      </c>
      <c r="H507" s="80">
        <v>0.41</v>
      </c>
      <c r="I507" s="80">
        <v>4744.6000000000004</v>
      </c>
      <c r="J507" s="80">
        <v>167.3</v>
      </c>
      <c r="K507" s="80">
        <v>1128.3402000000001</v>
      </c>
      <c r="L507" s="80">
        <v>11967.59</v>
      </c>
      <c r="M507" s="80">
        <v>19773.04</v>
      </c>
      <c r="Q507" s="14"/>
    </row>
    <row r="508" spans="1:17" ht="15.5" x14ac:dyDescent="0.35">
      <c r="A508" s="13">
        <v>43969</v>
      </c>
      <c r="B508" s="81" t="s">
        <v>554</v>
      </c>
      <c r="C508" s="80">
        <f t="shared" si="136"/>
        <v>2020</v>
      </c>
      <c r="D508" s="80">
        <f t="shared" si="137"/>
        <v>5</v>
      </c>
      <c r="E508" s="80">
        <f t="shared" si="138"/>
        <v>18</v>
      </c>
      <c r="F508" s="80">
        <v>776.00390000000004</v>
      </c>
      <c r="G508" s="80">
        <v>68.77</v>
      </c>
      <c r="H508" s="80">
        <v>0.34</v>
      </c>
      <c r="I508" s="80">
        <v>4097.0200000000004</v>
      </c>
      <c r="J508" s="80">
        <v>269</v>
      </c>
      <c r="K508" s="80">
        <v>1128.4276</v>
      </c>
      <c r="L508" s="80">
        <v>11933.61</v>
      </c>
      <c r="M508" s="80">
        <v>19790.3</v>
      </c>
      <c r="Q508" s="14"/>
    </row>
    <row r="509" spans="1:17" ht="15.5" x14ac:dyDescent="0.35">
      <c r="A509" s="13">
        <v>43970</v>
      </c>
      <c r="B509" s="81" t="s">
        <v>555</v>
      </c>
      <c r="C509" s="80">
        <f t="shared" si="136"/>
        <v>2020</v>
      </c>
      <c r="D509" s="80">
        <f t="shared" si="137"/>
        <v>5</v>
      </c>
      <c r="E509" s="80">
        <f t="shared" si="138"/>
        <v>19</v>
      </c>
      <c r="F509" s="80">
        <v>779.36410000000001</v>
      </c>
      <c r="G509" s="80">
        <v>69.069999999999993</v>
      </c>
      <c r="H509" s="80">
        <v>0.3</v>
      </c>
      <c r="I509" s="80">
        <v>3786.66</v>
      </c>
      <c r="J509" s="80">
        <v>407.2</v>
      </c>
      <c r="K509" s="80">
        <v>1128.4276</v>
      </c>
      <c r="L509" s="80">
        <v>11933.07</v>
      </c>
      <c r="M509" s="80">
        <v>19791.36</v>
      </c>
      <c r="Q509" s="14"/>
    </row>
    <row r="510" spans="1:17" ht="15.5" x14ac:dyDescent="0.35">
      <c r="A510" s="13">
        <v>43971</v>
      </c>
      <c r="B510" s="81" t="s">
        <v>556</v>
      </c>
      <c r="C510" s="80">
        <f t="shared" si="136"/>
        <v>2020</v>
      </c>
      <c r="D510" s="80">
        <f t="shared" si="137"/>
        <v>5</v>
      </c>
      <c r="E510" s="80">
        <f t="shared" si="138"/>
        <v>20</v>
      </c>
      <c r="F510" s="80">
        <v>781.96669999999995</v>
      </c>
      <c r="G510" s="80">
        <v>69.33</v>
      </c>
      <c r="H510" s="80">
        <v>0.23</v>
      </c>
      <c r="I510" s="80">
        <v>3966.83</v>
      </c>
      <c r="J510" s="80">
        <v>261.60000000000002</v>
      </c>
      <c r="K510" s="80">
        <v>1127.9573</v>
      </c>
      <c r="L510" s="80">
        <v>11937.68</v>
      </c>
      <c r="M510" s="80">
        <v>19793.14</v>
      </c>
      <c r="Q510" s="14"/>
    </row>
    <row r="511" spans="1:17" ht="15.5" x14ac:dyDescent="0.35">
      <c r="A511" s="13">
        <v>43972</v>
      </c>
      <c r="B511" s="81" t="s">
        <v>557</v>
      </c>
      <c r="C511" s="80">
        <f t="shared" si="136"/>
        <v>2020</v>
      </c>
      <c r="D511" s="80">
        <f t="shared" si="137"/>
        <v>5</v>
      </c>
      <c r="E511" s="80">
        <f t="shared" si="138"/>
        <v>21</v>
      </c>
      <c r="F511" s="80">
        <v>786.15560000000005</v>
      </c>
      <c r="G511" s="80">
        <v>69.7</v>
      </c>
      <c r="H511" s="80">
        <v>0.37</v>
      </c>
      <c r="I511" s="80">
        <v>4484.09</v>
      </c>
      <c r="J511" s="80">
        <v>304.3</v>
      </c>
      <c r="K511" s="80">
        <v>1127.9572000000001</v>
      </c>
      <c r="L511" s="80">
        <v>11937.42</v>
      </c>
      <c r="M511" s="80">
        <v>19793.830000000002</v>
      </c>
      <c r="Q511" s="14"/>
    </row>
    <row r="512" spans="1:17" ht="15.5" x14ac:dyDescent="0.35">
      <c r="A512" s="13">
        <v>43973</v>
      </c>
      <c r="B512" s="81" t="s">
        <v>558</v>
      </c>
      <c r="C512" s="80">
        <f t="shared" si="136"/>
        <v>2020</v>
      </c>
      <c r="D512" s="80">
        <f t="shared" si="137"/>
        <v>5</v>
      </c>
      <c r="E512" s="80">
        <f t="shared" si="138"/>
        <v>22</v>
      </c>
      <c r="F512" s="80">
        <v>791.15650000000005</v>
      </c>
      <c r="G512" s="80">
        <v>70.14</v>
      </c>
      <c r="H512" s="80">
        <v>0.44</v>
      </c>
      <c r="I512" s="80">
        <v>5311.82</v>
      </c>
      <c r="J512" s="80">
        <v>257.8</v>
      </c>
      <c r="K512" s="80">
        <v>1127.9572000000001</v>
      </c>
      <c r="L512" s="80">
        <v>11931.96</v>
      </c>
      <c r="M512" s="80">
        <v>19799.04</v>
      </c>
      <c r="Q512" s="14"/>
    </row>
    <row r="513" spans="1:17" ht="15.5" x14ac:dyDescent="0.35">
      <c r="A513" s="13">
        <v>43974</v>
      </c>
      <c r="B513" s="81" t="s">
        <v>559</v>
      </c>
      <c r="C513" s="80">
        <f t="shared" si="136"/>
        <v>2020</v>
      </c>
      <c r="D513" s="80">
        <f t="shared" si="137"/>
        <v>5</v>
      </c>
      <c r="E513" s="80">
        <f t="shared" si="138"/>
        <v>23</v>
      </c>
      <c r="F513" s="80">
        <v>796.02110000000005</v>
      </c>
      <c r="G513" s="80">
        <v>70.56</v>
      </c>
      <c r="H513" s="80">
        <v>0.43</v>
      </c>
      <c r="I513" s="80">
        <v>5187.8</v>
      </c>
      <c r="J513" s="80">
        <v>331.5</v>
      </c>
      <c r="K513" s="80">
        <v>1128.1605</v>
      </c>
      <c r="L513" s="80">
        <v>11956.54</v>
      </c>
      <c r="M513" s="80">
        <v>19796.349999999999</v>
      </c>
      <c r="Q513" s="14"/>
    </row>
    <row r="514" spans="1:17" ht="15.5" x14ac:dyDescent="0.35">
      <c r="A514" s="13">
        <v>43975</v>
      </c>
      <c r="B514" s="81" t="s">
        <v>560</v>
      </c>
      <c r="C514" s="80">
        <f t="shared" si="136"/>
        <v>2020</v>
      </c>
      <c r="D514" s="80">
        <f t="shared" si="137"/>
        <v>5</v>
      </c>
      <c r="E514" s="80">
        <f t="shared" si="138"/>
        <v>24</v>
      </c>
      <c r="F514" s="80">
        <v>800.40729999999996</v>
      </c>
      <c r="G514" s="80">
        <v>70.95</v>
      </c>
      <c r="H514" s="80">
        <v>0.39</v>
      </c>
      <c r="I514" s="80">
        <v>4611.7</v>
      </c>
      <c r="J514" s="80">
        <v>452</v>
      </c>
      <c r="K514" s="80">
        <v>1128.1605</v>
      </c>
      <c r="L514" s="80">
        <v>11956.17</v>
      </c>
      <c r="M514" s="80">
        <v>19801.330000000002</v>
      </c>
      <c r="Q514" s="14"/>
    </row>
    <row r="515" spans="1:17" ht="15.5" x14ac:dyDescent="0.35">
      <c r="A515" s="13">
        <v>43976</v>
      </c>
      <c r="B515" s="81" t="s">
        <v>561</v>
      </c>
      <c r="C515" s="80">
        <f t="shared" si="136"/>
        <v>2020</v>
      </c>
      <c r="D515" s="80">
        <f t="shared" si="137"/>
        <v>5</v>
      </c>
      <c r="E515" s="80">
        <f t="shared" si="138"/>
        <v>25</v>
      </c>
      <c r="F515" s="80">
        <v>804.10630000000003</v>
      </c>
      <c r="G515" s="80">
        <v>71.290000000000006</v>
      </c>
      <c r="H515" s="80">
        <v>0.33</v>
      </c>
      <c r="I515" s="80">
        <v>4168.2299999999996</v>
      </c>
      <c r="J515" s="80">
        <v>444.8</v>
      </c>
      <c r="K515" s="80">
        <v>1128.0009</v>
      </c>
      <c r="L515" s="80">
        <v>11953.27</v>
      </c>
      <c r="M515" s="80">
        <v>19798.57</v>
      </c>
      <c r="Q515" s="14"/>
    </row>
    <row r="516" spans="1:17" ht="15.5" x14ac:dyDescent="0.35">
      <c r="A516" s="13">
        <v>43977</v>
      </c>
      <c r="B516" s="81" t="s">
        <v>562</v>
      </c>
      <c r="C516" s="80">
        <f t="shared" si="136"/>
        <v>2020</v>
      </c>
      <c r="D516" s="80">
        <f t="shared" si="137"/>
        <v>5</v>
      </c>
      <c r="E516" s="80">
        <f t="shared" si="138"/>
        <v>26</v>
      </c>
      <c r="F516" s="80">
        <v>807.19169999999997</v>
      </c>
      <c r="G516" s="80">
        <v>71.56</v>
      </c>
      <c r="H516" s="80">
        <v>0.27</v>
      </c>
      <c r="I516" s="80">
        <v>3443.95</v>
      </c>
      <c r="J516" s="80">
        <v>390.7</v>
      </c>
      <c r="K516" s="80">
        <v>1128.0009</v>
      </c>
      <c r="L516" s="80">
        <v>11923</v>
      </c>
      <c r="M516" s="80">
        <v>19799.07</v>
      </c>
      <c r="Q516" s="14"/>
    </row>
    <row r="517" spans="1:17" ht="15.5" x14ac:dyDescent="0.35">
      <c r="A517" s="13">
        <v>43978</v>
      </c>
      <c r="B517" s="81" t="s">
        <v>563</v>
      </c>
      <c r="C517" s="80">
        <f t="shared" ref="C517:C580" si="139">YEAR(B517)</f>
        <v>2020</v>
      </c>
      <c r="D517" s="80">
        <f t="shared" ref="D517:D580" si="140">MONTH(B517)</f>
        <v>5</v>
      </c>
      <c r="E517" s="80">
        <f t="shared" ref="E517:E580" si="141">DAY(B517)</f>
        <v>27</v>
      </c>
      <c r="F517" s="80">
        <v>809.46810000000005</v>
      </c>
      <c r="G517" s="80">
        <v>71.760000000000005</v>
      </c>
      <c r="H517" s="80">
        <v>0.2</v>
      </c>
      <c r="I517" s="80">
        <v>3027.48</v>
      </c>
      <c r="J517" s="80">
        <v>766.7</v>
      </c>
      <c r="K517" s="80">
        <v>1128.0009</v>
      </c>
      <c r="L517" s="80">
        <v>11922.72</v>
      </c>
      <c r="M517" s="80">
        <v>19804.830000000002</v>
      </c>
      <c r="Q517" s="14"/>
    </row>
    <row r="518" spans="1:17" ht="15.5" x14ac:dyDescent="0.35">
      <c r="A518" s="13">
        <v>43979</v>
      </c>
      <c r="B518" s="81" t="s">
        <v>564</v>
      </c>
      <c r="C518" s="80">
        <f t="shared" si="139"/>
        <v>2020</v>
      </c>
      <c r="D518" s="80">
        <f t="shared" si="140"/>
        <v>5</v>
      </c>
      <c r="E518" s="80">
        <f t="shared" si="141"/>
        <v>28</v>
      </c>
      <c r="F518" s="80">
        <v>812.14189999999996</v>
      </c>
      <c r="G518" s="80">
        <v>72.17</v>
      </c>
      <c r="H518" s="80">
        <v>0.24</v>
      </c>
      <c r="I518" s="80">
        <v>3112.2</v>
      </c>
      <c r="J518" s="80">
        <v>674</v>
      </c>
      <c r="K518" s="80">
        <v>1125.3069</v>
      </c>
      <c r="L518" s="80">
        <v>11927.4</v>
      </c>
      <c r="M518" s="80">
        <v>19805.560000000001</v>
      </c>
      <c r="Q518" s="14"/>
    </row>
    <row r="519" spans="1:17" ht="15.5" x14ac:dyDescent="0.35">
      <c r="A519" s="13">
        <v>43980</v>
      </c>
      <c r="B519" s="81" t="s">
        <v>565</v>
      </c>
      <c r="C519" s="80">
        <f t="shared" si="139"/>
        <v>2020</v>
      </c>
      <c r="D519" s="80">
        <f t="shared" si="140"/>
        <v>5</v>
      </c>
      <c r="E519" s="80">
        <f t="shared" si="141"/>
        <v>29</v>
      </c>
      <c r="F519" s="80">
        <v>814.98630000000003</v>
      </c>
      <c r="G519" s="80">
        <v>72.42</v>
      </c>
      <c r="H519" s="80">
        <v>0.25</v>
      </c>
      <c r="I519" s="80">
        <v>3274.16</v>
      </c>
      <c r="J519" s="80">
        <v>431</v>
      </c>
      <c r="K519" s="80">
        <v>1125.3059000000001</v>
      </c>
      <c r="L519" s="80">
        <v>11927.03</v>
      </c>
      <c r="M519" s="80">
        <v>19806.27</v>
      </c>
      <c r="Q519" s="14"/>
    </row>
    <row r="520" spans="1:17" ht="15.5" x14ac:dyDescent="0.35">
      <c r="A520" s="13">
        <v>43981</v>
      </c>
      <c r="B520" s="81" t="s">
        <v>566</v>
      </c>
      <c r="C520" s="80">
        <f t="shared" si="139"/>
        <v>2020</v>
      </c>
      <c r="D520" s="80">
        <f t="shared" si="140"/>
        <v>5</v>
      </c>
      <c r="E520" s="80">
        <f t="shared" si="141"/>
        <v>30</v>
      </c>
      <c r="F520" s="80">
        <v>810.32060000000001</v>
      </c>
      <c r="G520" s="80">
        <v>72.010000000000005</v>
      </c>
      <c r="H520" s="80">
        <v>-0.41</v>
      </c>
      <c r="I520" s="80">
        <v>4037.51</v>
      </c>
      <c r="J520" s="80">
        <v>248.3</v>
      </c>
      <c r="K520" s="80">
        <v>1125.3052</v>
      </c>
      <c r="L520" s="80">
        <v>11926.72</v>
      </c>
      <c r="M520" s="80">
        <v>19802.009999999998</v>
      </c>
      <c r="Q520" s="14"/>
    </row>
    <row r="521" spans="1:17" ht="15.5" x14ac:dyDescent="0.35">
      <c r="A521" s="13">
        <v>43982</v>
      </c>
      <c r="B521" s="81" t="s">
        <v>567</v>
      </c>
      <c r="C521" s="80">
        <f t="shared" si="139"/>
        <v>2020</v>
      </c>
      <c r="D521" s="80">
        <f t="shared" si="140"/>
        <v>5</v>
      </c>
      <c r="E521" s="80">
        <f t="shared" si="141"/>
        <v>31</v>
      </c>
      <c r="F521" s="80">
        <v>814.13390000000004</v>
      </c>
      <c r="G521" s="80">
        <v>72.349999999999994</v>
      </c>
      <c r="H521" s="80">
        <v>0.34</v>
      </c>
      <c r="I521" s="80">
        <v>4078.1</v>
      </c>
      <c r="J521" s="80">
        <v>230.3</v>
      </c>
      <c r="K521" s="80">
        <v>1125.3051</v>
      </c>
      <c r="L521" s="80">
        <v>11926.38</v>
      </c>
      <c r="M521" s="80">
        <v>19807.91</v>
      </c>
      <c r="Q521" s="14"/>
    </row>
    <row r="522" spans="1:17" ht="15.5" x14ac:dyDescent="0.35">
      <c r="A522" s="13">
        <v>43983</v>
      </c>
      <c r="B522" s="81" t="s">
        <v>568</v>
      </c>
      <c r="C522" s="80">
        <f t="shared" si="139"/>
        <v>2020</v>
      </c>
      <c r="D522" s="80">
        <f t="shared" si="140"/>
        <v>6</v>
      </c>
      <c r="E522" s="80">
        <f t="shared" si="141"/>
        <v>1</v>
      </c>
      <c r="F522" s="80">
        <v>826.17460000000005</v>
      </c>
      <c r="G522" s="80">
        <v>73.33</v>
      </c>
      <c r="H522" s="80">
        <v>1.07</v>
      </c>
      <c r="I522" s="80">
        <v>4052.49</v>
      </c>
      <c r="J522" s="80">
        <v>332.8</v>
      </c>
      <c r="K522" s="80">
        <v>1126.6756</v>
      </c>
      <c r="L522" s="80">
        <v>11956.19</v>
      </c>
      <c r="M522" s="80">
        <v>19861.419999999998</v>
      </c>
      <c r="Q522" s="14"/>
    </row>
    <row r="523" spans="1:17" ht="15.5" x14ac:dyDescent="0.35">
      <c r="A523" s="13">
        <v>43984</v>
      </c>
      <c r="B523" s="81" t="s">
        <v>569</v>
      </c>
      <c r="C523" s="80">
        <f t="shared" si="139"/>
        <v>2020</v>
      </c>
      <c r="D523" s="80">
        <f t="shared" si="140"/>
        <v>6</v>
      </c>
      <c r="E523" s="80">
        <f t="shared" si="141"/>
        <v>2</v>
      </c>
      <c r="F523" s="80">
        <v>829.00409999999999</v>
      </c>
      <c r="G523" s="80">
        <v>73.58</v>
      </c>
      <c r="H523" s="80">
        <v>0.25</v>
      </c>
      <c r="I523" s="80">
        <v>3162.27</v>
      </c>
      <c r="J523" s="80">
        <v>305.89999999999998</v>
      </c>
      <c r="K523" s="80">
        <v>1126.6756</v>
      </c>
      <c r="L523" s="80">
        <v>11955.97</v>
      </c>
      <c r="M523" s="80">
        <v>19862</v>
      </c>
      <c r="Q523" s="14"/>
    </row>
    <row r="524" spans="1:17" ht="15.5" x14ac:dyDescent="0.35">
      <c r="A524" s="13">
        <v>43985</v>
      </c>
      <c r="B524" s="81" t="s">
        <v>570</v>
      </c>
      <c r="C524" s="80">
        <f t="shared" si="139"/>
        <v>2020</v>
      </c>
      <c r="D524" s="80">
        <f t="shared" si="140"/>
        <v>6</v>
      </c>
      <c r="E524" s="80">
        <f t="shared" si="141"/>
        <v>3</v>
      </c>
      <c r="F524" s="80">
        <v>831.80319999999995</v>
      </c>
      <c r="G524" s="80">
        <v>73.83</v>
      </c>
      <c r="H524" s="80">
        <v>0.25</v>
      </c>
      <c r="I524" s="80">
        <v>3107.02</v>
      </c>
      <c r="J524" s="80">
        <v>322.5</v>
      </c>
      <c r="K524" s="80">
        <v>1126.6756</v>
      </c>
      <c r="L524" s="80">
        <v>11955.5</v>
      </c>
      <c r="M524" s="80">
        <v>19863.240000000002</v>
      </c>
      <c r="Q524" s="14"/>
    </row>
    <row r="525" spans="1:17" ht="15.5" x14ac:dyDescent="0.35">
      <c r="A525" s="13">
        <v>43986</v>
      </c>
      <c r="B525" s="81" t="s">
        <v>571</v>
      </c>
      <c r="C525" s="80">
        <f t="shared" si="139"/>
        <v>2020</v>
      </c>
      <c r="D525" s="80">
        <f t="shared" si="140"/>
        <v>6</v>
      </c>
      <c r="E525" s="80">
        <f t="shared" si="141"/>
        <v>4</v>
      </c>
      <c r="F525" s="80">
        <v>834.7627</v>
      </c>
      <c r="G525" s="80">
        <v>74.09</v>
      </c>
      <c r="H525" s="80">
        <v>0.26</v>
      </c>
      <c r="I525" s="80">
        <v>3324.19</v>
      </c>
      <c r="J525" s="80">
        <v>363.6</v>
      </c>
      <c r="K525" s="80">
        <v>1126.6756</v>
      </c>
      <c r="L525" s="80">
        <v>11956.35</v>
      </c>
      <c r="M525" s="80">
        <v>19862</v>
      </c>
      <c r="Q525" s="14"/>
    </row>
    <row r="526" spans="1:17" ht="15.5" x14ac:dyDescent="0.35">
      <c r="A526" s="13">
        <v>43987</v>
      </c>
      <c r="B526" s="81" t="s">
        <v>572</v>
      </c>
      <c r="C526" s="80">
        <f t="shared" si="139"/>
        <v>2020</v>
      </c>
      <c r="D526" s="80">
        <f t="shared" si="140"/>
        <v>6</v>
      </c>
      <c r="E526" s="80">
        <f t="shared" si="141"/>
        <v>5</v>
      </c>
      <c r="F526" s="80">
        <v>837.78</v>
      </c>
      <c r="G526" s="80">
        <v>74.33</v>
      </c>
      <c r="H526" s="80">
        <v>0.27</v>
      </c>
      <c r="I526" s="80">
        <v>3389.11</v>
      </c>
      <c r="J526" s="80">
        <v>351.6</v>
      </c>
      <c r="K526" s="80">
        <v>1127.0355999999999</v>
      </c>
      <c r="L526" s="80">
        <v>11955.68</v>
      </c>
      <c r="M526" s="80">
        <v>19863.759999999998</v>
      </c>
      <c r="Q526" s="14"/>
    </row>
    <row r="527" spans="1:17" ht="15.5" x14ac:dyDescent="0.35">
      <c r="A527" s="13">
        <v>43988</v>
      </c>
      <c r="B527" s="81" t="s">
        <v>573</v>
      </c>
      <c r="C527" s="80">
        <f t="shared" si="139"/>
        <v>2020</v>
      </c>
      <c r="D527" s="80">
        <f t="shared" si="140"/>
        <v>6</v>
      </c>
      <c r="E527" s="80">
        <f t="shared" si="141"/>
        <v>6</v>
      </c>
      <c r="F527" s="80">
        <v>841.58770000000004</v>
      </c>
      <c r="G527" s="80">
        <v>74.67</v>
      </c>
      <c r="H527" s="80">
        <v>0.34</v>
      </c>
      <c r="I527" s="80">
        <v>4028.46</v>
      </c>
      <c r="J527" s="80">
        <v>217.1</v>
      </c>
      <c r="K527" s="80">
        <v>1127.0355999999999</v>
      </c>
      <c r="L527" s="80">
        <v>11969.95</v>
      </c>
      <c r="M527" s="80">
        <v>19862.689999999999</v>
      </c>
      <c r="Q527" s="14"/>
    </row>
    <row r="528" spans="1:17" ht="15.5" x14ac:dyDescent="0.35">
      <c r="A528" s="13">
        <v>43989</v>
      </c>
      <c r="B528" s="81" t="s">
        <v>574</v>
      </c>
      <c r="C528" s="80">
        <f t="shared" si="139"/>
        <v>2020</v>
      </c>
      <c r="D528" s="80">
        <f t="shared" si="140"/>
        <v>6</v>
      </c>
      <c r="E528" s="80">
        <f t="shared" si="141"/>
        <v>7</v>
      </c>
      <c r="F528" s="80">
        <v>845.4325</v>
      </c>
      <c r="G528" s="80">
        <v>75.010000000000005</v>
      </c>
      <c r="H528" s="80">
        <v>0.34</v>
      </c>
      <c r="I528" s="80">
        <v>4022.17</v>
      </c>
      <c r="J528" s="80">
        <v>163.69999999999999</v>
      </c>
      <c r="K528" s="80">
        <v>1127.0355999999999</v>
      </c>
      <c r="L528" s="80">
        <v>11969.14</v>
      </c>
      <c r="M528" s="80">
        <v>19862.84</v>
      </c>
      <c r="Q528" s="14"/>
    </row>
    <row r="529" spans="1:17" ht="15.5" x14ac:dyDescent="0.35">
      <c r="A529" s="13">
        <v>43990</v>
      </c>
      <c r="B529" s="81" t="s">
        <v>575</v>
      </c>
      <c r="C529" s="80">
        <f t="shared" si="139"/>
        <v>2020</v>
      </c>
      <c r="D529" s="80">
        <f t="shared" si="140"/>
        <v>6</v>
      </c>
      <c r="E529" s="80">
        <f t="shared" si="141"/>
        <v>8</v>
      </c>
      <c r="F529" s="80">
        <v>847.82180000000005</v>
      </c>
      <c r="G529" s="80">
        <v>75.17</v>
      </c>
      <c r="H529" s="80">
        <v>0.21</v>
      </c>
      <c r="I529" s="80">
        <v>3023.79</v>
      </c>
      <c r="J529" s="80">
        <v>658.9</v>
      </c>
      <c r="K529" s="80">
        <v>1127.8320000000001</v>
      </c>
      <c r="L529" s="80">
        <v>11942.84</v>
      </c>
      <c r="M529" s="80">
        <v>19870.919999999998</v>
      </c>
      <c r="Q529" s="14"/>
    </row>
    <row r="530" spans="1:17" ht="15.5" x14ac:dyDescent="0.35">
      <c r="A530" s="13">
        <v>43991</v>
      </c>
      <c r="B530" s="81" t="s">
        <v>576</v>
      </c>
      <c r="C530" s="80">
        <f t="shared" si="139"/>
        <v>2020</v>
      </c>
      <c r="D530" s="80">
        <f t="shared" si="140"/>
        <v>6</v>
      </c>
      <c r="E530" s="80">
        <f t="shared" si="141"/>
        <v>9</v>
      </c>
      <c r="F530" s="80">
        <v>849.51700000000005</v>
      </c>
      <c r="G530" s="80">
        <v>75.319999999999993</v>
      </c>
      <c r="H530" s="80">
        <v>0.15</v>
      </c>
      <c r="I530" s="80">
        <v>2580.35</v>
      </c>
      <c r="J530" s="80">
        <v>881.8</v>
      </c>
      <c r="K530" s="80">
        <v>1127.8320000000001</v>
      </c>
      <c r="L530" s="80">
        <v>11942.39</v>
      </c>
      <c r="M530" s="80">
        <v>19872.11</v>
      </c>
      <c r="Q530" s="14"/>
    </row>
    <row r="531" spans="1:17" ht="15.5" x14ac:dyDescent="0.35">
      <c r="A531" s="13">
        <v>43992</v>
      </c>
      <c r="B531" s="81" t="s">
        <v>577</v>
      </c>
      <c r="C531" s="80">
        <f t="shared" si="139"/>
        <v>2020</v>
      </c>
      <c r="D531" s="80">
        <f t="shared" si="140"/>
        <v>6</v>
      </c>
      <c r="E531" s="80">
        <f t="shared" si="141"/>
        <v>10</v>
      </c>
      <c r="F531" s="80">
        <v>851.29470000000003</v>
      </c>
      <c r="G531" s="80">
        <v>75.48</v>
      </c>
      <c r="H531" s="80">
        <v>0.16</v>
      </c>
      <c r="I531" s="80">
        <v>2474.09</v>
      </c>
      <c r="J531" s="80">
        <v>695</v>
      </c>
      <c r="K531" s="80">
        <v>1127.8320000000001</v>
      </c>
      <c r="L531" s="80">
        <v>11942.04</v>
      </c>
      <c r="M531" s="80">
        <v>19873.03</v>
      </c>
      <c r="Q531" s="14"/>
    </row>
    <row r="532" spans="1:17" ht="15.5" x14ac:dyDescent="0.35">
      <c r="A532" s="13">
        <v>43993</v>
      </c>
      <c r="B532" s="81" t="s">
        <v>578</v>
      </c>
      <c r="C532" s="80">
        <f t="shared" si="139"/>
        <v>2020</v>
      </c>
      <c r="D532" s="80">
        <f t="shared" si="140"/>
        <v>6</v>
      </c>
      <c r="E532" s="80">
        <f t="shared" si="141"/>
        <v>11</v>
      </c>
      <c r="F532" s="80">
        <v>853.90509999999995</v>
      </c>
      <c r="G532" s="80">
        <v>75.709999999999994</v>
      </c>
      <c r="H532" s="80">
        <v>0.23</v>
      </c>
      <c r="I532" s="80">
        <v>3062.21</v>
      </c>
      <c r="J532" s="80">
        <v>449.5</v>
      </c>
      <c r="K532" s="80">
        <v>1127.8320000000001</v>
      </c>
      <c r="L532" s="80">
        <v>11941.79</v>
      </c>
      <c r="M532" s="80">
        <v>19873.68</v>
      </c>
      <c r="Q532" s="14"/>
    </row>
    <row r="533" spans="1:17" ht="15.5" x14ac:dyDescent="0.35">
      <c r="A533" s="13">
        <v>43994</v>
      </c>
      <c r="B533" s="81" t="s">
        <v>579</v>
      </c>
      <c r="C533" s="80">
        <f t="shared" si="139"/>
        <v>2020</v>
      </c>
      <c r="D533" s="80">
        <f t="shared" si="140"/>
        <v>6</v>
      </c>
      <c r="E533" s="80">
        <f t="shared" si="141"/>
        <v>12</v>
      </c>
      <c r="F533" s="80">
        <v>856.92920000000004</v>
      </c>
      <c r="G533" s="80">
        <v>75.98</v>
      </c>
      <c r="H533" s="80">
        <v>0.27</v>
      </c>
      <c r="I533" s="80">
        <v>3455.35</v>
      </c>
      <c r="J533" s="80">
        <v>430.4</v>
      </c>
      <c r="K533" s="80">
        <v>1127.8320000000001</v>
      </c>
      <c r="L533" s="80">
        <v>11941.44</v>
      </c>
      <c r="M533" s="80">
        <v>19874.61</v>
      </c>
      <c r="Q533" s="14"/>
    </row>
    <row r="534" spans="1:17" ht="15.5" x14ac:dyDescent="0.35">
      <c r="A534" s="13">
        <v>43995</v>
      </c>
      <c r="B534" s="81" t="s">
        <v>580</v>
      </c>
      <c r="C534" s="80">
        <f t="shared" si="139"/>
        <v>2020</v>
      </c>
      <c r="D534" s="80">
        <f t="shared" si="140"/>
        <v>6</v>
      </c>
      <c r="E534" s="80">
        <f t="shared" si="141"/>
        <v>13</v>
      </c>
      <c r="F534" s="80">
        <v>861.01340000000005</v>
      </c>
      <c r="G534" s="80">
        <v>76.34</v>
      </c>
      <c r="H534" s="80">
        <v>0.36</v>
      </c>
      <c r="I534" s="80">
        <v>4220.05</v>
      </c>
      <c r="J534" s="80">
        <v>158.4</v>
      </c>
      <c r="K534" s="80">
        <v>1127.8320000000001</v>
      </c>
      <c r="L534" s="80">
        <v>11940.92</v>
      </c>
      <c r="M534" s="80">
        <v>19875.98</v>
      </c>
      <c r="Q534" s="14"/>
    </row>
    <row r="535" spans="1:17" ht="15.5" x14ac:dyDescent="0.35">
      <c r="A535" s="13">
        <v>43996</v>
      </c>
      <c r="B535" s="81" t="s">
        <v>581</v>
      </c>
      <c r="C535" s="80">
        <f t="shared" si="139"/>
        <v>2020</v>
      </c>
      <c r="D535" s="80">
        <f t="shared" si="140"/>
        <v>6</v>
      </c>
      <c r="E535" s="80">
        <f t="shared" si="141"/>
        <v>14</v>
      </c>
      <c r="F535" s="80">
        <v>865.02160000000003</v>
      </c>
      <c r="G535" s="80">
        <v>76.7</v>
      </c>
      <c r="H535" s="80">
        <v>0.36</v>
      </c>
      <c r="I535" s="80">
        <v>4196.4799999999996</v>
      </c>
      <c r="J535" s="80">
        <v>200.7</v>
      </c>
      <c r="K535" s="80">
        <v>1127.8320000000001</v>
      </c>
      <c r="L535" s="80">
        <v>11940.36</v>
      </c>
      <c r="M535" s="80">
        <v>19877.46</v>
      </c>
      <c r="Q535" s="14"/>
    </row>
    <row r="536" spans="1:17" ht="15.5" x14ac:dyDescent="0.35">
      <c r="A536" s="13">
        <v>43997</v>
      </c>
      <c r="B536" s="81" t="s">
        <v>582</v>
      </c>
      <c r="C536" s="80">
        <f t="shared" si="139"/>
        <v>2020</v>
      </c>
      <c r="D536" s="80">
        <f t="shared" si="140"/>
        <v>6</v>
      </c>
      <c r="E536" s="80">
        <f t="shared" si="141"/>
        <v>15</v>
      </c>
      <c r="F536" s="80">
        <v>867.22609999999997</v>
      </c>
      <c r="G536" s="80">
        <v>76.900000000000006</v>
      </c>
      <c r="H536" s="80">
        <v>0.2</v>
      </c>
      <c r="I536" s="80">
        <v>3114.61</v>
      </c>
      <c r="J536" s="80">
        <v>447.5</v>
      </c>
      <c r="K536" s="80">
        <v>1127.7465</v>
      </c>
      <c r="L536" s="80">
        <v>11938.49</v>
      </c>
      <c r="M536" s="80">
        <v>19876.82</v>
      </c>
      <c r="Q536" s="14"/>
    </row>
    <row r="537" spans="1:17" ht="15.5" x14ac:dyDescent="0.35">
      <c r="A537" s="13">
        <v>43998</v>
      </c>
      <c r="B537" s="81" t="s">
        <v>583</v>
      </c>
      <c r="C537" s="80">
        <f t="shared" si="139"/>
        <v>2020</v>
      </c>
      <c r="D537" s="80">
        <f t="shared" si="140"/>
        <v>6</v>
      </c>
      <c r="E537" s="80">
        <f t="shared" si="141"/>
        <v>16</v>
      </c>
      <c r="F537" s="80">
        <v>869.31849999999997</v>
      </c>
      <c r="G537" s="80">
        <v>77.08</v>
      </c>
      <c r="H537" s="80">
        <v>0.19</v>
      </c>
      <c r="I537" s="80">
        <v>2720.98</v>
      </c>
      <c r="J537" s="80">
        <v>611.5</v>
      </c>
      <c r="K537" s="80">
        <v>1127.7465</v>
      </c>
      <c r="L537" s="80">
        <v>11938.08</v>
      </c>
      <c r="M537" s="80">
        <v>19877.91</v>
      </c>
      <c r="Q537" s="14"/>
    </row>
    <row r="538" spans="1:17" ht="15.5" x14ac:dyDescent="0.35">
      <c r="A538" s="13">
        <v>43999</v>
      </c>
      <c r="B538" s="81" t="s">
        <v>584</v>
      </c>
      <c r="C538" s="80">
        <f t="shared" si="139"/>
        <v>2020</v>
      </c>
      <c r="D538" s="80">
        <f t="shared" si="140"/>
        <v>6</v>
      </c>
      <c r="E538" s="80">
        <f t="shared" si="141"/>
        <v>17</v>
      </c>
      <c r="F538" s="80">
        <v>871.29830000000004</v>
      </c>
      <c r="G538" s="80">
        <v>77.260000000000005</v>
      </c>
      <c r="H538" s="80">
        <v>0.18</v>
      </c>
      <c r="I538" s="80">
        <v>2630.24</v>
      </c>
      <c r="J538" s="80">
        <v>642.6</v>
      </c>
      <c r="K538" s="80">
        <v>1127.7724000000001</v>
      </c>
      <c r="L538" s="80">
        <v>11937.73</v>
      </c>
      <c r="M538" s="80">
        <v>19878.830000000002</v>
      </c>
      <c r="Q538" s="14"/>
    </row>
    <row r="539" spans="1:17" ht="15.5" x14ac:dyDescent="0.35">
      <c r="A539" s="13">
        <v>44000</v>
      </c>
      <c r="B539" s="81" t="s">
        <v>585</v>
      </c>
      <c r="C539" s="80">
        <f t="shared" si="139"/>
        <v>2020</v>
      </c>
      <c r="D539" s="80">
        <f t="shared" si="140"/>
        <v>6</v>
      </c>
      <c r="E539" s="80">
        <f t="shared" si="141"/>
        <v>18</v>
      </c>
      <c r="F539" s="80">
        <v>873.6173</v>
      </c>
      <c r="G539" s="80">
        <v>77.459999999999994</v>
      </c>
      <c r="H539" s="80">
        <v>0.21</v>
      </c>
      <c r="I539" s="80">
        <v>2829.26</v>
      </c>
      <c r="J539" s="80">
        <v>506.7</v>
      </c>
      <c r="K539" s="80">
        <v>1127.7724000000001</v>
      </c>
      <c r="L539" s="80">
        <v>11937.46</v>
      </c>
      <c r="M539" s="80">
        <v>19879.54</v>
      </c>
      <c r="Q539" s="14"/>
    </row>
    <row r="540" spans="1:17" ht="15.5" x14ac:dyDescent="0.35">
      <c r="A540" s="13">
        <v>44001</v>
      </c>
      <c r="B540" s="81" t="s">
        <v>586</v>
      </c>
      <c r="C540" s="80">
        <f t="shared" si="139"/>
        <v>2020</v>
      </c>
      <c r="D540" s="80">
        <f t="shared" si="140"/>
        <v>6</v>
      </c>
      <c r="E540" s="80">
        <f t="shared" si="141"/>
        <v>19</v>
      </c>
      <c r="F540" s="80">
        <v>876.16290000000004</v>
      </c>
      <c r="G540" s="80">
        <v>77.69</v>
      </c>
      <c r="H540" s="80">
        <v>0.23</v>
      </c>
      <c r="I540" s="80">
        <v>2945.27</v>
      </c>
      <c r="J540" s="80">
        <v>401.4</v>
      </c>
      <c r="K540" s="80">
        <v>1127.7724000000001</v>
      </c>
      <c r="L540" s="80">
        <v>11924.02</v>
      </c>
      <c r="M540" s="80">
        <v>19880.71</v>
      </c>
      <c r="Q540" s="14"/>
    </row>
    <row r="541" spans="1:17" ht="15.5" x14ac:dyDescent="0.35">
      <c r="A541" s="13">
        <v>44002</v>
      </c>
      <c r="B541" s="81" t="s">
        <v>587</v>
      </c>
      <c r="C541" s="80">
        <f t="shared" si="139"/>
        <v>2020</v>
      </c>
      <c r="D541" s="80">
        <f t="shared" si="140"/>
        <v>6</v>
      </c>
      <c r="E541" s="80">
        <f t="shared" si="141"/>
        <v>20</v>
      </c>
      <c r="F541" s="80">
        <v>879.95669999999996</v>
      </c>
      <c r="G541" s="80">
        <v>78.03</v>
      </c>
      <c r="H541" s="80">
        <v>0.34</v>
      </c>
      <c r="I541" s="80">
        <v>4114.87</v>
      </c>
      <c r="J541" s="80">
        <v>324.8</v>
      </c>
      <c r="K541" s="80">
        <v>1127.7724000000001</v>
      </c>
      <c r="L541" s="80">
        <v>11923.59</v>
      </c>
      <c r="M541" s="80">
        <v>19881.86</v>
      </c>
      <c r="Q541" s="14"/>
    </row>
    <row r="542" spans="1:17" ht="15.5" x14ac:dyDescent="0.35">
      <c r="A542" s="13">
        <v>44003</v>
      </c>
      <c r="B542" s="81" t="s">
        <v>588</v>
      </c>
      <c r="C542" s="80">
        <f t="shared" si="139"/>
        <v>2020</v>
      </c>
      <c r="D542" s="80">
        <f t="shared" si="140"/>
        <v>6</v>
      </c>
      <c r="E542" s="80">
        <f t="shared" si="141"/>
        <v>21</v>
      </c>
      <c r="F542" s="80">
        <v>884.0575</v>
      </c>
      <c r="G542" s="80">
        <v>78.39</v>
      </c>
      <c r="H542" s="80">
        <v>0.36</v>
      </c>
      <c r="I542" s="80">
        <v>4344.0200000000004</v>
      </c>
      <c r="J542" s="80">
        <v>256.2</v>
      </c>
      <c r="K542" s="80">
        <v>1127.7724000000001</v>
      </c>
      <c r="L542" s="80">
        <v>11922.94</v>
      </c>
      <c r="M542" s="80">
        <v>19883.560000000001</v>
      </c>
      <c r="Q542" s="14"/>
    </row>
    <row r="543" spans="1:17" ht="15.5" x14ac:dyDescent="0.35">
      <c r="A543" s="13">
        <v>44004</v>
      </c>
      <c r="B543" s="81" t="s">
        <v>589</v>
      </c>
      <c r="C543" s="80">
        <f t="shared" si="139"/>
        <v>2020</v>
      </c>
      <c r="D543" s="80">
        <f t="shared" si="140"/>
        <v>6</v>
      </c>
      <c r="E543" s="80">
        <f t="shared" si="141"/>
        <v>22</v>
      </c>
      <c r="F543" s="80">
        <v>887.03409999999997</v>
      </c>
      <c r="G543" s="80">
        <v>78.650000000000006</v>
      </c>
      <c r="H543" s="80">
        <v>0.26</v>
      </c>
      <c r="I543" s="80">
        <v>3313.01</v>
      </c>
      <c r="J543" s="80">
        <v>322.89999999999998</v>
      </c>
      <c r="K543" s="80">
        <v>1127.8637000000001</v>
      </c>
      <c r="L543" s="80">
        <v>11944.67</v>
      </c>
      <c r="M543" s="80">
        <v>19887.55</v>
      </c>
      <c r="Q543" s="14"/>
    </row>
    <row r="544" spans="1:17" ht="15.5" x14ac:dyDescent="0.35">
      <c r="A544" s="13">
        <v>44005</v>
      </c>
      <c r="B544" s="81" t="s">
        <v>590</v>
      </c>
      <c r="C544" s="80">
        <f t="shared" si="139"/>
        <v>2020</v>
      </c>
      <c r="D544" s="80">
        <f t="shared" si="140"/>
        <v>6</v>
      </c>
      <c r="E544" s="80">
        <f t="shared" si="141"/>
        <v>23</v>
      </c>
      <c r="F544" s="80">
        <v>889.58939999999996</v>
      </c>
      <c r="G544" s="80">
        <v>78.87</v>
      </c>
      <c r="H544" s="80">
        <v>0.23</v>
      </c>
      <c r="I544" s="80">
        <v>2908.86</v>
      </c>
      <c r="J544" s="80">
        <v>369.6</v>
      </c>
      <c r="K544" s="80">
        <v>1127.8633</v>
      </c>
      <c r="L544" s="80">
        <v>11944.06</v>
      </c>
      <c r="M544" s="80">
        <v>19889.02</v>
      </c>
      <c r="Q544" s="14"/>
    </row>
    <row r="545" spans="1:17" ht="15.5" x14ac:dyDescent="0.35">
      <c r="A545" s="13">
        <v>44006</v>
      </c>
      <c r="B545" s="81" t="s">
        <v>591</v>
      </c>
      <c r="C545" s="80">
        <f t="shared" si="139"/>
        <v>2020</v>
      </c>
      <c r="D545" s="80">
        <f t="shared" si="140"/>
        <v>6</v>
      </c>
      <c r="E545" s="80">
        <f t="shared" si="141"/>
        <v>24</v>
      </c>
      <c r="F545" s="80">
        <v>891.96879999999999</v>
      </c>
      <c r="G545" s="80">
        <v>79.08</v>
      </c>
      <c r="H545" s="80">
        <v>0.21</v>
      </c>
      <c r="I545" s="80">
        <v>2755.12</v>
      </c>
      <c r="J545" s="80">
        <v>368.7</v>
      </c>
      <c r="K545" s="80">
        <v>1127.8630000000001</v>
      </c>
      <c r="L545" s="80">
        <v>11943.64</v>
      </c>
      <c r="M545" s="80">
        <v>19890.09</v>
      </c>
      <c r="Q545" s="14"/>
    </row>
    <row r="546" spans="1:17" ht="15.5" x14ac:dyDescent="0.35">
      <c r="A546" s="13">
        <v>44007</v>
      </c>
      <c r="B546" s="81" t="s">
        <v>592</v>
      </c>
      <c r="C546" s="80">
        <f t="shared" si="139"/>
        <v>2020</v>
      </c>
      <c r="D546" s="80">
        <f t="shared" si="140"/>
        <v>6</v>
      </c>
      <c r="E546" s="80">
        <f t="shared" si="141"/>
        <v>25</v>
      </c>
      <c r="F546" s="80">
        <v>894.36210000000005</v>
      </c>
      <c r="G546" s="80">
        <v>79.3</v>
      </c>
      <c r="H546" s="80">
        <v>0.21</v>
      </c>
      <c r="I546" s="80">
        <v>2711.78</v>
      </c>
      <c r="J546" s="80">
        <v>326.10000000000002</v>
      </c>
      <c r="K546" s="80">
        <v>1127.8626999999999</v>
      </c>
      <c r="L546" s="80">
        <v>11943.22</v>
      </c>
      <c r="M546" s="80">
        <v>19891.099999999999</v>
      </c>
      <c r="Q546" s="14"/>
    </row>
    <row r="547" spans="1:17" ht="15.5" x14ac:dyDescent="0.35">
      <c r="A547" s="13">
        <v>44008</v>
      </c>
      <c r="B547" s="81" t="s">
        <v>593</v>
      </c>
      <c r="C547" s="80">
        <f t="shared" si="139"/>
        <v>2020</v>
      </c>
      <c r="D547" s="80">
        <f t="shared" si="140"/>
        <v>6</v>
      </c>
      <c r="E547" s="80">
        <f t="shared" si="141"/>
        <v>26</v>
      </c>
      <c r="F547" s="80">
        <v>897.21849999999995</v>
      </c>
      <c r="G547" s="80">
        <v>79.55</v>
      </c>
      <c r="H547" s="80">
        <v>0.25</v>
      </c>
      <c r="I547" s="80">
        <v>3059.13</v>
      </c>
      <c r="J547" s="80">
        <v>218.1</v>
      </c>
      <c r="K547" s="80">
        <v>1127.8624</v>
      </c>
      <c r="L547" s="80">
        <v>11942.85</v>
      </c>
      <c r="M547" s="80">
        <v>19892.04</v>
      </c>
      <c r="Q547" s="14"/>
    </row>
    <row r="548" spans="1:17" ht="15.5" x14ac:dyDescent="0.35">
      <c r="A548" s="13">
        <v>44009</v>
      </c>
      <c r="B548" s="81" t="s">
        <v>594</v>
      </c>
      <c r="C548" s="80">
        <f t="shared" si="139"/>
        <v>2020</v>
      </c>
      <c r="D548" s="80">
        <f t="shared" si="140"/>
        <v>6</v>
      </c>
      <c r="E548" s="80">
        <f t="shared" si="141"/>
        <v>27</v>
      </c>
      <c r="F548" s="80">
        <v>901.04690000000005</v>
      </c>
      <c r="G548" s="80">
        <v>79.89</v>
      </c>
      <c r="H548" s="80">
        <v>0.34</v>
      </c>
      <c r="I548" s="80">
        <v>3969.44</v>
      </c>
      <c r="J548" s="80">
        <v>147.80000000000001</v>
      </c>
      <c r="K548" s="80">
        <v>1127.8624</v>
      </c>
      <c r="L548" s="80">
        <v>11942.4</v>
      </c>
      <c r="M548" s="80">
        <v>19893.240000000002</v>
      </c>
      <c r="Q548" s="14"/>
    </row>
    <row r="549" spans="1:17" ht="15.5" x14ac:dyDescent="0.35">
      <c r="A549" s="13">
        <v>44010</v>
      </c>
      <c r="B549" s="81" t="s">
        <v>595</v>
      </c>
      <c r="C549" s="80">
        <f t="shared" si="139"/>
        <v>2020</v>
      </c>
      <c r="D549" s="80">
        <f t="shared" si="140"/>
        <v>6</v>
      </c>
      <c r="E549" s="80">
        <f t="shared" si="141"/>
        <v>28</v>
      </c>
      <c r="F549" s="80">
        <v>905.12149999999997</v>
      </c>
      <c r="G549" s="80">
        <v>80.25</v>
      </c>
      <c r="H549" s="80">
        <v>0.36</v>
      </c>
      <c r="I549" s="80">
        <v>4187.95</v>
      </c>
      <c r="J549" s="80">
        <v>116.4</v>
      </c>
      <c r="K549" s="80">
        <v>1127.8624</v>
      </c>
      <c r="L549" s="80">
        <v>11941.88</v>
      </c>
      <c r="M549" s="80">
        <v>19894.62</v>
      </c>
      <c r="Q549" s="14"/>
    </row>
    <row r="550" spans="1:17" ht="15.5" x14ac:dyDescent="0.35">
      <c r="A550" s="13">
        <v>44011</v>
      </c>
      <c r="B550" s="81" t="s">
        <v>596</v>
      </c>
      <c r="C550" s="80">
        <f t="shared" si="139"/>
        <v>2020</v>
      </c>
      <c r="D550" s="80">
        <f t="shared" si="140"/>
        <v>6</v>
      </c>
      <c r="E550" s="80">
        <f t="shared" si="141"/>
        <v>29</v>
      </c>
      <c r="F550" s="80">
        <v>908.00130000000001</v>
      </c>
      <c r="G550" s="80">
        <v>80.5</v>
      </c>
      <c r="H550" s="80">
        <v>0.26</v>
      </c>
      <c r="I550" s="80">
        <v>3132.23</v>
      </c>
      <c r="J550" s="80">
        <v>253.4</v>
      </c>
      <c r="K550" s="80">
        <v>1127.8851999999999</v>
      </c>
      <c r="L550" s="80">
        <v>11941.7</v>
      </c>
      <c r="M550" s="80">
        <v>19896.57</v>
      </c>
      <c r="Q550" s="14"/>
    </row>
    <row r="551" spans="1:17" ht="15.5" x14ac:dyDescent="0.35">
      <c r="A551" s="13">
        <v>44012</v>
      </c>
      <c r="B551" s="81" t="s">
        <v>597</v>
      </c>
      <c r="C551" s="80">
        <f t="shared" si="139"/>
        <v>2020</v>
      </c>
      <c r="D551" s="80">
        <f t="shared" si="140"/>
        <v>6</v>
      </c>
      <c r="E551" s="80">
        <f t="shared" si="141"/>
        <v>30</v>
      </c>
      <c r="F551" s="80">
        <v>909.11500000000001</v>
      </c>
      <c r="G551" s="80">
        <v>80.599999999999994</v>
      </c>
      <c r="H551" s="80">
        <v>0.1</v>
      </c>
      <c r="I551" s="80">
        <v>3088.56</v>
      </c>
      <c r="J551" s="80">
        <v>352.2</v>
      </c>
      <c r="K551" s="80">
        <v>1127.8851999999999</v>
      </c>
      <c r="L551" s="80">
        <v>11988.92</v>
      </c>
      <c r="M551" s="80">
        <v>19819.75</v>
      </c>
      <c r="Q551" s="14"/>
    </row>
    <row r="552" spans="1:17" ht="15.5" x14ac:dyDescent="0.35">
      <c r="A552" s="13">
        <v>44013</v>
      </c>
      <c r="B552" s="81" t="s">
        <v>598</v>
      </c>
      <c r="C552" s="80">
        <f t="shared" si="139"/>
        <v>2020</v>
      </c>
      <c r="D552" s="80">
        <f t="shared" si="140"/>
        <v>7</v>
      </c>
      <c r="E552" s="80">
        <f t="shared" si="141"/>
        <v>1</v>
      </c>
      <c r="F552" s="80">
        <v>912.5915</v>
      </c>
      <c r="G552" s="80">
        <v>80.78</v>
      </c>
      <c r="H552" s="80">
        <v>0.31</v>
      </c>
      <c r="I552" s="80">
        <v>2534.33</v>
      </c>
      <c r="J552" s="80">
        <v>518.4</v>
      </c>
      <c r="K552" s="80">
        <v>1129.6851999999999</v>
      </c>
      <c r="L552" s="80">
        <v>11940.84</v>
      </c>
      <c r="M552" s="80">
        <v>19898.849999999999</v>
      </c>
      <c r="Q552" s="14"/>
    </row>
    <row r="553" spans="1:17" ht="15.5" x14ac:dyDescent="0.35">
      <c r="A553" s="13">
        <v>44014</v>
      </c>
      <c r="B553" s="81" t="s">
        <v>599</v>
      </c>
      <c r="C553" s="80">
        <f t="shared" si="139"/>
        <v>2020</v>
      </c>
      <c r="D553" s="80">
        <f t="shared" si="140"/>
        <v>7</v>
      </c>
      <c r="E553" s="80">
        <f t="shared" si="141"/>
        <v>2</v>
      </c>
      <c r="F553" s="80">
        <v>914.76130000000001</v>
      </c>
      <c r="G553" s="80">
        <v>80.97</v>
      </c>
      <c r="H553" s="80">
        <v>0.19</v>
      </c>
      <c r="I553" s="80">
        <v>2522.79</v>
      </c>
      <c r="J553" s="80">
        <v>357.6</v>
      </c>
      <c r="K553" s="80">
        <v>1129.6851999999999</v>
      </c>
      <c r="L553" s="80">
        <v>11940.39</v>
      </c>
      <c r="M553" s="80">
        <v>19900.03</v>
      </c>
      <c r="Q553" s="14"/>
    </row>
    <row r="554" spans="1:17" ht="15.5" x14ac:dyDescent="0.35">
      <c r="A554" s="13">
        <v>44015</v>
      </c>
      <c r="B554" s="81" t="s">
        <v>600</v>
      </c>
      <c r="C554" s="80">
        <f t="shared" si="139"/>
        <v>2020</v>
      </c>
      <c r="D554" s="80">
        <f t="shared" si="140"/>
        <v>7</v>
      </c>
      <c r="E554" s="80">
        <f t="shared" si="141"/>
        <v>3</v>
      </c>
      <c r="F554" s="80">
        <v>918.09760000000006</v>
      </c>
      <c r="G554" s="80">
        <v>81.27</v>
      </c>
      <c r="H554" s="80">
        <v>0.3</v>
      </c>
      <c r="I554" s="80">
        <v>3275.36</v>
      </c>
      <c r="J554" s="80">
        <v>257.7</v>
      </c>
      <c r="K554" s="80">
        <v>1129.6851999999999</v>
      </c>
      <c r="L554" s="80">
        <v>11940.61</v>
      </c>
      <c r="M554" s="80">
        <v>19899.45</v>
      </c>
      <c r="Q554" s="14"/>
    </row>
    <row r="555" spans="1:17" ht="15.5" x14ac:dyDescent="0.35">
      <c r="A555" s="13">
        <v>44016</v>
      </c>
      <c r="B555" s="81" t="s">
        <v>601</v>
      </c>
      <c r="C555" s="80">
        <f t="shared" si="139"/>
        <v>2020</v>
      </c>
      <c r="D555" s="80">
        <f t="shared" si="140"/>
        <v>7</v>
      </c>
      <c r="E555" s="80">
        <f t="shared" si="141"/>
        <v>4</v>
      </c>
      <c r="F555" s="80">
        <v>922.36040000000003</v>
      </c>
      <c r="G555" s="80">
        <v>81.650000000000006</v>
      </c>
      <c r="H555" s="80">
        <v>0.38</v>
      </c>
      <c r="I555" s="80">
        <v>4452.7299999999996</v>
      </c>
      <c r="J555" s="80">
        <v>197.4</v>
      </c>
      <c r="K555" s="80">
        <v>1129.6851999999999</v>
      </c>
      <c r="L555" s="80">
        <v>11940.43</v>
      </c>
      <c r="M555" s="80">
        <v>19899.93</v>
      </c>
      <c r="Q555" s="14"/>
    </row>
    <row r="556" spans="1:17" ht="15.5" x14ac:dyDescent="0.35">
      <c r="A556" s="13">
        <v>44017</v>
      </c>
      <c r="B556" s="81" t="s">
        <v>602</v>
      </c>
      <c r="C556" s="80">
        <f t="shared" si="139"/>
        <v>2020</v>
      </c>
      <c r="D556" s="80">
        <f t="shared" si="140"/>
        <v>7</v>
      </c>
      <c r="E556" s="80">
        <f t="shared" si="141"/>
        <v>5</v>
      </c>
      <c r="F556" s="80">
        <v>926.73440000000005</v>
      </c>
      <c r="G556" s="80">
        <v>82.03</v>
      </c>
      <c r="H556" s="80">
        <v>0.39</v>
      </c>
      <c r="I556" s="80">
        <v>4587.6400000000003</v>
      </c>
      <c r="J556" s="80">
        <v>206.2</v>
      </c>
      <c r="K556" s="80">
        <v>1129.6851999999999</v>
      </c>
      <c r="L556" s="80">
        <v>11940.2</v>
      </c>
      <c r="M556" s="80">
        <v>19900.54</v>
      </c>
      <c r="Q556" s="14"/>
    </row>
    <row r="557" spans="1:17" ht="15.5" x14ac:dyDescent="0.35">
      <c r="A557" s="13">
        <v>44018</v>
      </c>
      <c r="B557" s="81" t="s">
        <v>603</v>
      </c>
      <c r="C557" s="80">
        <f t="shared" si="139"/>
        <v>2020</v>
      </c>
      <c r="D557" s="80">
        <f t="shared" si="140"/>
        <v>7</v>
      </c>
      <c r="E557" s="80">
        <f t="shared" si="141"/>
        <v>6</v>
      </c>
      <c r="F557" s="80">
        <v>929.09500000000003</v>
      </c>
      <c r="G557" s="80">
        <v>82.25</v>
      </c>
      <c r="H557" s="80">
        <v>0.21</v>
      </c>
      <c r="I557" s="80">
        <v>3272.05</v>
      </c>
      <c r="J557" s="80">
        <v>714.9</v>
      </c>
      <c r="K557" s="80">
        <v>1129.6586</v>
      </c>
      <c r="L557" s="80">
        <v>11987.21</v>
      </c>
      <c r="M557" s="80">
        <v>19900.53</v>
      </c>
      <c r="Q557" s="14"/>
    </row>
    <row r="558" spans="1:17" ht="15.5" x14ac:dyDescent="0.35">
      <c r="A558" s="13">
        <v>44019</v>
      </c>
      <c r="B558" s="81" t="s">
        <v>604</v>
      </c>
      <c r="C558" s="80">
        <f t="shared" si="139"/>
        <v>2020</v>
      </c>
      <c r="D558" s="80">
        <f t="shared" si="140"/>
        <v>7</v>
      </c>
      <c r="E558" s="80">
        <f t="shared" si="141"/>
        <v>7</v>
      </c>
      <c r="F558" s="80">
        <v>930.51990000000001</v>
      </c>
      <c r="G558" s="80">
        <v>82.37</v>
      </c>
      <c r="H558" s="80">
        <v>0.13</v>
      </c>
      <c r="I558" s="80">
        <v>2562</v>
      </c>
      <c r="J558" s="80">
        <v>1128</v>
      </c>
      <c r="K558" s="80">
        <v>1129.6586</v>
      </c>
      <c r="L558" s="80">
        <v>11987.08</v>
      </c>
      <c r="M558" s="80">
        <v>19900.84</v>
      </c>
      <c r="Q558" s="14"/>
    </row>
    <row r="559" spans="1:17" ht="15.5" x14ac:dyDescent="0.35">
      <c r="A559" s="13">
        <v>44020</v>
      </c>
      <c r="B559" s="81" t="s">
        <v>605</v>
      </c>
      <c r="C559" s="80">
        <f t="shared" si="139"/>
        <v>2020</v>
      </c>
      <c r="D559" s="80">
        <f t="shared" si="140"/>
        <v>7</v>
      </c>
      <c r="E559" s="80">
        <f t="shared" si="141"/>
        <v>8</v>
      </c>
      <c r="F559" s="80">
        <v>931.64769999999999</v>
      </c>
      <c r="G559" s="80">
        <v>82.47</v>
      </c>
      <c r="H559" s="80">
        <v>0.1</v>
      </c>
      <c r="I559" s="80">
        <v>2431.5300000000002</v>
      </c>
      <c r="J559" s="80">
        <v>1319.8</v>
      </c>
      <c r="K559" s="80">
        <v>1129.6583000000001</v>
      </c>
      <c r="L559" s="80">
        <v>11987.58</v>
      </c>
      <c r="M559" s="80">
        <v>19899.46</v>
      </c>
      <c r="Q559" s="14"/>
    </row>
    <row r="560" spans="1:17" ht="15.5" x14ac:dyDescent="0.35">
      <c r="A560" s="13">
        <v>44021</v>
      </c>
      <c r="B560" s="81" t="s">
        <v>606</v>
      </c>
      <c r="C560" s="80">
        <f t="shared" si="139"/>
        <v>2020</v>
      </c>
      <c r="D560" s="80">
        <f t="shared" si="140"/>
        <v>7</v>
      </c>
      <c r="E560" s="80">
        <f t="shared" si="141"/>
        <v>9</v>
      </c>
      <c r="F560" s="80">
        <v>932.86720000000003</v>
      </c>
      <c r="G560" s="80">
        <v>82.58</v>
      </c>
      <c r="H560" s="80">
        <v>0.11</v>
      </c>
      <c r="I560" s="80">
        <v>2461.52</v>
      </c>
      <c r="J560" s="80">
        <v>1232.4000000000001</v>
      </c>
      <c r="K560" s="80">
        <v>1129.6582000000001</v>
      </c>
      <c r="L560" s="80">
        <v>11988.22</v>
      </c>
      <c r="M560" s="80">
        <v>19897.77</v>
      </c>
      <c r="Q560" s="14"/>
    </row>
    <row r="561" spans="1:17" ht="15.5" x14ac:dyDescent="0.35">
      <c r="A561" s="13">
        <v>44022</v>
      </c>
      <c r="B561" s="81" t="s">
        <v>607</v>
      </c>
      <c r="C561" s="80">
        <f t="shared" si="139"/>
        <v>2020</v>
      </c>
      <c r="D561" s="80">
        <f t="shared" si="140"/>
        <v>7</v>
      </c>
      <c r="E561" s="80">
        <f t="shared" si="141"/>
        <v>10</v>
      </c>
      <c r="F561" s="80">
        <v>934.99540000000002</v>
      </c>
      <c r="G561" s="80">
        <v>82.77</v>
      </c>
      <c r="H561" s="80">
        <v>0.19</v>
      </c>
      <c r="I561" s="80">
        <v>2897.87</v>
      </c>
      <c r="J561" s="80">
        <v>830.4</v>
      </c>
      <c r="K561" s="80">
        <v>1129.6582000000001</v>
      </c>
      <c r="L561" s="80">
        <v>11988.61</v>
      </c>
      <c r="M561" s="80">
        <v>19896.740000000002</v>
      </c>
      <c r="Q561" s="14"/>
    </row>
    <row r="562" spans="1:17" ht="15.5" x14ac:dyDescent="0.35">
      <c r="A562" s="13">
        <v>44023</v>
      </c>
      <c r="B562" s="81" t="s">
        <v>608</v>
      </c>
      <c r="C562" s="80">
        <f t="shared" si="139"/>
        <v>2020</v>
      </c>
      <c r="D562" s="80">
        <f t="shared" si="140"/>
        <v>7</v>
      </c>
      <c r="E562" s="80">
        <f t="shared" si="141"/>
        <v>11</v>
      </c>
      <c r="F562" s="80">
        <v>938.58339999999998</v>
      </c>
      <c r="G562" s="80">
        <v>83.09</v>
      </c>
      <c r="H562" s="80">
        <v>0.32</v>
      </c>
      <c r="I562" s="80">
        <v>3783.69</v>
      </c>
      <c r="J562" s="80">
        <v>166.2</v>
      </c>
      <c r="K562" s="80">
        <v>1129.6582000000001</v>
      </c>
      <c r="L562" s="80">
        <v>11989.12</v>
      </c>
      <c r="M562" s="80">
        <v>19895.39</v>
      </c>
      <c r="Q562" s="14"/>
    </row>
    <row r="563" spans="1:17" ht="15.5" x14ac:dyDescent="0.35">
      <c r="A563" s="13">
        <v>44024</v>
      </c>
      <c r="B563" s="81" t="s">
        <v>609</v>
      </c>
      <c r="C563" s="80">
        <f t="shared" si="139"/>
        <v>2020</v>
      </c>
      <c r="D563" s="80">
        <f t="shared" si="140"/>
        <v>7</v>
      </c>
      <c r="E563" s="80">
        <f t="shared" si="141"/>
        <v>12</v>
      </c>
      <c r="F563" s="80">
        <v>942.77340000000004</v>
      </c>
      <c r="G563" s="80">
        <v>83.46</v>
      </c>
      <c r="H563" s="80">
        <v>0.37</v>
      </c>
      <c r="I563" s="80">
        <v>4341</v>
      </c>
      <c r="J563" s="80">
        <v>136.9</v>
      </c>
      <c r="K563" s="80">
        <v>1129.6582000000001</v>
      </c>
      <c r="L563" s="80">
        <v>11989.67</v>
      </c>
      <c r="M563" s="80">
        <v>19893.939999999999</v>
      </c>
      <c r="Q563" s="14"/>
    </row>
    <row r="564" spans="1:17" ht="15.5" x14ac:dyDescent="0.35">
      <c r="A564" s="13">
        <v>44025</v>
      </c>
      <c r="B564" s="81" t="s">
        <v>610</v>
      </c>
      <c r="C564" s="80">
        <f t="shared" si="139"/>
        <v>2020</v>
      </c>
      <c r="D564" s="80">
        <f t="shared" si="140"/>
        <v>7</v>
      </c>
      <c r="E564" s="80">
        <f t="shared" si="141"/>
        <v>13</v>
      </c>
      <c r="F564" s="80">
        <v>945.71079999999995</v>
      </c>
      <c r="G564" s="80">
        <v>83.72</v>
      </c>
      <c r="H564" s="80">
        <v>0.26</v>
      </c>
      <c r="I564" s="80">
        <v>3210.74</v>
      </c>
      <c r="J564" s="80">
        <v>303.89999999999998</v>
      </c>
      <c r="K564" s="80">
        <v>1129.6181999999999</v>
      </c>
      <c r="L564" s="80">
        <v>11988.91</v>
      </c>
      <c r="M564" s="80">
        <v>19893.34</v>
      </c>
      <c r="Q564" s="14"/>
    </row>
    <row r="565" spans="1:17" ht="15.5" x14ac:dyDescent="0.35">
      <c r="A565" s="13">
        <v>44026</v>
      </c>
      <c r="B565" s="81" t="s">
        <v>611</v>
      </c>
      <c r="C565" s="80">
        <f t="shared" si="139"/>
        <v>2020</v>
      </c>
      <c r="D565" s="80">
        <f t="shared" si="140"/>
        <v>7</v>
      </c>
      <c r="E565" s="80">
        <f t="shared" si="141"/>
        <v>14</v>
      </c>
      <c r="F565" s="80">
        <v>946.60299999999995</v>
      </c>
      <c r="G565" s="80">
        <v>83.81</v>
      </c>
      <c r="H565" s="80">
        <v>0.08</v>
      </c>
      <c r="I565" s="80">
        <v>2463.2199999999998</v>
      </c>
      <c r="J565" s="80">
        <v>1599.8</v>
      </c>
      <c r="K565" s="80">
        <v>1129.5042000000001</v>
      </c>
      <c r="L565" s="80">
        <v>11988.84</v>
      </c>
      <c r="M565" s="80">
        <v>19893.48</v>
      </c>
      <c r="Q565" s="14"/>
    </row>
    <row r="566" spans="1:17" ht="15.5" x14ac:dyDescent="0.35">
      <c r="A566" s="13">
        <v>44027</v>
      </c>
      <c r="B566" s="81" t="s">
        <v>612</v>
      </c>
      <c r="C566" s="80">
        <f t="shared" si="139"/>
        <v>2020</v>
      </c>
      <c r="D566" s="80">
        <f t="shared" si="140"/>
        <v>7</v>
      </c>
      <c r="E566" s="80">
        <f t="shared" si="141"/>
        <v>15</v>
      </c>
      <c r="F566" s="80">
        <v>946.27189999999996</v>
      </c>
      <c r="G566" s="80">
        <v>83.78</v>
      </c>
      <c r="H566" s="80">
        <v>-0.03</v>
      </c>
      <c r="I566" s="80">
        <v>2291.2399999999998</v>
      </c>
      <c r="J566" s="80">
        <v>1879.1</v>
      </c>
      <c r="K566" s="80">
        <v>1129.5038999999999</v>
      </c>
      <c r="L566" s="80">
        <v>11988.75</v>
      </c>
      <c r="M566" s="80">
        <v>19893.650000000001</v>
      </c>
      <c r="Q566" s="14"/>
    </row>
    <row r="567" spans="1:17" ht="15.5" x14ac:dyDescent="0.35">
      <c r="A567" s="13">
        <v>44028</v>
      </c>
      <c r="B567" s="81" t="s">
        <v>613</v>
      </c>
      <c r="C567" s="80">
        <f t="shared" si="139"/>
        <v>2020</v>
      </c>
      <c r="D567" s="80">
        <f t="shared" si="140"/>
        <v>7</v>
      </c>
      <c r="E567" s="80">
        <f t="shared" si="141"/>
        <v>16</v>
      </c>
      <c r="F567" s="80">
        <v>947.03859999999997</v>
      </c>
      <c r="G567" s="80">
        <v>83.85</v>
      </c>
      <c r="H567" s="80">
        <v>7.0000000000000007E-2</v>
      </c>
      <c r="I567" s="80">
        <v>2649.73</v>
      </c>
      <c r="J567" s="80">
        <v>1874.3</v>
      </c>
      <c r="K567" s="80">
        <v>1129.5038</v>
      </c>
      <c r="L567" s="80">
        <v>11989.18</v>
      </c>
      <c r="M567" s="80">
        <v>19892.52</v>
      </c>
      <c r="Q567" s="14"/>
    </row>
    <row r="568" spans="1:17" ht="15.5" x14ac:dyDescent="0.35">
      <c r="A568" s="13">
        <v>44029</v>
      </c>
      <c r="B568" s="81" t="s">
        <v>614</v>
      </c>
      <c r="C568" s="80">
        <f t="shared" si="139"/>
        <v>2020</v>
      </c>
      <c r="D568" s="80">
        <f t="shared" si="140"/>
        <v>7</v>
      </c>
      <c r="E568" s="80">
        <f t="shared" si="141"/>
        <v>17</v>
      </c>
      <c r="F568" s="80">
        <v>947.90200000000004</v>
      </c>
      <c r="G568" s="80">
        <v>83.92</v>
      </c>
      <c r="H568" s="80">
        <v>0.08</v>
      </c>
      <c r="I568" s="80">
        <v>2638.59</v>
      </c>
      <c r="J568" s="80">
        <v>1791.5</v>
      </c>
      <c r="K568" s="80">
        <v>1129.5038</v>
      </c>
      <c r="L568" s="80">
        <v>11989.7</v>
      </c>
      <c r="M568" s="80">
        <v>19891.13</v>
      </c>
      <c r="Q568" s="14"/>
    </row>
    <row r="569" spans="1:17" ht="15.5" x14ac:dyDescent="0.35">
      <c r="A569" s="13">
        <v>44030</v>
      </c>
      <c r="B569" s="81" t="s">
        <v>615</v>
      </c>
      <c r="C569" s="80">
        <f t="shared" si="139"/>
        <v>2020</v>
      </c>
      <c r="D569" s="80">
        <f t="shared" si="140"/>
        <v>7</v>
      </c>
      <c r="E569" s="80">
        <f t="shared" si="141"/>
        <v>18</v>
      </c>
      <c r="F569" s="80">
        <v>949.34590000000003</v>
      </c>
      <c r="G569" s="80">
        <v>84.05</v>
      </c>
      <c r="H569" s="80">
        <v>0.13</v>
      </c>
      <c r="I569" s="80">
        <v>3043.81</v>
      </c>
      <c r="J569" s="80">
        <v>1567.1</v>
      </c>
      <c r="K569" s="80">
        <v>1129.5038</v>
      </c>
      <c r="L569" s="80">
        <v>12007.81</v>
      </c>
      <c r="M569" s="80">
        <v>19889.54</v>
      </c>
      <c r="Q569" s="14"/>
    </row>
    <row r="570" spans="1:17" ht="15.5" x14ac:dyDescent="0.35">
      <c r="A570" s="13">
        <v>44031</v>
      </c>
      <c r="B570" s="81" t="s">
        <v>616</v>
      </c>
      <c r="C570" s="80">
        <f t="shared" si="139"/>
        <v>2020</v>
      </c>
      <c r="D570" s="80">
        <f t="shared" si="140"/>
        <v>7</v>
      </c>
      <c r="E570" s="80">
        <f t="shared" si="141"/>
        <v>19</v>
      </c>
      <c r="F570" s="80">
        <v>951.28020000000004</v>
      </c>
      <c r="G570" s="80">
        <v>84.22</v>
      </c>
      <c r="H570" s="80">
        <v>0.17</v>
      </c>
      <c r="I570" s="80">
        <v>3291.39</v>
      </c>
      <c r="J570" s="80">
        <v>1466.1</v>
      </c>
      <c r="K570" s="80">
        <v>1129.5038</v>
      </c>
      <c r="L570" s="80">
        <v>12008.45</v>
      </c>
      <c r="M570" s="80">
        <v>19887.84</v>
      </c>
      <c r="Q570" s="14"/>
    </row>
    <row r="571" spans="1:17" ht="15.5" x14ac:dyDescent="0.35">
      <c r="A571" s="13">
        <v>44032</v>
      </c>
      <c r="B571" s="81" t="s">
        <v>617</v>
      </c>
      <c r="C571" s="80">
        <f t="shared" si="139"/>
        <v>2020</v>
      </c>
      <c r="D571" s="80">
        <f t="shared" si="140"/>
        <v>7</v>
      </c>
      <c r="E571" s="80">
        <f t="shared" si="141"/>
        <v>20</v>
      </c>
      <c r="F571" s="80">
        <v>952.22640000000001</v>
      </c>
      <c r="G571" s="80">
        <v>84.3</v>
      </c>
      <c r="H571" s="80">
        <v>0.08</v>
      </c>
      <c r="I571" s="80">
        <v>2597.73</v>
      </c>
      <c r="J571" s="80">
        <v>1675.9</v>
      </c>
      <c r="K571" s="80">
        <v>1129.5418</v>
      </c>
      <c r="L571" s="80">
        <v>11992.02</v>
      </c>
      <c r="M571" s="80">
        <v>19887.48</v>
      </c>
      <c r="Q571" s="14"/>
    </row>
    <row r="572" spans="1:17" ht="15.5" x14ac:dyDescent="0.35">
      <c r="A572" s="13">
        <v>44033</v>
      </c>
      <c r="B572" s="81" t="s">
        <v>618</v>
      </c>
      <c r="C572" s="80">
        <f t="shared" si="139"/>
        <v>2020</v>
      </c>
      <c r="D572" s="80">
        <f t="shared" si="140"/>
        <v>7</v>
      </c>
      <c r="E572" s="80">
        <f t="shared" si="141"/>
        <v>21</v>
      </c>
      <c r="F572" s="80">
        <v>952.55359999999996</v>
      </c>
      <c r="G572" s="80">
        <v>84.33</v>
      </c>
      <c r="H572" s="80">
        <v>0.03</v>
      </c>
      <c r="I572" s="80">
        <v>2328.69</v>
      </c>
      <c r="J572" s="80">
        <v>1959.9</v>
      </c>
      <c r="K572" s="80">
        <v>1129.5418</v>
      </c>
      <c r="L572" s="80">
        <v>11992.47</v>
      </c>
      <c r="M572" s="80">
        <v>19886.3</v>
      </c>
      <c r="Q572" s="14"/>
    </row>
    <row r="573" spans="1:17" ht="15.5" x14ac:dyDescent="0.35">
      <c r="A573" s="13">
        <v>44034</v>
      </c>
      <c r="B573" s="81" t="s">
        <v>619</v>
      </c>
      <c r="C573" s="80">
        <f t="shared" si="139"/>
        <v>2020</v>
      </c>
      <c r="D573" s="80">
        <f t="shared" si="140"/>
        <v>7</v>
      </c>
      <c r="E573" s="80">
        <f t="shared" si="141"/>
        <v>22</v>
      </c>
      <c r="F573" s="80">
        <v>953.04750000000001</v>
      </c>
      <c r="G573" s="80">
        <v>84.35</v>
      </c>
      <c r="H573" s="80">
        <v>0.04</v>
      </c>
      <c r="I573" s="80">
        <v>2370.1799999999998</v>
      </c>
      <c r="J573" s="80">
        <v>1856</v>
      </c>
      <c r="K573" s="80">
        <v>1129.8707999999999</v>
      </c>
      <c r="L573" s="80">
        <v>11971.87</v>
      </c>
      <c r="M573" s="80">
        <v>19885.25</v>
      </c>
      <c r="Q573" s="14"/>
    </row>
    <row r="574" spans="1:17" ht="15.5" x14ac:dyDescent="0.35">
      <c r="A574" s="13">
        <v>44035</v>
      </c>
      <c r="B574" s="81" t="s">
        <v>620</v>
      </c>
      <c r="C574" s="80">
        <f t="shared" si="139"/>
        <v>2020</v>
      </c>
      <c r="D574" s="80">
        <f t="shared" si="140"/>
        <v>7</v>
      </c>
      <c r="E574" s="80">
        <f t="shared" si="141"/>
        <v>23</v>
      </c>
      <c r="F574" s="80">
        <v>953.54660000000001</v>
      </c>
      <c r="G574" s="80">
        <v>84.39</v>
      </c>
      <c r="H574" s="80">
        <v>0.04</v>
      </c>
      <c r="I574" s="80">
        <v>2236.12</v>
      </c>
      <c r="J574" s="80">
        <v>1768</v>
      </c>
      <c r="K574" s="80">
        <v>1129.8707999999999</v>
      </c>
      <c r="L574" s="80">
        <v>11972.24</v>
      </c>
      <c r="M574" s="80">
        <v>19884.27</v>
      </c>
      <c r="Q574" s="14"/>
    </row>
    <row r="575" spans="1:17" ht="15.5" x14ac:dyDescent="0.35">
      <c r="A575" s="13">
        <v>44036</v>
      </c>
      <c r="B575" s="81" t="s">
        <v>621</v>
      </c>
      <c r="C575" s="80">
        <f t="shared" si="139"/>
        <v>2020</v>
      </c>
      <c r="D575" s="80">
        <f t="shared" si="140"/>
        <v>7</v>
      </c>
      <c r="E575" s="80">
        <f t="shared" si="141"/>
        <v>24</v>
      </c>
      <c r="F575" s="80">
        <v>954.35900000000004</v>
      </c>
      <c r="G575" s="80">
        <v>84.47</v>
      </c>
      <c r="H575" s="80">
        <v>7.0000000000000007E-2</v>
      </c>
      <c r="I575" s="80">
        <v>2346.6</v>
      </c>
      <c r="J575" s="80">
        <v>1531.7</v>
      </c>
      <c r="K575" s="80">
        <v>1129.8707999999999</v>
      </c>
      <c r="L575" s="80">
        <v>11972.59</v>
      </c>
      <c r="M575" s="80">
        <v>19883.34</v>
      </c>
      <c r="Q575" s="14"/>
    </row>
    <row r="576" spans="1:17" ht="15.5" x14ac:dyDescent="0.35">
      <c r="A576" s="13">
        <v>44037</v>
      </c>
      <c r="B576" s="81" t="s">
        <v>622</v>
      </c>
      <c r="C576" s="80">
        <f t="shared" si="139"/>
        <v>2020</v>
      </c>
      <c r="D576" s="80">
        <f t="shared" si="140"/>
        <v>7</v>
      </c>
      <c r="E576" s="80">
        <f t="shared" si="141"/>
        <v>25</v>
      </c>
      <c r="F576" s="80">
        <v>954.94809999999995</v>
      </c>
      <c r="G576" s="80">
        <v>84.52</v>
      </c>
      <c r="H576" s="80">
        <v>0.05</v>
      </c>
      <c r="I576" s="80">
        <v>2938.75</v>
      </c>
      <c r="J576" s="80">
        <v>1349.9</v>
      </c>
      <c r="K576" s="80">
        <v>1129.8707999999999</v>
      </c>
      <c r="L576" s="80">
        <v>11990.24</v>
      </c>
      <c r="M576" s="80">
        <v>19882.95</v>
      </c>
      <c r="Q576" s="14"/>
    </row>
    <row r="577" spans="1:17" ht="15.5" x14ac:dyDescent="0.35">
      <c r="A577" s="13">
        <v>44038</v>
      </c>
      <c r="B577" s="81" t="s">
        <v>623</v>
      </c>
      <c r="C577" s="80">
        <f t="shared" si="139"/>
        <v>2020</v>
      </c>
      <c r="D577" s="80">
        <f t="shared" si="140"/>
        <v>7</v>
      </c>
      <c r="E577" s="80">
        <f t="shared" si="141"/>
        <v>26</v>
      </c>
      <c r="F577" s="80">
        <v>958.38760000000002</v>
      </c>
      <c r="G577" s="80">
        <v>84.82</v>
      </c>
      <c r="H577" s="80">
        <v>0.3</v>
      </c>
      <c r="I577" s="80">
        <v>3878.26</v>
      </c>
      <c r="J577" s="80">
        <v>441</v>
      </c>
      <c r="K577" s="80">
        <v>1129.8707999999999</v>
      </c>
      <c r="L577" s="80">
        <v>11990.36</v>
      </c>
      <c r="M577" s="80">
        <v>19677.98</v>
      </c>
      <c r="Q577" s="14"/>
    </row>
    <row r="578" spans="1:17" ht="15.5" x14ac:dyDescent="0.35">
      <c r="A578" s="13">
        <v>44039</v>
      </c>
      <c r="B578" s="81" t="s">
        <v>624</v>
      </c>
      <c r="C578" s="80">
        <f t="shared" si="139"/>
        <v>2020</v>
      </c>
      <c r="D578" s="80">
        <f t="shared" si="140"/>
        <v>7</v>
      </c>
      <c r="E578" s="80">
        <f t="shared" si="141"/>
        <v>27</v>
      </c>
      <c r="F578" s="80">
        <v>960.73299999999995</v>
      </c>
      <c r="G578" s="80">
        <v>85.03</v>
      </c>
      <c r="H578" s="80">
        <v>0.21</v>
      </c>
      <c r="I578" s="80">
        <v>2867.21</v>
      </c>
      <c r="J578" s="80">
        <v>579.20000000000005</v>
      </c>
      <c r="K578" s="80">
        <v>1129.9151999999999</v>
      </c>
      <c r="L578" s="80">
        <v>11973.84</v>
      </c>
      <c r="M578" s="80">
        <v>19882.88</v>
      </c>
      <c r="Q578" s="14"/>
    </row>
    <row r="579" spans="1:17" ht="15.5" x14ac:dyDescent="0.35">
      <c r="A579" s="13">
        <v>44040</v>
      </c>
      <c r="B579" s="81" t="s">
        <v>625</v>
      </c>
      <c r="C579" s="80">
        <f t="shared" si="139"/>
        <v>2020</v>
      </c>
      <c r="D579" s="80">
        <f t="shared" si="140"/>
        <v>7</v>
      </c>
      <c r="E579" s="80">
        <f t="shared" si="141"/>
        <v>28</v>
      </c>
      <c r="F579" s="80">
        <v>963.7989</v>
      </c>
      <c r="G579" s="80">
        <v>85.22</v>
      </c>
      <c r="H579" s="80">
        <v>0.27</v>
      </c>
      <c r="I579" s="80">
        <v>2838.25</v>
      </c>
      <c r="J579" s="80">
        <v>511.1</v>
      </c>
      <c r="K579" s="80">
        <v>1131.0150000000001</v>
      </c>
      <c r="L579" s="80">
        <v>11973.41</v>
      </c>
      <c r="M579" s="80">
        <v>19883.990000000002</v>
      </c>
      <c r="Q579" s="14"/>
    </row>
    <row r="580" spans="1:17" ht="15.5" x14ac:dyDescent="0.35">
      <c r="A580" s="13">
        <v>44041</v>
      </c>
      <c r="B580" s="81" t="s">
        <v>626</v>
      </c>
      <c r="C580" s="80">
        <f t="shared" si="139"/>
        <v>2020</v>
      </c>
      <c r="D580" s="80">
        <f t="shared" si="140"/>
        <v>7</v>
      </c>
      <c r="E580" s="80">
        <f t="shared" si="141"/>
        <v>29</v>
      </c>
      <c r="F580" s="80">
        <v>965.84979999999996</v>
      </c>
      <c r="G580" s="80">
        <v>85.4</v>
      </c>
      <c r="H580" s="80">
        <v>0.18</v>
      </c>
      <c r="I580" s="80">
        <v>2663.14</v>
      </c>
      <c r="J580" s="80">
        <v>615.1</v>
      </c>
      <c r="K580" s="80">
        <v>1131.0150000000001</v>
      </c>
      <c r="L580" s="80">
        <v>11973.01</v>
      </c>
      <c r="M580" s="80">
        <v>19885.04</v>
      </c>
      <c r="Q580" s="14"/>
    </row>
    <row r="581" spans="1:17" ht="15.5" x14ac:dyDescent="0.35">
      <c r="A581" s="13">
        <v>44042</v>
      </c>
      <c r="B581" s="81" t="s">
        <v>627</v>
      </c>
      <c r="C581" s="80">
        <f t="shared" ref="C581:C644" si="142">YEAR(B581)</f>
        <v>2020</v>
      </c>
      <c r="D581" s="80">
        <f t="shared" ref="D581:D644" si="143">MONTH(B581)</f>
        <v>7</v>
      </c>
      <c r="E581" s="80">
        <f t="shared" ref="E581:E644" si="144">DAY(B581)</f>
        <v>30</v>
      </c>
      <c r="F581" s="80">
        <v>967.57820000000004</v>
      </c>
      <c r="G581" s="80">
        <v>85.55</v>
      </c>
      <c r="H581" s="80">
        <v>0.15</v>
      </c>
      <c r="I581" s="80">
        <v>2353.88</v>
      </c>
      <c r="J581" s="80">
        <v>619.9</v>
      </c>
      <c r="K581" s="80">
        <v>1131.0150000000001</v>
      </c>
      <c r="L581" s="80">
        <v>11972.64</v>
      </c>
      <c r="M581" s="80">
        <v>19886.03</v>
      </c>
      <c r="Q581" s="14"/>
    </row>
    <row r="582" spans="1:17" ht="15.5" x14ac:dyDescent="0.35">
      <c r="A582" s="13">
        <v>44043</v>
      </c>
      <c r="B582" s="81" t="s">
        <v>628</v>
      </c>
      <c r="C582" s="80">
        <f t="shared" si="142"/>
        <v>2020</v>
      </c>
      <c r="D582" s="80">
        <f t="shared" si="143"/>
        <v>7</v>
      </c>
      <c r="E582" s="80">
        <f t="shared" si="144"/>
        <v>31</v>
      </c>
      <c r="F582" s="80">
        <v>965.91780000000006</v>
      </c>
      <c r="G582" s="80">
        <v>85.4</v>
      </c>
      <c r="H582" s="80">
        <v>-0.15</v>
      </c>
      <c r="I582" s="80">
        <v>2675.3</v>
      </c>
      <c r="J582" s="80">
        <v>453.2</v>
      </c>
      <c r="K582" s="80">
        <v>1131.0150000000001</v>
      </c>
      <c r="L582" s="80">
        <v>11972.27</v>
      </c>
      <c r="M582" s="80">
        <v>19887</v>
      </c>
      <c r="Q582" s="14"/>
    </row>
    <row r="583" spans="1:17" ht="15.5" x14ac:dyDescent="0.35">
      <c r="A583" s="13">
        <v>44044</v>
      </c>
      <c r="B583" s="81" t="s">
        <v>629</v>
      </c>
      <c r="C583" s="80">
        <f t="shared" si="142"/>
        <v>2020</v>
      </c>
      <c r="D583" s="80">
        <f t="shared" si="143"/>
        <v>8</v>
      </c>
      <c r="E583" s="80">
        <f t="shared" si="144"/>
        <v>1</v>
      </c>
      <c r="F583" s="80">
        <v>972.09479999999996</v>
      </c>
      <c r="G583" s="80">
        <v>85.91</v>
      </c>
      <c r="H583" s="80">
        <v>0.55000000000000004</v>
      </c>
      <c r="I583" s="80">
        <v>3402.81</v>
      </c>
      <c r="J583" s="80">
        <v>280.7</v>
      </c>
      <c r="K583" s="80">
        <v>1131.54</v>
      </c>
      <c r="L583" s="80">
        <v>12010.64</v>
      </c>
      <c r="M583" s="80">
        <v>19888.04</v>
      </c>
      <c r="Q583" s="14"/>
    </row>
    <row r="584" spans="1:17" ht="15.5" x14ac:dyDescent="0.35">
      <c r="A584" s="13">
        <v>44045</v>
      </c>
      <c r="B584" s="81" t="s">
        <v>630</v>
      </c>
      <c r="C584" s="80">
        <f t="shared" si="142"/>
        <v>2020</v>
      </c>
      <c r="D584" s="80">
        <f t="shared" si="143"/>
        <v>8</v>
      </c>
      <c r="E584" s="80">
        <f t="shared" si="144"/>
        <v>2</v>
      </c>
      <c r="F584" s="80">
        <v>975.32669999999996</v>
      </c>
      <c r="G584" s="80">
        <v>86.19</v>
      </c>
      <c r="H584" s="80">
        <v>0.28999999999999998</v>
      </c>
      <c r="I584" s="80">
        <v>3516.19</v>
      </c>
      <c r="J584" s="80">
        <v>281.39999999999998</v>
      </c>
      <c r="K584" s="80">
        <v>1131.54</v>
      </c>
      <c r="L584" s="80">
        <v>12010.62</v>
      </c>
      <c r="M584" s="80">
        <v>19888.09</v>
      </c>
      <c r="Q584" s="14"/>
    </row>
    <row r="585" spans="1:17" ht="15.5" x14ac:dyDescent="0.35">
      <c r="A585" s="13">
        <v>44046</v>
      </c>
      <c r="B585" s="81" t="s">
        <v>631</v>
      </c>
      <c r="C585" s="80">
        <f t="shared" si="142"/>
        <v>2020</v>
      </c>
      <c r="D585" s="80">
        <f t="shared" si="143"/>
        <v>8</v>
      </c>
      <c r="E585" s="80">
        <f t="shared" si="144"/>
        <v>3</v>
      </c>
      <c r="F585" s="80">
        <v>977.47410000000002</v>
      </c>
      <c r="G585" s="80">
        <v>86.39</v>
      </c>
      <c r="H585" s="80">
        <v>0.19</v>
      </c>
      <c r="I585" s="80">
        <v>2640.4</v>
      </c>
      <c r="J585" s="80">
        <v>495</v>
      </c>
      <c r="K585" s="80">
        <v>1131.4974999999999</v>
      </c>
      <c r="L585" s="80">
        <v>11992.44</v>
      </c>
      <c r="M585" s="80">
        <v>19887.16</v>
      </c>
      <c r="Q585" s="14"/>
    </row>
    <row r="586" spans="1:17" ht="15.5" x14ac:dyDescent="0.35">
      <c r="A586" s="13">
        <v>44047</v>
      </c>
      <c r="B586" s="81" t="s">
        <v>632</v>
      </c>
      <c r="C586" s="80">
        <f t="shared" si="142"/>
        <v>2020</v>
      </c>
      <c r="D586" s="80">
        <f t="shared" si="143"/>
        <v>8</v>
      </c>
      <c r="E586" s="80">
        <f t="shared" si="144"/>
        <v>4</v>
      </c>
      <c r="F586" s="80">
        <v>979.5453</v>
      </c>
      <c r="G586" s="80">
        <v>86.57</v>
      </c>
      <c r="H586" s="80">
        <v>0.18</v>
      </c>
      <c r="I586" s="80">
        <v>2739.03</v>
      </c>
      <c r="J586" s="80">
        <v>672.6</v>
      </c>
      <c r="K586" s="80">
        <v>1131.4974999999999</v>
      </c>
      <c r="L586" s="80">
        <v>11992.38</v>
      </c>
      <c r="M586" s="80">
        <v>19887.310000000001</v>
      </c>
      <c r="Q586" s="14"/>
    </row>
    <row r="587" spans="1:17" ht="15.5" x14ac:dyDescent="0.35">
      <c r="A587" s="13">
        <v>44048</v>
      </c>
      <c r="B587" s="81" t="s">
        <v>633</v>
      </c>
      <c r="C587" s="80">
        <f t="shared" si="142"/>
        <v>2020</v>
      </c>
      <c r="D587" s="80">
        <f t="shared" si="143"/>
        <v>8</v>
      </c>
      <c r="E587" s="80">
        <f t="shared" si="144"/>
        <v>5</v>
      </c>
      <c r="F587" s="80">
        <v>981.33659999999998</v>
      </c>
      <c r="G587" s="80">
        <v>86.73</v>
      </c>
      <c r="H587" s="80">
        <v>0.16</v>
      </c>
      <c r="I587" s="80">
        <v>3063.14</v>
      </c>
      <c r="J587" s="80">
        <v>621</v>
      </c>
      <c r="K587" s="80">
        <v>1131.4974999999999</v>
      </c>
      <c r="L587" s="80">
        <v>11992.37</v>
      </c>
      <c r="M587" s="80">
        <v>19887.32</v>
      </c>
      <c r="Q587" s="14"/>
    </row>
    <row r="588" spans="1:17" ht="15.5" x14ac:dyDescent="0.35">
      <c r="A588" s="13">
        <v>44049</v>
      </c>
      <c r="B588" s="81" t="s">
        <v>634</v>
      </c>
      <c r="C588" s="80">
        <f t="shared" si="142"/>
        <v>2020</v>
      </c>
      <c r="D588" s="80">
        <f t="shared" si="143"/>
        <v>8</v>
      </c>
      <c r="E588" s="80">
        <f t="shared" si="144"/>
        <v>6</v>
      </c>
      <c r="F588" s="80">
        <v>983.43050000000005</v>
      </c>
      <c r="G588" s="80">
        <v>86.91</v>
      </c>
      <c r="H588" s="80">
        <v>0.19</v>
      </c>
      <c r="I588" s="80">
        <v>2738.75</v>
      </c>
      <c r="J588" s="80">
        <v>662.2</v>
      </c>
      <c r="K588" s="80">
        <v>1131.4973</v>
      </c>
      <c r="L588" s="80">
        <v>11992.5</v>
      </c>
      <c r="M588" s="80">
        <v>19886.919999999998</v>
      </c>
      <c r="Q588" s="14"/>
    </row>
    <row r="589" spans="1:17" ht="15.5" x14ac:dyDescent="0.35">
      <c r="A589" s="13">
        <v>44050</v>
      </c>
      <c r="B589" s="81" t="s">
        <v>635</v>
      </c>
      <c r="C589" s="80">
        <f t="shared" si="142"/>
        <v>2020</v>
      </c>
      <c r="D589" s="80">
        <f t="shared" si="143"/>
        <v>8</v>
      </c>
      <c r="E589" s="80">
        <f t="shared" si="144"/>
        <v>7</v>
      </c>
      <c r="F589" s="80">
        <v>985.89030000000002</v>
      </c>
      <c r="G589" s="80">
        <v>87.13</v>
      </c>
      <c r="H589" s="80">
        <v>0.22</v>
      </c>
      <c r="I589" s="80">
        <v>2990.74</v>
      </c>
      <c r="J589" s="80">
        <v>575.4</v>
      </c>
      <c r="K589" s="80">
        <v>1131.502</v>
      </c>
      <c r="L589" s="80">
        <v>11992.74</v>
      </c>
      <c r="M589" s="80">
        <v>19886.27</v>
      </c>
      <c r="Q589" s="14"/>
    </row>
    <row r="590" spans="1:17" ht="15.5" x14ac:dyDescent="0.35">
      <c r="A590" s="13">
        <v>44051</v>
      </c>
      <c r="B590" s="81" t="s">
        <v>636</v>
      </c>
      <c r="C590" s="80">
        <f t="shared" si="142"/>
        <v>2020</v>
      </c>
      <c r="D590" s="80">
        <f t="shared" si="143"/>
        <v>8</v>
      </c>
      <c r="E590" s="80">
        <f t="shared" si="144"/>
        <v>8</v>
      </c>
      <c r="F590" s="80">
        <v>989.21439999999996</v>
      </c>
      <c r="G590" s="80">
        <v>87.42</v>
      </c>
      <c r="H590" s="80">
        <v>0.28999999999999998</v>
      </c>
      <c r="I590" s="80">
        <v>3695.86</v>
      </c>
      <c r="J590" s="80">
        <v>312.89999999999998</v>
      </c>
      <c r="K590" s="80">
        <v>1131.5019</v>
      </c>
      <c r="L590" s="80">
        <v>12010.52</v>
      </c>
      <c r="M590" s="80">
        <v>19885.54</v>
      </c>
      <c r="Q590" s="14"/>
    </row>
    <row r="591" spans="1:17" ht="15.5" x14ac:dyDescent="0.35">
      <c r="A591" s="13">
        <v>44052</v>
      </c>
      <c r="B591" s="81" t="s">
        <v>637</v>
      </c>
      <c r="C591" s="80">
        <f t="shared" si="142"/>
        <v>2020</v>
      </c>
      <c r="D591" s="80">
        <f t="shared" si="143"/>
        <v>8</v>
      </c>
      <c r="E591" s="80">
        <f t="shared" si="144"/>
        <v>9</v>
      </c>
      <c r="F591" s="80">
        <v>992.85310000000004</v>
      </c>
      <c r="G591" s="80">
        <v>87.75</v>
      </c>
      <c r="H591" s="80">
        <v>0.32</v>
      </c>
      <c r="I591" s="80">
        <v>3869</v>
      </c>
      <c r="J591" s="80">
        <v>239.3</v>
      </c>
      <c r="K591" s="80">
        <v>1131.5019</v>
      </c>
      <c r="L591" s="80">
        <v>12010.67</v>
      </c>
      <c r="M591" s="80">
        <v>19885.13</v>
      </c>
      <c r="Q591" s="14"/>
    </row>
    <row r="592" spans="1:17" ht="15.5" x14ac:dyDescent="0.35">
      <c r="A592" s="13">
        <v>44053</v>
      </c>
      <c r="B592" s="81" t="s">
        <v>638</v>
      </c>
      <c r="C592" s="80">
        <f t="shared" si="142"/>
        <v>2020</v>
      </c>
      <c r="D592" s="80">
        <f t="shared" si="143"/>
        <v>8</v>
      </c>
      <c r="E592" s="80">
        <f t="shared" si="144"/>
        <v>10</v>
      </c>
      <c r="F592" s="80">
        <v>994.20169999999996</v>
      </c>
      <c r="G592" s="80">
        <v>87.86</v>
      </c>
      <c r="H592" s="80">
        <v>0.12</v>
      </c>
      <c r="I592" s="80">
        <v>2909.38</v>
      </c>
      <c r="J592" s="80">
        <v>361.8</v>
      </c>
      <c r="K592" s="80">
        <v>1131.5966000000001</v>
      </c>
      <c r="L592" s="80">
        <v>11994.57</v>
      </c>
      <c r="M592" s="80">
        <v>19887.509999999998</v>
      </c>
      <c r="Q592" s="14"/>
    </row>
    <row r="593" spans="1:17" ht="15.5" x14ac:dyDescent="0.35">
      <c r="A593" s="13">
        <v>44054</v>
      </c>
      <c r="B593" s="81" t="s">
        <v>639</v>
      </c>
      <c r="C593" s="80">
        <f t="shared" si="142"/>
        <v>2020</v>
      </c>
      <c r="D593" s="80">
        <f t="shared" si="143"/>
        <v>8</v>
      </c>
      <c r="E593" s="80">
        <f t="shared" si="144"/>
        <v>11</v>
      </c>
      <c r="F593" s="80">
        <v>996.8492</v>
      </c>
      <c r="G593" s="80">
        <v>88.09</v>
      </c>
      <c r="H593" s="80">
        <v>0.23</v>
      </c>
      <c r="I593" s="80">
        <v>2596.5700000000002</v>
      </c>
      <c r="J593" s="80">
        <v>640</v>
      </c>
      <c r="K593" s="80">
        <v>1131.5966000000001</v>
      </c>
      <c r="L593" s="80">
        <v>11994.34</v>
      </c>
      <c r="M593" s="80">
        <v>19888.12</v>
      </c>
      <c r="Q593" s="14"/>
    </row>
    <row r="594" spans="1:17" ht="15.5" x14ac:dyDescent="0.35">
      <c r="A594" s="13">
        <v>44055</v>
      </c>
      <c r="B594" s="81" t="s">
        <v>640</v>
      </c>
      <c r="C594" s="80">
        <f t="shared" si="142"/>
        <v>2020</v>
      </c>
      <c r="D594" s="80">
        <f t="shared" si="143"/>
        <v>8</v>
      </c>
      <c r="E594" s="80">
        <f t="shared" si="144"/>
        <v>12</v>
      </c>
      <c r="F594" s="80">
        <v>998.98389999999995</v>
      </c>
      <c r="G594" s="80">
        <v>88.28</v>
      </c>
      <c r="H594" s="80">
        <v>0.19</v>
      </c>
      <c r="I594" s="80">
        <v>2645.51</v>
      </c>
      <c r="J594" s="80">
        <v>522.20000000000005</v>
      </c>
      <c r="K594" s="80">
        <v>1131.5966000000001</v>
      </c>
      <c r="L594" s="80">
        <v>11994.28</v>
      </c>
      <c r="M594" s="80">
        <v>19888.28</v>
      </c>
      <c r="Q594" s="14"/>
    </row>
    <row r="595" spans="1:17" ht="15.5" x14ac:dyDescent="0.35">
      <c r="A595" s="13">
        <v>44056</v>
      </c>
      <c r="B595" s="81" t="s">
        <v>641</v>
      </c>
      <c r="C595" s="80">
        <f t="shared" si="142"/>
        <v>2020</v>
      </c>
      <c r="D595" s="80">
        <f t="shared" si="143"/>
        <v>8</v>
      </c>
      <c r="E595" s="80">
        <f t="shared" si="144"/>
        <v>13</v>
      </c>
      <c r="F595" s="80">
        <v>1001.0717</v>
      </c>
      <c r="G595" s="80">
        <v>88.47</v>
      </c>
      <c r="H595" s="80">
        <v>0.18</v>
      </c>
      <c r="I595" s="80">
        <v>2908.53</v>
      </c>
      <c r="J595" s="80">
        <v>706.2</v>
      </c>
      <c r="K595" s="80">
        <v>1131.5966000000001</v>
      </c>
      <c r="L595" s="80">
        <v>12017.59</v>
      </c>
      <c r="M595" s="80">
        <v>19887.46</v>
      </c>
      <c r="Q595" s="14"/>
    </row>
    <row r="596" spans="1:17" ht="15.5" x14ac:dyDescent="0.35">
      <c r="A596" s="13">
        <v>44057</v>
      </c>
      <c r="B596" s="81" t="s">
        <v>642</v>
      </c>
      <c r="C596" s="80">
        <f t="shared" si="142"/>
        <v>2020</v>
      </c>
      <c r="D596" s="80">
        <f t="shared" si="143"/>
        <v>8</v>
      </c>
      <c r="E596" s="80">
        <f t="shared" si="144"/>
        <v>14</v>
      </c>
      <c r="F596" s="80">
        <v>1003.6104</v>
      </c>
      <c r="G596" s="80">
        <v>88.69</v>
      </c>
      <c r="H596" s="80">
        <v>0.22</v>
      </c>
      <c r="I596" s="80">
        <v>3149.41</v>
      </c>
      <c r="J596" s="80">
        <v>424.9</v>
      </c>
      <c r="K596" s="80">
        <v>1131.5966000000001</v>
      </c>
      <c r="L596" s="80">
        <v>12017.92</v>
      </c>
      <c r="M596" s="80">
        <v>19886.57</v>
      </c>
      <c r="Q596" s="14"/>
    </row>
    <row r="597" spans="1:17" ht="15.5" x14ac:dyDescent="0.35">
      <c r="A597" s="13">
        <v>44058</v>
      </c>
      <c r="B597" s="81" t="s">
        <v>643</v>
      </c>
      <c r="C597" s="80">
        <f t="shared" si="142"/>
        <v>2020</v>
      </c>
      <c r="D597" s="80">
        <f t="shared" si="143"/>
        <v>8</v>
      </c>
      <c r="E597" s="80">
        <f t="shared" si="144"/>
        <v>15</v>
      </c>
      <c r="F597" s="80">
        <v>1006.692</v>
      </c>
      <c r="G597" s="80">
        <v>88.96</v>
      </c>
      <c r="H597" s="80">
        <v>0.27</v>
      </c>
      <c r="I597" s="80">
        <v>3461.45</v>
      </c>
      <c r="J597" s="80">
        <v>336.3</v>
      </c>
      <c r="K597" s="80">
        <v>1131.5966000000001</v>
      </c>
      <c r="L597" s="80">
        <v>12008.3</v>
      </c>
      <c r="M597" s="80">
        <v>19885.580000000002</v>
      </c>
      <c r="Q597" s="14"/>
    </row>
    <row r="598" spans="1:17" ht="15.5" x14ac:dyDescent="0.35">
      <c r="A598" s="13">
        <v>44059</v>
      </c>
      <c r="B598" s="81" t="s">
        <v>644</v>
      </c>
      <c r="C598" s="80">
        <f t="shared" si="142"/>
        <v>2020</v>
      </c>
      <c r="D598" s="80">
        <f t="shared" si="143"/>
        <v>8</v>
      </c>
      <c r="E598" s="80">
        <f t="shared" si="144"/>
        <v>16</v>
      </c>
      <c r="F598" s="80">
        <v>1009.9902</v>
      </c>
      <c r="G598" s="80">
        <v>89.25</v>
      </c>
      <c r="H598" s="80">
        <v>0.28999999999999998</v>
      </c>
      <c r="I598" s="80">
        <v>3560.09</v>
      </c>
      <c r="J598" s="80">
        <v>271.89999999999998</v>
      </c>
      <c r="K598" s="80">
        <v>1131.5998999999999</v>
      </c>
      <c r="L598" s="80">
        <v>12008.44</v>
      </c>
      <c r="M598" s="80">
        <v>19885.22</v>
      </c>
      <c r="Q598" s="14"/>
    </row>
    <row r="599" spans="1:17" ht="15.5" x14ac:dyDescent="0.35">
      <c r="A599" s="13">
        <v>44060</v>
      </c>
      <c r="B599" s="81" t="s">
        <v>645</v>
      </c>
      <c r="C599" s="80">
        <f t="shared" si="142"/>
        <v>2020</v>
      </c>
      <c r="D599" s="80">
        <f t="shared" si="143"/>
        <v>8</v>
      </c>
      <c r="E599" s="80">
        <f t="shared" si="144"/>
        <v>17</v>
      </c>
      <c r="F599" s="80">
        <v>1012.3721</v>
      </c>
      <c r="G599" s="80">
        <v>89.47</v>
      </c>
      <c r="H599" s="80">
        <v>0.21</v>
      </c>
      <c r="I599" s="80">
        <v>2848.97</v>
      </c>
      <c r="J599" s="80">
        <v>496.9</v>
      </c>
      <c r="K599" s="80">
        <v>1131.5425</v>
      </c>
      <c r="L599" s="80">
        <v>12006.13</v>
      </c>
      <c r="M599" s="80">
        <v>19881.88</v>
      </c>
      <c r="Q599" s="14"/>
    </row>
    <row r="600" spans="1:17" ht="15.5" x14ac:dyDescent="0.35">
      <c r="A600" s="13">
        <v>44061</v>
      </c>
      <c r="B600" s="81" t="s">
        <v>646</v>
      </c>
      <c r="C600" s="80">
        <f t="shared" si="142"/>
        <v>2020</v>
      </c>
      <c r="D600" s="80">
        <f t="shared" si="143"/>
        <v>8</v>
      </c>
      <c r="E600" s="80">
        <f t="shared" si="144"/>
        <v>18</v>
      </c>
      <c r="F600" s="80">
        <v>1014.4927</v>
      </c>
      <c r="G600" s="80">
        <v>89.66</v>
      </c>
      <c r="H600" s="80">
        <v>0.19</v>
      </c>
      <c r="I600" s="80">
        <v>2682</v>
      </c>
      <c r="J600" s="80">
        <v>555.4</v>
      </c>
      <c r="K600" s="80">
        <v>1131.5425</v>
      </c>
      <c r="L600" s="80">
        <v>12006.13</v>
      </c>
      <c r="M600" s="80">
        <v>19881.88</v>
      </c>
      <c r="Q600" s="14"/>
    </row>
    <row r="601" spans="1:17" ht="15.5" x14ac:dyDescent="0.35">
      <c r="A601" s="13">
        <v>44062</v>
      </c>
      <c r="B601" s="81" t="s">
        <v>647</v>
      </c>
      <c r="C601" s="80">
        <f t="shared" si="142"/>
        <v>2020</v>
      </c>
      <c r="D601" s="80">
        <f t="shared" si="143"/>
        <v>8</v>
      </c>
      <c r="E601" s="80">
        <f t="shared" si="144"/>
        <v>19</v>
      </c>
      <c r="F601" s="80">
        <v>1016.5419000000001</v>
      </c>
      <c r="G601" s="80">
        <v>89.84</v>
      </c>
      <c r="H601" s="80">
        <v>0.18</v>
      </c>
      <c r="I601" s="80">
        <v>2748.54</v>
      </c>
      <c r="J601" s="80">
        <v>641.70000000000005</v>
      </c>
      <c r="K601" s="80">
        <v>1131.5425</v>
      </c>
      <c r="L601" s="80">
        <v>12006.27</v>
      </c>
      <c r="M601" s="80">
        <v>19881.5</v>
      </c>
      <c r="Q601" s="14"/>
    </row>
    <row r="602" spans="1:17" ht="15.5" x14ac:dyDescent="0.35">
      <c r="A602" s="13">
        <v>44063</v>
      </c>
      <c r="B602" s="81" t="s">
        <v>648</v>
      </c>
      <c r="C602" s="80">
        <f t="shared" si="142"/>
        <v>2020</v>
      </c>
      <c r="D602" s="80">
        <f t="shared" si="143"/>
        <v>8</v>
      </c>
      <c r="E602" s="80">
        <f t="shared" si="144"/>
        <v>20</v>
      </c>
      <c r="F602" s="80">
        <v>1018.5104</v>
      </c>
      <c r="G602" s="80">
        <v>90.01</v>
      </c>
      <c r="H602" s="80">
        <v>0.17</v>
      </c>
      <c r="I602" s="80">
        <v>2700.07</v>
      </c>
      <c r="J602" s="80">
        <v>594.1</v>
      </c>
      <c r="K602" s="80">
        <v>1131.5425</v>
      </c>
      <c r="L602" s="80">
        <v>12006.55</v>
      </c>
      <c r="M602" s="80">
        <v>19880.759999999998</v>
      </c>
      <c r="Q602" s="14"/>
    </row>
    <row r="603" spans="1:17" ht="15.5" x14ac:dyDescent="0.35">
      <c r="A603" s="13">
        <v>44064</v>
      </c>
      <c r="B603" s="81" t="s">
        <v>649</v>
      </c>
      <c r="C603" s="80">
        <f t="shared" si="142"/>
        <v>2020</v>
      </c>
      <c r="D603" s="80">
        <f t="shared" si="143"/>
        <v>8</v>
      </c>
      <c r="E603" s="80">
        <f t="shared" si="144"/>
        <v>21</v>
      </c>
      <c r="F603" s="80">
        <v>1021.1872</v>
      </c>
      <c r="G603" s="80">
        <v>90.25</v>
      </c>
      <c r="H603" s="80">
        <v>0.24</v>
      </c>
      <c r="I603" s="80">
        <v>3197.98</v>
      </c>
      <c r="J603" s="80">
        <v>528</v>
      </c>
      <c r="K603" s="80">
        <v>1131.5425</v>
      </c>
      <c r="L603" s="80">
        <v>12007</v>
      </c>
      <c r="M603" s="80">
        <v>19879.59</v>
      </c>
      <c r="Q603" s="14"/>
    </row>
    <row r="604" spans="1:17" ht="15.5" x14ac:dyDescent="0.35">
      <c r="A604" s="13">
        <v>44065</v>
      </c>
      <c r="B604" s="81" t="s">
        <v>650</v>
      </c>
      <c r="C604" s="80">
        <f t="shared" si="142"/>
        <v>2020</v>
      </c>
      <c r="D604" s="80">
        <f t="shared" si="143"/>
        <v>8</v>
      </c>
      <c r="E604" s="80">
        <f t="shared" si="144"/>
        <v>22</v>
      </c>
      <c r="F604" s="80">
        <v>1024.5716</v>
      </c>
      <c r="G604" s="80">
        <v>90.55</v>
      </c>
      <c r="H604" s="80">
        <v>0.3</v>
      </c>
      <c r="I604" s="80">
        <v>3713.06</v>
      </c>
      <c r="J604" s="80">
        <v>245.7</v>
      </c>
      <c r="K604" s="80">
        <v>1131.5425</v>
      </c>
      <c r="L604" s="80">
        <v>12007.4</v>
      </c>
      <c r="M604" s="80">
        <v>19878.53</v>
      </c>
      <c r="Q604" s="14"/>
    </row>
    <row r="605" spans="1:17" ht="15.5" x14ac:dyDescent="0.35">
      <c r="A605" s="13">
        <v>44066</v>
      </c>
      <c r="B605" s="81" t="s">
        <v>651</v>
      </c>
      <c r="C605" s="80">
        <f t="shared" si="142"/>
        <v>2020</v>
      </c>
      <c r="D605" s="80">
        <f t="shared" si="143"/>
        <v>8</v>
      </c>
      <c r="E605" s="80">
        <f t="shared" si="144"/>
        <v>23</v>
      </c>
      <c r="F605" s="80">
        <v>1027.8421000000001</v>
      </c>
      <c r="G605" s="80">
        <v>90.84</v>
      </c>
      <c r="H605" s="80">
        <v>0.28999999999999998</v>
      </c>
      <c r="I605" s="80">
        <v>3663.8</v>
      </c>
      <c r="J605" s="80">
        <v>425.6</v>
      </c>
      <c r="K605" s="80">
        <v>1131.5425</v>
      </c>
      <c r="L605" s="80">
        <v>12007.72</v>
      </c>
      <c r="M605" s="80">
        <v>19877.689999999999</v>
      </c>
      <c r="Q605" s="14"/>
    </row>
    <row r="606" spans="1:17" ht="15.5" x14ac:dyDescent="0.35">
      <c r="A606" s="13">
        <v>44067</v>
      </c>
      <c r="B606" s="81" t="s">
        <v>652</v>
      </c>
      <c r="C606" s="80">
        <f t="shared" si="142"/>
        <v>2020</v>
      </c>
      <c r="D606" s="80">
        <f t="shared" si="143"/>
        <v>8</v>
      </c>
      <c r="E606" s="80">
        <f t="shared" si="144"/>
        <v>24</v>
      </c>
      <c r="F606" s="80">
        <v>1029.18</v>
      </c>
      <c r="G606" s="80">
        <v>90.95</v>
      </c>
      <c r="H606" s="80">
        <v>0.12</v>
      </c>
      <c r="I606" s="80">
        <v>2386.5</v>
      </c>
      <c r="J606" s="80">
        <v>1018.8</v>
      </c>
      <c r="K606" s="80">
        <v>1131.6253999999999</v>
      </c>
      <c r="L606" s="80">
        <v>12008.32</v>
      </c>
      <c r="M606" s="80">
        <v>19878.09</v>
      </c>
      <c r="Q606" s="14"/>
    </row>
    <row r="607" spans="1:17" ht="15.5" x14ac:dyDescent="0.35">
      <c r="A607" s="13">
        <v>44068</v>
      </c>
      <c r="B607" s="81" t="s">
        <v>653</v>
      </c>
      <c r="C607" s="80">
        <f t="shared" si="142"/>
        <v>2020</v>
      </c>
      <c r="D607" s="80">
        <f t="shared" si="143"/>
        <v>8</v>
      </c>
      <c r="E607" s="80">
        <f t="shared" si="144"/>
        <v>25</v>
      </c>
      <c r="F607" s="80">
        <v>1030.7562</v>
      </c>
      <c r="G607" s="80">
        <v>91.09</v>
      </c>
      <c r="H607" s="80">
        <v>0.14000000000000001</v>
      </c>
      <c r="I607" s="80">
        <v>2356.88</v>
      </c>
      <c r="J607" s="80">
        <v>776.9</v>
      </c>
      <c r="K607" s="80">
        <v>1131.6253999999999</v>
      </c>
      <c r="L607" s="80">
        <v>12008.47</v>
      </c>
      <c r="M607" s="80">
        <v>19877.68</v>
      </c>
      <c r="Q607" s="14"/>
    </row>
    <row r="608" spans="1:17" ht="15.5" x14ac:dyDescent="0.35">
      <c r="A608" s="13">
        <v>44069</v>
      </c>
      <c r="B608" s="81" t="s">
        <v>654</v>
      </c>
      <c r="C608" s="80">
        <f t="shared" si="142"/>
        <v>2020</v>
      </c>
      <c r="D608" s="80">
        <f t="shared" si="143"/>
        <v>8</v>
      </c>
      <c r="E608" s="80">
        <f t="shared" si="144"/>
        <v>26</v>
      </c>
      <c r="F608" s="80">
        <v>1032.1057000000001</v>
      </c>
      <c r="G608" s="80">
        <v>91.21</v>
      </c>
      <c r="H608" s="80">
        <v>0.12</v>
      </c>
      <c r="I608" s="80">
        <v>2439.06</v>
      </c>
      <c r="J608" s="80">
        <v>902.6</v>
      </c>
      <c r="K608" s="80">
        <v>1131.6253999999999</v>
      </c>
      <c r="L608" s="80">
        <v>12008.84</v>
      </c>
      <c r="M608" s="80">
        <v>19876.7</v>
      </c>
      <c r="Q608" s="14"/>
    </row>
    <row r="609" spans="1:17" ht="15.5" x14ac:dyDescent="0.35">
      <c r="A609" s="13">
        <v>44070</v>
      </c>
      <c r="B609" s="81" t="s">
        <v>655</v>
      </c>
      <c r="C609" s="80">
        <f t="shared" si="142"/>
        <v>2020</v>
      </c>
      <c r="D609" s="80">
        <f t="shared" si="143"/>
        <v>8</v>
      </c>
      <c r="E609" s="80">
        <f t="shared" si="144"/>
        <v>27</v>
      </c>
      <c r="F609" s="80">
        <v>1032.7896000000001</v>
      </c>
      <c r="G609" s="80">
        <v>91.27</v>
      </c>
      <c r="H609" s="80">
        <v>0.06</v>
      </c>
      <c r="I609" s="80">
        <v>1837.17</v>
      </c>
      <c r="J609" s="80">
        <v>1145.9000000000001</v>
      </c>
      <c r="K609" s="80">
        <v>1131.6253999999999</v>
      </c>
      <c r="L609" s="80">
        <v>12009.27</v>
      </c>
      <c r="M609" s="80">
        <v>19875.57</v>
      </c>
      <c r="Q609" s="14"/>
    </row>
    <row r="610" spans="1:17" ht="15.5" x14ac:dyDescent="0.35">
      <c r="A610" s="13">
        <v>44071</v>
      </c>
      <c r="B610" s="81" t="s">
        <v>656</v>
      </c>
      <c r="C610" s="80">
        <f t="shared" si="142"/>
        <v>2020</v>
      </c>
      <c r="D610" s="80">
        <f t="shared" si="143"/>
        <v>8</v>
      </c>
      <c r="E610" s="80">
        <f t="shared" si="144"/>
        <v>28</v>
      </c>
      <c r="F610" s="80">
        <v>1032.3344999999999</v>
      </c>
      <c r="G610" s="80">
        <v>91.2</v>
      </c>
      <c r="H610" s="80">
        <v>-0.04</v>
      </c>
      <c r="I610" s="80">
        <v>2334.2399999999998</v>
      </c>
      <c r="J610" s="80">
        <v>1121.4000000000001</v>
      </c>
      <c r="K610" s="80">
        <v>1132.0011</v>
      </c>
      <c r="L610" s="80">
        <v>12009.71</v>
      </c>
      <c r="M610" s="80">
        <v>19874.41</v>
      </c>
      <c r="Q610" s="14"/>
    </row>
    <row r="611" spans="1:17" ht="15.5" x14ac:dyDescent="0.35">
      <c r="A611" s="13">
        <v>44072</v>
      </c>
      <c r="B611" s="81" t="s">
        <v>657</v>
      </c>
      <c r="C611" s="80">
        <f t="shared" si="142"/>
        <v>2020</v>
      </c>
      <c r="D611" s="80">
        <f t="shared" si="143"/>
        <v>8</v>
      </c>
      <c r="E611" s="80">
        <f t="shared" si="144"/>
        <v>29</v>
      </c>
      <c r="F611" s="80">
        <v>1033.8598999999999</v>
      </c>
      <c r="G611" s="80">
        <v>91.33</v>
      </c>
      <c r="H611" s="80">
        <v>0.13</v>
      </c>
      <c r="I611" s="80">
        <v>2647.38</v>
      </c>
      <c r="J611" s="80">
        <v>1009.6</v>
      </c>
      <c r="K611" s="80">
        <v>1132.0510999999999</v>
      </c>
      <c r="L611" s="80">
        <v>12010.35</v>
      </c>
      <c r="M611" s="80">
        <v>19872.73</v>
      </c>
      <c r="Q611" s="14"/>
    </row>
    <row r="612" spans="1:17" ht="15.5" x14ac:dyDescent="0.35">
      <c r="A612" s="13">
        <v>44073</v>
      </c>
      <c r="B612" s="81" t="s">
        <v>658</v>
      </c>
      <c r="C612" s="80">
        <f t="shared" si="142"/>
        <v>2020</v>
      </c>
      <c r="D612" s="80">
        <f t="shared" si="143"/>
        <v>8</v>
      </c>
      <c r="E612" s="80">
        <f t="shared" si="144"/>
        <v>30</v>
      </c>
      <c r="F612" s="80">
        <v>1035.5369000000001</v>
      </c>
      <c r="G612" s="80">
        <v>91.47</v>
      </c>
      <c r="H612" s="80">
        <v>0.15</v>
      </c>
      <c r="I612" s="80">
        <v>2645.96</v>
      </c>
      <c r="J612" s="80">
        <v>1056.9000000000001</v>
      </c>
      <c r="K612" s="80">
        <v>1132.0510999999999</v>
      </c>
      <c r="L612" s="80">
        <v>12005.82</v>
      </c>
      <c r="M612" s="80">
        <v>19871.46</v>
      </c>
      <c r="Q612" s="14"/>
    </row>
    <row r="613" spans="1:17" ht="15.5" x14ac:dyDescent="0.35">
      <c r="A613" s="13">
        <v>44074</v>
      </c>
      <c r="B613" s="81" t="s">
        <v>659</v>
      </c>
      <c r="C613" s="80">
        <f t="shared" si="142"/>
        <v>2020</v>
      </c>
      <c r="D613" s="80">
        <f t="shared" si="143"/>
        <v>8</v>
      </c>
      <c r="E613" s="80">
        <f t="shared" si="144"/>
        <v>31</v>
      </c>
      <c r="F613" s="80">
        <v>1032.8478</v>
      </c>
      <c r="G613" s="80">
        <v>91.23</v>
      </c>
      <c r="H613" s="80">
        <v>-0.24</v>
      </c>
      <c r="I613" s="80">
        <v>1967.37</v>
      </c>
      <c r="J613" s="80">
        <v>1594.2</v>
      </c>
      <c r="K613" s="80">
        <v>1132.1931</v>
      </c>
      <c r="L613" s="80">
        <v>12005.87</v>
      </c>
      <c r="M613" s="80">
        <v>19869.599999999999</v>
      </c>
      <c r="Q613" s="14"/>
    </row>
    <row r="614" spans="1:17" ht="15.5" x14ac:dyDescent="0.35">
      <c r="A614" s="13">
        <v>44075</v>
      </c>
      <c r="B614" s="81" t="s">
        <v>660</v>
      </c>
      <c r="C614" s="80">
        <f t="shared" si="142"/>
        <v>2020</v>
      </c>
      <c r="D614" s="80">
        <f t="shared" si="143"/>
        <v>9</v>
      </c>
      <c r="E614" s="80">
        <f t="shared" si="144"/>
        <v>1</v>
      </c>
      <c r="F614" s="80">
        <v>1033.0500999999999</v>
      </c>
      <c r="G614" s="80">
        <v>91.22</v>
      </c>
      <c r="H614" s="80">
        <v>0.02</v>
      </c>
      <c r="I614" s="80">
        <v>1868.93</v>
      </c>
      <c r="J614" s="80">
        <v>929.9</v>
      </c>
      <c r="K614" s="80">
        <v>1132.5259000000001</v>
      </c>
      <c r="L614" s="80">
        <v>11993.41</v>
      </c>
      <c r="M614" s="80">
        <v>19869.14</v>
      </c>
      <c r="Q614" s="14"/>
    </row>
    <row r="615" spans="1:17" ht="15.5" x14ac:dyDescent="0.35">
      <c r="A615" s="13">
        <v>44076</v>
      </c>
      <c r="B615" s="81" t="s">
        <v>661</v>
      </c>
      <c r="C615" s="80">
        <f t="shared" si="142"/>
        <v>2020</v>
      </c>
      <c r="D615" s="80">
        <f t="shared" si="143"/>
        <v>9</v>
      </c>
      <c r="E615" s="80">
        <f t="shared" si="144"/>
        <v>2</v>
      </c>
      <c r="F615" s="80">
        <v>1036.0835999999999</v>
      </c>
      <c r="G615" s="80">
        <v>91.48</v>
      </c>
      <c r="H615" s="80">
        <v>0.27</v>
      </c>
      <c r="I615" s="80">
        <v>2004.46</v>
      </c>
      <c r="J615" s="80">
        <v>789.4</v>
      </c>
      <c r="K615" s="80">
        <v>1132.5259000000001</v>
      </c>
      <c r="L615" s="80">
        <v>11994.01</v>
      </c>
      <c r="M615" s="80">
        <v>19867.55</v>
      </c>
      <c r="Q615" s="14"/>
    </row>
    <row r="616" spans="1:17" ht="15.5" x14ac:dyDescent="0.35">
      <c r="A616" s="13">
        <v>44077</v>
      </c>
      <c r="B616" s="81" t="s">
        <v>662</v>
      </c>
      <c r="C616" s="80">
        <f t="shared" si="142"/>
        <v>2020</v>
      </c>
      <c r="D616" s="80">
        <f t="shared" si="143"/>
        <v>9</v>
      </c>
      <c r="E616" s="80">
        <f t="shared" si="144"/>
        <v>3</v>
      </c>
      <c r="F616" s="80">
        <v>1037.7678000000001</v>
      </c>
      <c r="G616" s="80">
        <v>91.63</v>
      </c>
      <c r="H616" s="80">
        <v>0.15</v>
      </c>
      <c r="I616" s="80">
        <v>2053.75</v>
      </c>
      <c r="J616" s="80">
        <v>390.9</v>
      </c>
      <c r="K616" s="80">
        <v>1132.5259000000001</v>
      </c>
      <c r="L616" s="80">
        <v>11981.28</v>
      </c>
      <c r="M616" s="80">
        <v>19866.740000000002</v>
      </c>
      <c r="Q616" s="14"/>
    </row>
    <row r="617" spans="1:17" ht="15.5" x14ac:dyDescent="0.35">
      <c r="A617" s="13">
        <v>44078</v>
      </c>
      <c r="B617" s="81" t="s">
        <v>663</v>
      </c>
      <c r="C617" s="80">
        <f t="shared" si="142"/>
        <v>2020</v>
      </c>
      <c r="D617" s="80">
        <f t="shared" si="143"/>
        <v>9</v>
      </c>
      <c r="E617" s="80">
        <f t="shared" si="144"/>
        <v>4</v>
      </c>
      <c r="F617" s="80">
        <v>1039.4917</v>
      </c>
      <c r="G617" s="80">
        <v>91.79</v>
      </c>
      <c r="H617" s="80">
        <v>0.15</v>
      </c>
      <c r="I617" s="80">
        <v>2171.39</v>
      </c>
      <c r="J617" s="80">
        <v>448.2</v>
      </c>
      <c r="K617" s="80">
        <v>1132.5259000000001</v>
      </c>
      <c r="L617" s="80">
        <v>11981</v>
      </c>
      <c r="M617" s="80">
        <v>19867.46</v>
      </c>
      <c r="Q617" s="14"/>
    </row>
    <row r="618" spans="1:17" ht="15.5" x14ac:dyDescent="0.35">
      <c r="A618" s="13">
        <v>44079</v>
      </c>
      <c r="B618" s="81" t="s">
        <v>664</v>
      </c>
      <c r="C618" s="80">
        <f t="shared" si="142"/>
        <v>2020</v>
      </c>
      <c r="D618" s="80">
        <f t="shared" si="143"/>
        <v>9</v>
      </c>
      <c r="E618" s="80">
        <f t="shared" si="144"/>
        <v>5</v>
      </c>
      <c r="F618" s="80">
        <v>1042.2212999999999</v>
      </c>
      <c r="G618" s="80">
        <v>92.03</v>
      </c>
      <c r="H618" s="80">
        <v>0.24</v>
      </c>
      <c r="I618" s="80">
        <v>3049.43</v>
      </c>
      <c r="J618" s="80">
        <v>212.6</v>
      </c>
      <c r="K618" s="80">
        <v>1132.5259000000001</v>
      </c>
      <c r="L618" s="80">
        <v>11980.93</v>
      </c>
      <c r="M618" s="80">
        <v>19867.669999999998</v>
      </c>
      <c r="Q618" s="14"/>
    </row>
    <row r="619" spans="1:17" ht="15.5" x14ac:dyDescent="0.35">
      <c r="A619" s="13">
        <v>44080</v>
      </c>
      <c r="B619" s="81" t="s">
        <v>665</v>
      </c>
      <c r="C619" s="80">
        <f t="shared" si="142"/>
        <v>2020</v>
      </c>
      <c r="D619" s="80">
        <f t="shared" si="143"/>
        <v>9</v>
      </c>
      <c r="E619" s="80">
        <f t="shared" si="144"/>
        <v>6</v>
      </c>
      <c r="F619" s="80">
        <v>1044.8306</v>
      </c>
      <c r="G619" s="80">
        <v>92.26</v>
      </c>
      <c r="H619" s="80">
        <v>0.23</v>
      </c>
      <c r="I619" s="80">
        <v>2871.01</v>
      </c>
      <c r="J619" s="80">
        <v>255.1</v>
      </c>
      <c r="K619" s="80">
        <v>1132.5259000000001</v>
      </c>
      <c r="L619" s="80">
        <v>11980.51</v>
      </c>
      <c r="M619" s="80">
        <v>19868.78</v>
      </c>
      <c r="Q619" s="14"/>
    </row>
    <row r="620" spans="1:17" ht="15.5" x14ac:dyDescent="0.35">
      <c r="A620" s="13">
        <v>44081</v>
      </c>
      <c r="B620" s="81" t="s">
        <v>666</v>
      </c>
      <c r="C620" s="80">
        <f t="shared" si="142"/>
        <v>2020</v>
      </c>
      <c r="D620" s="80">
        <f t="shared" si="143"/>
        <v>9</v>
      </c>
      <c r="E620" s="80">
        <f t="shared" si="144"/>
        <v>7</v>
      </c>
      <c r="F620" s="80">
        <v>1046.1509000000001</v>
      </c>
      <c r="G620" s="80">
        <v>92.37</v>
      </c>
      <c r="H620" s="80">
        <v>0.12</v>
      </c>
      <c r="I620" s="80">
        <v>1999.44</v>
      </c>
      <c r="J620" s="80">
        <v>659.4</v>
      </c>
      <c r="K620" s="80">
        <v>1132.5373</v>
      </c>
      <c r="L620" s="80">
        <v>11979.52</v>
      </c>
      <c r="M620" s="80">
        <v>19868.91</v>
      </c>
      <c r="Q620" s="14"/>
    </row>
    <row r="621" spans="1:17" ht="15.5" x14ac:dyDescent="0.35">
      <c r="A621" s="13">
        <v>44082</v>
      </c>
      <c r="B621" s="81" t="s">
        <v>667</v>
      </c>
      <c r="C621" s="80">
        <f t="shared" si="142"/>
        <v>2020</v>
      </c>
      <c r="D621" s="80">
        <f t="shared" si="143"/>
        <v>9</v>
      </c>
      <c r="E621" s="80">
        <f t="shared" si="144"/>
        <v>8</v>
      </c>
      <c r="F621" s="80">
        <v>1047.3973000000001</v>
      </c>
      <c r="G621" s="80">
        <v>92.48</v>
      </c>
      <c r="H621" s="80">
        <v>0.11</v>
      </c>
      <c r="I621" s="80">
        <v>2054.1799999999998</v>
      </c>
      <c r="J621" s="80">
        <v>670.3</v>
      </c>
      <c r="K621" s="80">
        <v>1132.5373</v>
      </c>
      <c r="L621" s="80">
        <v>11979.12</v>
      </c>
      <c r="M621" s="80">
        <v>19869.96</v>
      </c>
      <c r="Q621" s="14"/>
    </row>
    <row r="622" spans="1:17" ht="15.5" x14ac:dyDescent="0.35">
      <c r="A622" s="13">
        <v>44083</v>
      </c>
      <c r="B622" s="81" t="s">
        <v>668</v>
      </c>
      <c r="C622" s="80">
        <f t="shared" si="142"/>
        <v>2020</v>
      </c>
      <c r="D622" s="80">
        <f t="shared" si="143"/>
        <v>9</v>
      </c>
      <c r="E622" s="80">
        <f t="shared" si="144"/>
        <v>9</v>
      </c>
      <c r="F622" s="80">
        <v>1048.8459</v>
      </c>
      <c r="G622" s="80">
        <v>92.61</v>
      </c>
      <c r="H622" s="80">
        <v>0.13</v>
      </c>
      <c r="I622" s="80">
        <v>2100.0300000000002</v>
      </c>
      <c r="J622" s="80">
        <v>677.8</v>
      </c>
      <c r="K622" s="80">
        <v>1132.5373</v>
      </c>
      <c r="L622" s="80">
        <v>11978.91</v>
      </c>
      <c r="M622" s="80">
        <v>19870.52</v>
      </c>
      <c r="Q622" s="14"/>
    </row>
    <row r="623" spans="1:17" ht="15.5" x14ac:dyDescent="0.35">
      <c r="A623" s="13">
        <v>44084</v>
      </c>
      <c r="B623" s="81" t="s">
        <v>669</v>
      </c>
      <c r="C623" s="80">
        <f t="shared" si="142"/>
        <v>2020</v>
      </c>
      <c r="D623" s="80">
        <f t="shared" si="143"/>
        <v>9</v>
      </c>
      <c r="E623" s="80">
        <f t="shared" si="144"/>
        <v>10</v>
      </c>
      <c r="F623" s="80">
        <v>1050.0105000000001</v>
      </c>
      <c r="G623" s="80">
        <v>92.71</v>
      </c>
      <c r="H623" s="80">
        <v>0.1</v>
      </c>
      <c r="I623" s="80">
        <v>1976.43</v>
      </c>
      <c r="J623" s="80">
        <v>813.8</v>
      </c>
      <c r="K623" s="80">
        <v>1132.5872999999999</v>
      </c>
      <c r="L623" s="80">
        <v>11978.73</v>
      </c>
      <c r="M623" s="80">
        <v>19871</v>
      </c>
      <c r="Q623" s="14"/>
    </row>
    <row r="624" spans="1:17" ht="15.5" x14ac:dyDescent="0.35">
      <c r="A624" s="13">
        <v>44085</v>
      </c>
      <c r="B624" s="81" t="s">
        <v>670</v>
      </c>
      <c r="C624" s="80">
        <f t="shared" si="142"/>
        <v>2020</v>
      </c>
      <c r="D624" s="80">
        <f t="shared" si="143"/>
        <v>9</v>
      </c>
      <c r="E624" s="80">
        <f t="shared" si="144"/>
        <v>11</v>
      </c>
      <c r="F624" s="80">
        <v>1051.6484</v>
      </c>
      <c r="G624" s="80">
        <v>92.85</v>
      </c>
      <c r="H624" s="80">
        <v>0.14000000000000001</v>
      </c>
      <c r="I624" s="80">
        <v>2049.84</v>
      </c>
      <c r="J624" s="80">
        <v>434.8</v>
      </c>
      <c r="K624" s="80">
        <v>1132.5872999999999</v>
      </c>
      <c r="L624" s="80">
        <v>11978.31</v>
      </c>
      <c r="M624" s="80">
        <v>19872.099999999999</v>
      </c>
      <c r="Q624" s="14"/>
    </row>
    <row r="625" spans="1:17" ht="15.5" x14ac:dyDescent="0.35">
      <c r="A625" s="13">
        <v>44086</v>
      </c>
      <c r="B625" s="81" t="s">
        <v>671</v>
      </c>
      <c r="C625" s="80">
        <f t="shared" si="142"/>
        <v>2020</v>
      </c>
      <c r="D625" s="80">
        <f t="shared" si="143"/>
        <v>9</v>
      </c>
      <c r="E625" s="80">
        <f t="shared" si="144"/>
        <v>12</v>
      </c>
      <c r="F625" s="80">
        <v>1054.6031</v>
      </c>
      <c r="G625" s="80">
        <v>93.11</v>
      </c>
      <c r="H625" s="80">
        <v>0.26</v>
      </c>
      <c r="I625" s="80">
        <v>3203.85</v>
      </c>
      <c r="J625" s="80">
        <v>164.9</v>
      </c>
      <c r="K625" s="80">
        <v>1132.5872999999999</v>
      </c>
      <c r="L625" s="80">
        <v>11978.66</v>
      </c>
      <c r="M625" s="80">
        <v>19871.189999999999</v>
      </c>
      <c r="Q625" s="14"/>
    </row>
    <row r="626" spans="1:17" ht="15.5" x14ac:dyDescent="0.35">
      <c r="A626" s="13">
        <v>44087</v>
      </c>
      <c r="B626" s="81" t="s">
        <v>672</v>
      </c>
      <c r="C626" s="80">
        <f t="shared" si="142"/>
        <v>2020</v>
      </c>
      <c r="D626" s="80">
        <f t="shared" si="143"/>
        <v>9</v>
      </c>
      <c r="E626" s="80">
        <f t="shared" si="144"/>
        <v>13</v>
      </c>
      <c r="F626" s="80">
        <v>1057.6492000000001</v>
      </c>
      <c r="G626" s="80">
        <v>93.38</v>
      </c>
      <c r="H626" s="80">
        <v>0.27</v>
      </c>
      <c r="I626" s="80">
        <v>3157.84</v>
      </c>
      <c r="J626" s="80">
        <v>127.2</v>
      </c>
      <c r="K626" s="80">
        <v>1132.5872999999999</v>
      </c>
      <c r="L626" s="80">
        <v>11977.61</v>
      </c>
      <c r="M626" s="80">
        <v>19873.95</v>
      </c>
      <c r="Q626" s="14"/>
    </row>
    <row r="627" spans="1:17" ht="15.5" x14ac:dyDescent="0.35">
      <c r="A627" s="13">
        <v>44088</v>
      </c>
      <c r="B627" s="81" t="s">
        <v>673</v>
      </c>
      <c r="C627" s="80">
        <f t="shared" si="142"/>
        <v>2020</v>
      </c>
      <c r="D627" s="80">
        <f t="shared" si="143"/>
        <v>9</v>
      </c>
      <c r="E627" s="80">
        <f t="shared" si="144"/>
        <v>14</v>
      </c>
      <c r="F627" s="80">
        <v>1059.1875</v>
      </c>
      <c r="G627" s="80">
        <v>93.51</v>
      </c>
      <c r="H627" s="80">
        <v>0.14000000000000001</v>
      </c>
      <c r="I627" s="80">
        <v>2025.88</v>
      </c>
      <c r="J627" s="80">
        <v>495</v>
      </c>
      <c r="K627" s="80">
        <v>1132.7093</v>
      </c>
      <c r="L627" s="80">
        <v>11977.51</v>
      </c>
      <c r="M627" s="80">
        <v>19878.189999999999</v>
      </c>
      <c r="Q627" s="14"/>
    </row>
    <row r="628" spans="1:17" ht="15.5" x14ac:dyDescent="0.35">
      <c r="A628" s="13">
        <v>44089</v>
      </c>
      <c r="B628" s="81" t="s">
        <v>674</v>
      </c>
      <c r="C628" s="80">
        <f t="shared" si="142"/>
        <v>2020</v>
      </c>
      <c r="D628" s="80">
        <f t="shared" si="143"/>
        <v>9</v>
      </c>
      <c r="E628" s="80">
        <f t="shared" si="144"/>
        <v>15</v>
      </c>
      <c r="F628" s="80">
        <v>1060.4099000000001</v>
      </c>
      <c r="G628" s="80">
        <v>93.62</v>
      </c>
      <c r="H628" s="80">
        <v>0.11</v>
      </c>
      <c r="I628" s="80">
        <v>1693.3</v>
      </c>
      <c r="J628" s="80">
        <v>535.70000000000005</v>
      </c>
      <c r="K628" s="80">
        <v>1132.7093</v>
      </c>
      <c r="L628" s="80">
        <v>11977.28</v>
      </c>
      <c r="M628" s="80">
        <v>19878.8</v>
      </c>
      <c r="Q628" s="14"/>
    </row>
    <row r="629" spans="1:17" ht="15.5" x14ac:dyDescent="0.35">
      <c r="A629" s="13">
        <v>44090</v>
      </c>
      <c r="B629" s="81" t="s">
        <v>675</v>
      </c>
      <c r="C629" s="80">
        <f t="shared" si="142"/>
        <v>2020</v>
      </c>
      <c r="D629" s="80">
        <f t="shared" si="143"/>
        <v>9</v>
      </c>
      <c r="E629" s="80">
        <f t="shared" si="144"/>
        <v>16</v>
      </c>
      <c r="F629" s="80">
        <v>1061.5505000000001</v>
      </c>
      <c r="G629" s="80">
        <v>93.72</v>
      </c>
      <c r="H629" s="80">
        <v>0.1</v>
      </c>
      <c r="I629" s="80">
        <v>1658.13</v>
      </c>
      <c r="J629" s="80">
        <v>444.6</v>
      </c>
      <c r="K629" s="80">
        <v>1132.7093</v>
      </c>
      <c r="L629" s="80">
        <v>11976.83</v>
      </c>
      <c r="M629" s="80">
        <v>19879.98</v>
      </c>
      <c r="Q629" s="14"/>
    </row>
    <row r="630" spans="1:17" ht="15.5" x14ac:dyDescent="0.35">
      <c r="A630" s="13">
        <v>44091</v>
      </c>
      <c r="B630" s="81" t="s">
        <v>676</v>
      </c>
      <c r="C630" s="80">
        <f t="shared" si="142"/>
        <v>2020</v>
      </c>
      <c r="D630" s="80">
        <f t="shared" si="143"/>
        <v>9</v>
      </c>
      <c r="E630" s="80">
        <f t="shared" si="144"/>
        <v>17</v>
      </c>
      <c r="F630" s="80">
        <v>1061.1467</v>
      </c>
      <c r="G630" s="80">
        <v>93.68</v>
      </c>
      <c r="H630" s="80">
        <v>-0.04</v>
      </c>
      <c r="I630" s="80">
        <v>1809.12</v>
      </c>
      <c r="J630" s="80">
        <v>362.7</v>
      </c>
      <c r="K630" s="80">
        <v>1132.7093</v>
      </c>
      <c r="L630" s="80">
        <v>11976.43</v>
      </c>
      <c r="M630" s="80">
        <v>19881.04</v>
      </c>
      <c r="Q630" s="14"/>
    </row>
    <row r="631" spans="1:17" ht="15.5" x14ac:dyDescent="0.35">
      <c r="A631" s="13">
        <v>44092</v>
      </c>
      <c r="B631" s="81" t="s">
        <v>677</v>
      </c>
      <c r="C631" s="80">
        <f t="shared" si="142"/>
        <v>2020</v>
      </c>
      <c r="D631" s="80">
        <f t="shared" si="143"/>
        <v>9</v>
      </c>
      <c r="E631" s="80">
        <f t="shared" si="144"/>
        <v>18</v>
      </c>
      <c r="F631" s="80">
        <v>1062.7629999999999</v>
      </c>
      <c r="G631" s="80">
        <v>93.82</v>
      </c>
      <c r="H631" s="80">
        <v>0.14000000000000001</v>
      </c>
      <c r="I631" s="80">
        <v>1966.62</v>
      </c>
      <c r="J631" s="80">
        <v>345.2</v>
      </c>
      <c r="K631" s="80">
        <v>1132.7093</v>
      </c>
      <c r="L631" s="80">
        <v>11976.12</v>
      </c>
      <c r="M631" s="80">
        <v>19881.86</v>
      </c>
      <c r="Q631" s="14"/>
    </row>
    <row r="632" spans="1:17" ht="15.5" x14ac:dyDescent="0.35">
      <c r="A632" s="13">
        <v>44093</v>
      </c>
      <c r="B632" s="81" t="s">
        <v>678</v>
      </c>
      <c r="C632" s="80">
        <f t="shared" si="142"/>
        <v>2020</v>
      </c>
      <c r="D632" s="80">
        <f t="shared" si="143"/>
        <v>9</v>
      </c>
      <c r="E632" s="80">
        <f t="shared" si="144"/>
        <v>19</v>
      </c>
      <c r="F632" s="80">
        <v>1064.9280000000001</v>
      </c>
      <c r="G632" s="80">
        <v>94.02</v>
      </c>
      <c r="H632" s="80">
        <v>0.19</v>
      </c>
      <c r="I632" s="80">
        <v>2553.9499999999998</v>
      </c>
      <c r="J632" s="80">
        <v>193.6</v>
      </c>
      <c r="K632" s="80">
        <v>1132.7093</v>
      </c>
      <c r="L632" s="80">
        <v>11975.75</v>
      </c>
      <c r="M632" s="80">
        <v>19882.84</v>
      </c>
      <c r="Q632" s="14"/>
    </row>
    <row r="633" spans="1:17" ht="15.5" x14ac:dyDescent="0.35">
      <c r="A633" s="13">
        <v>44094</v>
      </c>
      <c r="B633" s="81" t="s">
        <v>679</v>
      </c>
      <c r="C633" s="80">
        <f t="shared" si="142"/>
        <v>2020</v>
      </c>
      <c r="D633" s="80">
        <f t="shared" si="143"/>
        <v>9</v>
      </c>
      <c r="E633" s="80">
        <f t="shared" si="144"/>
        <v>20</v>
      </c>
      <c r="F633" s="80">
        <v>1067.1611</v>
      </c>
      <c r="G633" s="80">
        <v>94.21</v>
      </c>
      <c r="H633" s="80">
        <v>0.2</v>
      </c>
      <c r="I633" s="80">
        <v>2366.15</v>
      </c>
      <c r="J633" s="80">
        <v>190.2</v>
      </c>
      <c r="K633" s="80">
        <v>1132.7093</v>
      </c>
      <c r="L633" s="80">
        <v>11975.32</v>
      </c>
      <c r="M633" s="80">
        <v>19883.98</v>
      </c>
      <c r="Q633" s="14"/>
    </row>
    <row r="634" spans="1:17" ht="15.5" x14ac:dyDescent="0.35">
      <c r="A634" s="13">
        <v>44095</v>
      </c>
      <c r="B634" s="81" t="s">
        <v>680</v>
      </c>
      <c r="C634" s="80">
        <f t="shared" si="142"/>
        <v>2020</v>
      </c>
      <c r="D634" s="80">
        <f t="shared" si="143"/>
        <v>9</v>
      </c>
      <c r="E634" s="80">
        <f t="shared" si="144"/>
        <v>21</v>
      </c>
      <c r="F634" s="80">
        <v>1068.1003000000001</v>
      </c>
      <c r="G634" s="80">
        <v>94.3</v>
      </c>
      <c r="H634" s="80">
        <v>0.08</v>
      </c>
      <c r="I634" s="80">
        <v>1659.8</v>
      </c>
      <c r="J634" s="80">
        <v>861.6</v>
      </c>
      <c r="K634" s="80">
        <v>1132.7016000000001</v>
      </c>
      <c r="L634" s="80">
        <v>11974.82</v>
      </c>
      <c r="M634" s="80">
        <v>19884.810000000001</v>
      </c>
      <c r="Q634" s="14"/>
    </row>
    <row r="635" spans="1:17" ht="15.5" x14ac:dyDescent="0.35">
      <c r="A635" s="13">
        <v>44096</v>
      </c>
      <c r="B635" s="81" t="s">
        <v>681</v>
      </c>
      <c r="C635" s="80">
        <f t="shared" si="142"/>
        <v>2020</v>
      </c>
      <c r="D635" s="80">
        <f t="shared" si="143"/>
        <v>9</v>
      </c>
      <c r="E635" s="80">
        <f t="shared" si="144"/>
        <v>22</v>
      </c>
      <c r="F635" s="80">
        <v>1069.0425</v>
      </c>
      <c r="G635" s="80">
        <v>94.38</v>
      </c>
      <c r="H635" s="80">
        <v>0.08</v>
      </c>
      <c r="I635" s="80">
        <v>1620.72</v>
      </c>
      <c r="J635" s="80">
        <v>470</v>
      </c>
      <c r="K635" s="80">
        <v>1132.7016000000001</v>
      </c>
      <c r="L635" s="80">
        <v>11587.73</v>
      </c>
      <c r="M635" s="80">
        <v>19190.849999999999</v>
      </c>
      <c r="Q635" s="14"/>
    </row>
    <row r="636" spans="1:17" ht="15.5" x14ac:dyDescent="0.35">
      <c r="A636" s="13">
        <v>44097</v>
      </c>
      <c r="B636" s="81" t="s">
        <v>682</v>
      </c>
      <c r="C636" s="80">
        <f t="shared" si="142"/>
        <v>2020</v>
      </c>
      <c r="D636" s="80">
        <f t="shared" si="143"/>
        <v>9</v>
      </c>
      <c r="E636" s="80">
        <f t="shared" si="144"/>
        <v>23</v>
      </c>
      <c r="F636" s="80">
        <v>1070.0628999999999</v>
      </c>
      <c r="G636" s="80">
        <v>94.47</v>
      </c>
      <c r="H636" s="80">
        <v>0.09</v>
      </c>
      <c r="I636" s="80">
        <v>1548.68</v>
      </c>
      <c r="J636" s="80">
        <v>575.79999999999995</v>
      </c>
      <c r="K636" s="80">
        <v>1132.7013999999999</v>
      </c>
      <c r="L636" s="80">
        <v>11611.72</v>
      </c>
      <c r="M636" s="80">
        <v>19276.52</v>
      </c>
      <c r="Q636" s="14"/>
    </row>
    <row r="637" spans="1:17" ht="15.5" x14ac:dyDescent="0.35">
      <c r="A637" s="13">
        <v>44098</v>
      </c>
      <c r="B637" s="81" t="s">
        <v>683</v>
      </c>
      <c r="C637" s="80">
        <f t="shared" si="142"/>
        <v>2020</v>
      </c>
      <c r="D637" s="80">
        <f t="shared" si="143"/>
        <v>9</v>
      </c>
      <c r="E637" s="80">
        <f t="shared" si="144"/>
        <v>24</v>
      </c>
      <c r="F637" s="80">
        <v>1071.4495999999999</v>
      </c>
      <c r="G637" s="80">
        <v>94.59</v>
      </c>
      <c r="H637" s="80">
        <v>0.12</v>
      </c>
      <c r="I637" s="80">
        <v>2062.94</v>
      </c>
      <c r="J637" s="80">
        <v>678.2</v>
      </c>
      <c r="K637" s="80">
        <v>1132.7012999999999</v>
      </c>
      <c r="L637" s="80">
        <v>11611.71</v>
      </c>
      <c r="M637" s="80">
        <v>19276.52</v>
      </c>
      <c r="Q637" s="14"/>
    </row>
    <row r="638" spans="1:17" ht="15.5" x14ac:dyDescent="0.35">
      <c r="A638" s="13">
        <v>44099</v>
      </c>
      <c r="B638" s="81" t="s">
        <v>684</v>
      </c>
      <c r="C638" s="80">
        <f t="shared" si="142"/>
        <v>2020</v>
      </c>
      <c r="D638" s="80">
        <f t="shared" si="143"/>
        <v>9</v>
      </c>
      <c r="E638" s="80">
        <f t="shared" si="144"/>
        <v>25</v>
      </c>
      <c r="F638" s="80">
        <v>1072.7633000000001</v>
      </c>
      <c r="G638" s="80">
        <v>94.71</v>
      </c>
      <c r="H638" s="80">
        <v>0.12</v>
      </c>
      <c r="I638" s="80">
        <v>2072.83</v>
      </c>
      <c r="J638" s="80">
        <v>762.1</v>
      </c>
      <c r="K638" s="80">
        <v>1132.7012999999999</v>
      </c>
      <c r="L638" s="80">
        <v>11974.09</v>
      </c>
      <c r="M638" s="80">
        <v>19886.66</v>
      </c>
      <c r="Q638" s="14"/>
    </row>
    <row r="639" spans="1:17" ht="15.5" x14ac:dyDescent="0.35">
      <c r="A639" s="13">
        <v>44100</v>
      </c>
      <c r="B639" s="81" t="s">
        <v>685</v>
      </c>
      <c r="C639" s="80">
        <f t="shared" si="142"/>
        <v>2020</v>
      </c>
      <c r="D639" s="80">
        <f t="shared" si="143"/>
        <v>9</v>
      </c>
      <c r="E639" s="80">
        <f t="shared" si="144"/>
        <v>26</v>
      </c>
      <c r="F639" s="80">
        <v>1074.3648000000001</v>
      </c>
      <c r="G639" s="80">
        <v>94.85</v>
      </c>
      <c r="H639" s="80">
        <v>0.14000000000000001</v>
      </c>
      <c r="I639" s="80">
        <v>2192.11</v>
      </c>
      <c r="J639" s="80">
        <v>589.20000000000005</v>
      </c>
      <c r="K639" s="80">
        <v>1132.7012999999999</v>
      </c>
      <c r="L639" s="80">
        <v>11974.07</v>
      </c>
      <c r="M639" s="80">
        <v>19886.72</v>
      </c>
      <c r="Q639" s="14"/>
    </row>
    <row r="640" spans="1:17" ht="15.5" x14ac:dyDescent="0.35">
      <c r="A640" s="13">
        <v>44101</v>
      </c>
      <c r="B640" s="81" t="s">
        <v>686</v>
      </c>
      <c r="C640" s="80">
        <f t="shared" si="142"/>
        <v>2020</v>
      </c>
      <c r="D640" s="80">
        <f t="shared" si="143"/>
        <v>9</v>
      </c>
      <c r="E640" s="80">
        <f t="shared" si="144"/>
        <v>27</v>
      </c>
      <c r="F640" s="80">
        <v>1075.7181</v>
      </c>
      <c r="G640" s="80">
        <v>94.97</v>
      </c>
      <c r="H640" s="80">
        <v>0.12</v>
      </c>
      <c r="I640" s="80">
        <v>2079.9899999999998</v>
      </c>
      <c r="J640" s="80">
        <v>716.7</v>
      </c>
      <c r="K640" s="80">
        <v>1132.7063000000001</v>
      </c>
      <c r="L640" s="80">
        <v>11973.67</v>
      </c>
      <c r="M640" s="80">
        <v>19887.77</v>
      </c>
      <c r="Q640" s="14"/>
    </row>
    <row r="641" spans="1:17" ht="15.5" x14ac:dyDescent="0.35">
      <c r="A641" s="13">
        <v>44102</v>
      </c>
      <c r="B641" s="81" t="s">
        <v>687</v>
      </c>
      <c r="C641" s="80">
        <f t="shared" si="142"/>
        <v>2020</v>
      </c>
      <c r="D641" s="80">
        <f t="shared" si="143"/>
        <v>9</v>
      </c>
      <c r="E641" s="80">
        <f t="shared" si="144"/>
        <v>28</v>
      </c>
      <c r="F641" s="80">
        <v>1075.1018999999999</v>
      </c>
      <c r="G641" s="80">
        <v>94.91</v>
      </c>
      <c r="H641" s="80">
        <v>-0.05</v>
      </c>
      <c r="I641" s="80">
        <v>1134.8900000000001</v>
      </c>
      <c r="J641" s="80">
        <v>1727.9</v>
      </c>
      <c r="K641" s="80">
        <v>1132.7546</v>
      </c>
      <c r="L641" s="80">
        <v>11974.01</v>
      </c>
      <c r="M641" s="80">
        <v>19889.98</v>
      </c>
      <c r="Q641" s="14"/>
    </row>
    <row r="642" spans="1:17" ht="15.5" x14ac:dyDescent="0.35">
      <c r="A642" s="13">
        <v>44103</v>
      </c>
      <c r="B642" s="81" t="s">
        <v>688</v>
      </c>
      <c r="C642" s="80">
        <f t="shared" si="142"/>
        <v>2020</v>
      </c>
      <c r="D642" s="80">
        <f t="shared" si="143"/>
        <v>9</v>
      </c>
      <c r="E642" s="80">
        <f t="shared" si="144"/>
        <v>29</v>
      </c>
      <c r="F642" s="80">
        <v>1074.6034</v>
      </c>
      <c r="G642" s="80">
        <v>94.87</v>
      </c>
      <c r="H642" s="80">
        <v>-0.04</v>
      </c>
      <c r="I642" s="80">
        <v>1276.1199999999999</v>
      </c>
      <c r="J642" s="80">
        <v>1554.5</v>
      </c>
      <c r="K642" s="80">
        <v>1132.7563</v>
      </c>
      <c r="L642" s="80">
        <v>11974.23</v>
      </c>
      <c r="M642" s="80">
        <v>19889.400000000001</v>
      </c>
      <c r="Q642" s="14"/>
    </row>
    <row r="643" spans="1:17" ht="15.5" x14ac:dyDescent="0.35">
      <c r="A643" s="13">
        <v>44104</v>
      </c>
      <c r="B643" s="81" t="s">
        <v>689</v>
      </c>
      <c r="C643" s="80">
        <f t="shared" si="142"/>
        <v>2020</v>
      </c>
      <c r="D643" s="80">
        <f t="shared" si="143"/>
        <v>9</v>
      </c>
      <c r="E643" s="80">
        <f t="shared" si="144"/>
        <v>30</v>
      </c>
      <c r="F643" s="80">
        <v>1073.4962</v>
      </c>
      <c r="G643" s="80">
        <v>94.77</v>
      </c>
      <c r="H643" s="80">
        <v>-0.1</v>
      </c>
      <c r="I643" s="80">
        <v>1290.5</v>
      </c>
      <c r="J643" s="80">
        <v>1852.7</v>
      </c>
      <c r="K643" s="80">
        <v>1132.7563</v>
      </c>
      <c r="L643" s="80">
        <v>11950.64</v>
      </c>
      <c r="M643" s="80">
        <v>19916.3</v>
      </c>
      <c r="Q643" s="14"/>
    </row>
    <row r="644" spans="1:17" ht="15.5" x14ac:dyDescent="0.35">
      <c r="A644" s="13">
        <v>44105</v>
      </c>
      <c r="B644" s="81" t="s">
        <v>690</v>
      </c>
      <c r="C644" s="80">
        <f t="shared" si="142"/>
        <v>2020</v>
      </c>
      <c r="D644" s="80">
        <f t="shared" si="143"/>
        <v>10</v>
      </c>
      <c r="E644" s="80">
        <f t="shared" si="144"/>
        <v>1</v>
      </c>
      <c r="F644" s="80">
        <v>1073.8302000000001</v>
      </c>
      <c r="G644" s="80">
        <v>94.8</v>
      </c>
      <c r="H644" s="80">
        <v>0.03</v>
      </c>
      <c r="I644" s="80">
        <v>1235.6300000000001</v>
      </c>
      <c r="J644" s="80">
        <v>777</v>
      </c>
      <c r="K644" s="80">
        <v>1132.6963000000001</v>
      </c>
      <c r="L644" s="80">
        <v>11950.42</v>
      </c>
      <c r="M644" s="80">
        <v>19916.88</v>
      </c>
      <c r="Q644" s="14"/>
    </row>
    <row r="645" spans="1:17" ht="15.5" x14ac:dyDescent="0.35">
      <c r="A645" s="13">
        <v>44106</v>
      </c>
      <c r="B645" s="81" t="s">
        <v>691</v>
      </c>
      <c r="C645" s="80">
        <f t="shared" ref="C645:C708" si="145">YEAR(B645)</f>
        <v>2020</v>
      </c>
      <c r="D645" s="80">
        <f t="shared" ref="D645:D708" si="146">MONTH(B645)</f>
        <v>10</v>
      </c>
      <c r="E645" s="80">
        <f t="shared" ref="E645:E708" si="147">DAY(B645)</f>
        <v>2</v>
      </c>
      <c r="F645" s="80">
        <v>1075.4766999999999</v>
      </c>
      <c r="G645" s="80">
        <v>94.95</v>
      </c>
      <c r="H645" s="80">
        <v>0.15</v>
      </c>
      <c r="I645" s="80">
        <v>1725.32</v>
      </c>
      <c r="J645" s="80">
        <v>424.9</v>
      </c>
      <c r="K645" s="80">
        <v>1132.6963000000001</v>
      </c>
      <c r="L645" s="80">
        <v>11974.5</v>
      </c>
      <c r="M645" s="80">
        <v>19870.82</v>
      </c>
      <c r="Q645" s="14"/>
    </row>
    <row r="646" spans="1:17" ht="15.5" x14ac:dyDescent="0.35">
      <c r="A646" s="13">
        <v>44107</v>
      </c>
      <c r="B646" s="81" t="s">
        <v>692</v>
      </c>
      <c r="C646" s="80">
        <f t="shared" si="145"/>
        <v>2020</v>
      </c>
      <c r="D646" s="80">
        <f t="shared" si="146"/>
        <v>10</v>
      </c>
      <c r="E646" s="80">
        <f t="shared" si="147"/>
        <v>3</v>
      </c>
      <c r="F646" s="80">
        <v>1077.7720999999999</v>
      </c>
      <c r="G646" s="80">
        <v>95.15</v>
      </c>
      <c r="H646" s="80">
        <v>0.2</v>
      </c>
      <c r="I646" s="80">
        <v>2711.81</v>
      </c>
      <c r="J646" s="80">
        <v>379</v>
      </c>
      <c r="K646" s="80">
        <v>1132.6963000000001</v>
      </c>
      <c r="L646" s="80">
        <v>11973.94</v>
      </c>
      <c r="M646" s="80">
        <v>19804.47</v>
      </c>
      <c r="Q646" s="14"/>
    </row>
    <row r="647" spans="1:17" ht="15.5" x14ac:dyDescent="0.35">
      <c r="A647" s="13">
        <v>44108</v>
      </c>
      <c r="B647" s="81" t="s">
        <v>693</v>
      </c>
      <c r="C647" s="80">
        <f t="shared" si="145"/>
        <v>2020</v>
      </c>
      <c r="D647" s="80">
        <f t="shared" si="146"/>
        <v>10</v>
      </c>
      <c r="E647" s="80">
        <f t="shared" si="147"/>
        <v>4</v>
      </c>
      <c r="F647" s="80">
        <v>1080.2285999999999</v>
      </c>
      <c r="G647" s="80">
        <v>95.37</v>
      </c>
      <c r="H647" s="80">
        <v>0.22</v>
      </c>
      <c r="I647" s="80">
        <v>2794.68</v>
      </c>
      <c r="J647" s="80">
        <v>358.6</v>
      </c>
      <c r="K647" s="80">
        <v>1132.6963000000001</v>
      </c>
      <c r="L647" s="80">
        <v>11973.21</v>
      </c>
      <c r="M647" s="80">
        <v>19766.259999999998</v>
      </c>
      <c r="Q647" s="14"/>
    </row>
    <row r="648" spans="1:17" ht="15.5" x14ac:dyDescent="0.35">
      <c r="A648" s="13">
        <v>44109</v>
      </c>
      <c r="B648" s="81" t="s">
        <v>694</v>
      </c>
      <c r="C648" s="80">
        <f t="shared" si="145"/>
        <v>2020</v>
      </c>
      <c r="D648" s="80">
        <f t="shared" si="146"/>
        <v>10</v>
      </c>
      <c r="E648" s="80">
        <f t="shared" si="147"/>
        <v>5</v>
      </c>
      <c r="F648" s="80">
        <v>1080.8499999999999</v>
      </c>
      <c r="G648" s="80">
        <v>95.43</v>
      </c>
      <c r="H648" s="80">
        <v>0.05</v>
      </c>
      <c r="I648" s="80">
        <v>1289.8399999999999</v>
      </c>
      <c r="J648" s="80">
        <v>677.2</v>
      </c>
      <c r="K648" s="80">
        <v>1132.6693</v>
      </c>
      <c r="L648" s="80">
        <v>11971.86</v>
      </c>
      <c r="M648" s="80">
        <v>19835.91</v>
      </c>
      <c r="Q648" s="14"/>
    </row>
    <row r="649" spans="1:17" ht="15.5" x14ac:dyDescent="0.35">
      <c r="A649" s="13">
        <v>44110</v>
      </c>
      <c r="B649" s="81" t="s">
        <v>695</v>
      </c>
      <c r="C649" s="80">
        <f t="shared" si="145"/>
        <v>2020</v>
      </c>
      <c r="D649" s="80">
        <f t="shared" si="146"/>
        <v>10</v>
      </c>
      <c r="E649" s="80">
        <f t="shared" si="147"/>
        <v>6</v>
      </c>
      <c r="F649" s="80">
        <v>1081.5886</v>
      </c>
      <c r="G649" s="80">
        <v>95.49</v>
      </c>
      <c r="H649" s="80">
        <v>7.0000000000000007E-2</v>
      </c>
      <c r="I649" s="80">
        <v>1227.99</v>
      </c>
      <c r="J649" s="80">
        <v>487.6</v>
      </c>
      <c r="K649" s="80">
        <v>1132.7090000000001</v>
      </c>
      <c r="L649" s="80">
        <v>11971.43</v>
      </c>
      <c r="M649" s="80">
        <v>19837.05</v>
      </c>
      <c r="Q649" s="14"/>
    </row>
    <row r="650" spans="1:17" ht="15.5" x14ac:dyDescent="0.35">
      <c r="A650" s="13">
        <v>44111</v>
      </c>
      <c r="B650" s="81" t="s">
        <v>696</v>
      </c>
      <c r="C650" s="80">
        <f t="shared" si="145"/>
        <v>2020</v>
      </c>
      <c r="D650" s="80">
        <f t="shared" si="146"/>
        <v>10</v>
      </c>
      <c r="E650" s="80">
        <f t="shared" si="147"/>
        <v>7</v>
      </c>
      <c r="F650" s="80">
        <v>1082.085</v>
      </c>
      <c r="G650" s="80">
        <v>95.53</v>
      </c>
      <c r="H650" s="80">
        <v>0.04</v>
      </c>
      <c r="I650" s="80">
        <v>1151.21</v>
      </c>
      <c r="J650" s="80">
        <v>659.7</v>
      </c>
      <c r="K650" s="80">
        <v>1132.7090000000001</v>
      </c>
      <c r="L650" s="80">
        <v>11971.06</v>
      </c>
      <c r="M650" s="80">
        <v>19838.04</v>
      </c>
      <c r="Q650" s="14"/>
    </row>
    <row r="651" spans="1:17" ht="15.5" x14ac:dyDescent="0.35">
      <c r="A651" s="13">
        <v>44112</v>
      </c>
      <c r="B651" s="81" t="s">
        <v>697</v>
      </c>
      <c r="C651" s="80">
        <f t="shared" si="145"/>
        <v>2020</v>
      </c>
      <c r="D651" s="80">
        <f t="shared" si="146"/>
        <v>10</v>
      </c>
      <c r="E651" s="80">
        <f t="shared" si="147"/>
        <v>8</v>
      </c>
      <c r="F651" s="80">
        <v>1082.5766000000001</v>
      </c>
      <c r="G651" s="80">
        <v>95.57</v>
      </c>
      <c r="H651" s="80">
        <v>0.04</v>
      </c>
      <c r="I651" s="80">
        <v>1060.4100000000001</v>
      </c>
      <c r="J651" s="80">
        <v>459.7</v>
      </c>
      <c r="K651" s="80">
        <v>1132.7090000000001</v>
      </c>
      <c r="L651" s="80">
        <v>11970.85</v>
      </c>
      <c r="M651" s="80">
        <v>19838.59</v>
      </c>
      <c r="Q651" s="14"/>
    </row>
    <row r="652" spans="1:17" ht="15.5" x14ac:dyDescent="0.35">
      <c r="A652" s="13">
        <v>44113</v>
      </c>
      <c r="B652" s="81" t="s">
        <v>698</v>
      </c>
      <c r="C652" s="80">
        <f t="shared" si="145"/>
        <v>2020</v>
      </c>
      <c r="D652" s="80">
        <f t="shared" si="146"/>
        <v>10</v>
      </c>
      <c r="E652" s="80">
        <f t="shared" si="147"/>
        <v>9</v>
      </c>
      <c r="F652" s="80">
        <v>1083.2221999999999</v>
      </c>
      <c r="G652" s="80">
        <v>95.63</v>
      </c>
      <c r="H652" s="80">
        <v>0.06</v>
      </c>
      <c r="I652" s="80">
        <v>1121.22</v>
      </c>
      <c r="J652" s="80">
        <v>487.8</v>
      </c>
      <c r="K652" s="80">
        <v>1132.7090000000001</v>
      </c>
      <c r="L652" s="80">
        <v>11970.56</v>
      </c>
      <c r="M652" s="80">
        <v>19839.349999999999</v>
      </c>
      <c r="Q652" s="14"/>
    </row>
    <row r="653" spans="1:17" ht="15.5" x14ac:dyDescent="0.35">
      <c r="A653" s="13">
        <v>44114</v>
      </c>
      <c r="B653" s="81" t="s">
        <v>699</v>
      </c>
      <c r="C653" s="80">
        <f t="shared" si="145"/>
        <v>2020</v>
      </c>
      <c r="D653" s="80">
        <f t="shared" si="146"/>
        <v>10</v>
      </c>
      <c r="E653" s="80">
        <f t="shared" si="147"/>
        <v>10</v>
      </c>
      <c r="F653" s="80">
        <v>1085.8708999999999</v>
      </c>
      <c r="G653" s="80">
        <v>95.86</v>
      </c>
      <c r="H653" s="80">
        <v>0.23</v>
      </c>
      <c r="I653" s="80">
        <v>2174.64</v>
      </c>
      <c r="J653" s="80">
        <v>227.2</v>
      </c>
      <c r="K653" s="80">
        <v>1132.7090000000001</v>
      </c>
      <c r="L653" s="80">
        <v>11970.11</v>
      </c>
      <c r="M653" s="80">
        <v>19840.55</v>
      </c>
      <c r="Q653" s="14"/>
    </row>
    <row r="654" spans="1:17" ht="15.5" x14ac:dyDescent="0.35">
      <c r="A654" s="13">
        <v>44115</v>
      </c>
      <c r="B654" s="81" t="s">
        <v>700</v>
      </c>
      <c r="C654" s="80">
        <f t="shared" si="145"/>
        <v>2020</v>
      </c>
      <c r="D654" s="80">
        <f t="shared" si="146"/>
        <v>10</v>
      </c>
      <c r="E654" s="80">
        <f t="shared" si="147"/>
        <v>11</v>
      </c>
      <c r="F654" s="80">
        <v>1087.0374999999999</v>
      </c>
      <c r="G654" s="80">
        <v>95.91</v>
      </c>
      <c r="H654" s="80">
        <v>0.1</v>
      </c>
      <c r="I654" s="80">
        <v>1737.51</v>
      </c>
      <c r="J654" s="80">
        <v>416.8</v>
      </c>
      <c r="K654" s="80">
        <v>1133.4275</v>
      </c>
      <c r="L654" s="80">
        <v>11969.6</v>
      </c>
      <c r="M654" s="80">
        <v>19890.599999999999</v>
      </c>
      <c r="Q654" s="14"/>
    </row>
    <row r="655" spans="1:17" ht="15.5" x14ac:dyDescent="0.35">
      <c r="A655" s="13">
        <v>44116</v>
      </c>
      <c r="B655" s="81" t="s">
        <v>701</v>
      </c>
      <c r="C655" s="80">
        <f t="shared" si="145"/>
        <v>2020</v>
      </c>
      <c r="D655" s="80">
        <f t="shared" si="146"/>
        <v>10</v>
      </c>
      <c r="E655" s="80">
        <f t="shared" si="147"/>
        <v>12</v>
      </c>
      <c r="F655" s="80">
        <v>1086.3767</v>
      </c>
      <c r="G655" s="80">
        <v>95.85</v>
      </c>
      <c r="H655" s="80">
        <v>-0.06</v>
      </c>
      <c r="I655" s="80">
        <v>679.52</v>
      </c>
      <c r="J655" s="80">
        <v>1385.8</v>
      </c>
      <c r="K655" s="80">
        <v>1133.3966</v>
      </c>
      <c r="L655" s="80">
        <v>11968.58</v>
      </c>
      <c r="M655" s="80">
        <v>19949.28</v>
      </c>
      <c r="Q655" s="14"/>
    </row>
    <row r="656" spans="1:17" ht="15.5" x14ac:dyDescent="0.35">
      <c r="A656" s="13">
        <v>44117</v>
      </c>
      <c r="B656" s="81" t="s">
        <v>702</v>
      </c>
      <c r="C656" s="80">
        <f t="shared" si="145"/>
        <v>2020</v>
      </c>
      <c r="D656" s="80">
        <f t="shared" si="146"/>
        <v>10</v>
      </c>
      <c r="E656" s="80">
        <f t="shared" si="147"/>
        <v>13</v>
      </c>
      <c r="F656" s="80">
        <v>1085.1478</v>
      </c>
      <c r="G656" s="80">
        <v>95.53</v>
      </c>
      <c r="H656" s="80">
        <v>-0.11</v>
      </c>
      <c r="I656" s="80">
        <v>506.2</v>
      </c>
      <c r="J656" s="80">
        <v>1700.4</v>
      </c>
      <c r="K656" s="80">
        <v>1135.8966</v>
      </c>
      <c r="L656" s="80">
        <v>11968.21</v>
      </c>
      <c r="M656" s="80">
        <v>19950.27</v>
      </c>
      <c r="Q656" s="14"/>
    </row>
    <row r="657" spans="1:17" ht="15.5" x14ac:dyDescent="0.35">
      <c r="A657" s="13">
        <v>44118</v>
      </c>
      <c r="B657" s="81" t="s">
        <v>703</v>
      </c>
      <c r="C657" s="80">
        <f t="shared" si="145"/>
        <v>2020</v>
      </c>
      <c r="D657" s="80">
        <f t="shared" si="146"/>
        <v>10</v>
      </c>
      <c r="E657" s="80">
        <f t="shared" si="147"/>
        <v>14</v>
      </c>
      <c r="F657" s="80">
        <v>1083.8494000000001</v>
      </c>
      <c r="G657" s="80">
        <v>95.42</v>
      </c>
      <c r="H657" s="80">
        <v>-0.11</v>
      </c>
      <c r="I657" s="80">
        <v>495.5</v>
      </c>
      <c r="J657" s="80">
        <v>1882.4</v>
      </c>
      <c r="K657" s="80">
        <v>1135.8966</v>
      </c>
      <c r="L657" s="80">
        <v>11968.28</v>
      </c>
      <c r="M657" s="80">
        <v>19950.099999999999</v>
      </c>
      <c r="Q657" s="14"/>
    </row>
    <row r="658" spans="1:17" ht="15.5" x14ac:dyDescent="0.35">
      <c r="A658" s="13">
        <v>44119</v>
      </c>
      <c r="B658" s="81" t="s">
        <v>704</v>
      </c>
      <c r="C658" s="80">
        <f t="shared" si="145"/>
        <v>2020</v>
      </c>
      <c r="D658" s="80">
        <f t="shared" si="146"/>
        <v>10</v>
      </c>
      <c r="E658" s="80">
        <f t="shared" si="147"/>
        <v>15</v>
      </c>
      <c r="F658" s="80">
        <v>1081.9948999999999</v>
      </c>
      <c r="G658" s="80">
        <v>95.25</v>
      </c>
      <c r="H658" s="80">
        <v>-0.16</v>
      </c>
      <c r="I658" s="80">
        <v>424.99</v>
      </c>
      <c r="J658" s="80">
        <v>2268.6999999999998</v>
      </c>
      <c r="K658" s="80">
        <v>1135.8966</v>
      </c>
      <c r="L658" s="80">
        <v>11863.24</v>
      </c>
      <c r="M658" s="80">
        <v>20196.18</v>
      </c>
      <c r="Q658" s="14"/>
    </row>
    <row r="659" spans="1:17" ht="15.5" x14ac:dyDescent="0.35">
      <c r="A659" s="13">
        <v>44120</v>
      </c>
      <c r="B659" s="81" t="s">
        <v>705</v>
      </c>
      <c r="C659" s="80">
        <f t="shared" si="145"/>
        <v>2020</v>
      </c>
      <c r="D659" s="80">
        <f t="shared" si="146"/>
        <v>10</v>
      </c>
      <c r="E659" s="80">
        <f t="shared" si="147"/>
        <v>16</v>
      </c>
      <c r="F659" s="80">
        <v>1080.0353</v>
      </c>
      <c r="G659" s="80">
        <v>95.08</v>
      </c>
      <c r="H659" s="80">
        <v>-0.17</v>
      </c>
      <c r="I659" s="80">
        <v>320.13</v>
      </c>
      <c r="J659" s="80">
        <v>2274</v>
      </c>
      <c r="K659" s="80">
        <v>1135.8966</v>
      </c>
      <c r="L659" s="80">
        <v>11863.6</v>
      </c>
      <c r="M659" s="80">
        <v>20195.25</v>
      </c>
      <c r="Q659" s="14"/>
    </row>
    <row r="660" spans="1:17" ht="15.5" x14ac:dyDescent="0.35">
      <c r="A660" s="13">
        <v>44121</v>
      </c>
      <c r="B660" s="81" t="s">
        <v>706</v>
      </c>
      <c r="C660" s="80">
        <f t="shared" si="145"/>
        <v>2020</v>
      </c>
      <c r="D660" s="80">
        <f t="shared" si="146"/>
        <v>10</v>
      </c>
      <c r="E660" s="80">
        <f t="shared" si="147"/>
        <v>17</v>
      </c>
      <c r="F660" s="80">
        <v>1077.4628</v>
      </c>
      <c r="G660" s="80">
        <v>94.86</v>
      </c>
      <c r="H660" s="80">
        <v>-0.23</v>
      </c>
      <c r="I660" s="80">
        <v>511.01</v>
      </c>
      <c r="J660" s="80">
        <v>1531.6</v>
      </c>
      <c r="K660" s="80">
        <v>1135.8966</v>
      </c>
      <c r="L660" s="80">
        <v>11864.43</v>
      </c>
      <c r="M660" s="80">
        <v>20193.05</v>
      </c>
      <c r="Q660" s="14"/>
    </row>
    <row r="661" spans="1:17" ht="15.5" x14ac:dyDescent="0.35">
      <c r="A661" s="13">
        <v>44122</v>
      </c>
      <c r="B661" s="81" t="s">
        <v>707</v>
      </c>
      <c r="C661" s="80">
        <f t="shared" si="145"/>
        <v>2020</v>
      </c>
      <c r="D661" s="80">
        <f t="shared" si="146"/>
        <v>10</v>
      </c>
      <c r="E661" s="80">
        <f t="shared" si="147"/>
        <v>18</v>
      </c>
      <c r="F661" s="80">
        <v>1078.6760999999999</v>
      </c>
      <c r="G661" s="80">
        <v>94.96</v>
      </c>
      <c r="H661" s="80">
        <v>0.11</v>
      </c>
      <c r="I661" s="80">
        <v>696.28</v>
      </c>
      <c r="J661" s="80">
        <v>989.8</v>
      </c>
      <c r="K661" s="80">
        <v>1135.8966</v>
      </c>
      <c r="L661" s="80">
        <v>11864.85</v>
      </c>
      <c r="M661" s="80">
        <v>20191.93</v>
      </c>
      <c r="Q661" s="14"/>
    </row>
    <row r="662" spans="1:17" ht="15.5" x14ac:dyDescent="0.35">
      <c r="A662" s="13">
        <v>44123</v>
      </c>
      <c r="B662" s="81" t="s">
        <v>708</v>
      </c>
      <c r="C662" s="80">
        <f t="shared" si="145"/>
        <v>2020</v>
      </c>
      <c r="D662" s="80">
        <f t="shared" si="146"/>
        <v>10</v>
      </c>
      <c r="E662" s="80">
        <f t="shared" si="147"/>
        <v>19</v>
      </c>
      <c r="F662" s="80">
        <v>1077.2378000000001</v>
      </c>
      <c r="G662" s="80">
        <v>94.84</v>
      </c>
      <c r="H662" s="80">
        <v>-0.13</v>
      </c>
      <c r="I662" s="80">
        <v>504.72</v>
      </c>
      <c r="J662" s="80">
        <v>1927.4</v>
      </c>
      <c r="K662" s="80">
        <v>1135.8136</v>
      </c>
      <c r="L662" s="80">
        <v>11839.85</v>
      </c>
      <c r="M662" s="80">
        <v>20189.25</v>
      </c>
      <c r="Q662" s="14"/>
    </row>
    <row r="663" spans="1:17" ht="15.5" x14ac:dyDescent="0.35">
      <c r="A663" s="13">
        <v>44124</v>
      </c>
      <c r="B663" s="81" t="s">
        <v>709</v>
      </c>
      <c r="C663" s="80">
        <f t="shared" si="145"/>
        <v>2020</v>
      </c>
      <c r="D663" s="80">
        <f t="shared" si="146"/>
        <v>10</v>
      </c>
      <c r="E663" s="80">
        <f t="shared" si="147"/>
        <v>20</v>
      </c>
      <c r="F663" s="80">
        <v>1076.221</v>
      </c>
      <c r="G663" s="80">
        <v>94.75</v>
      </c>
      <c r="H663" s="80">
        <v>-0.09</v>
      </c>
      <c r="I663" s="80">
        <v>580.4</v>
      </c>
      <c r="J663" s="80">
        <v>1586.6</v>
      </c>
      <c r="K663" s="80">
        <v>1135.8136</v>
      </c>
      <c r="L663" s="80">
        <v>11840.44</v>
      </c>
      <c r="M663" s="80">
        <v>20187.669999999998</v>
      </c>
      <c r="Q663" s="14"/>
    </row>
    <row r="664" spans="1:17" ht="15.5" x14ac:dyDescent="0.35">
      <c r="A664" s="13">
        <v>44125</v>
      </c>
      <c r="B664" s="81" t="s">
        <v>710</v>
      </c>
      <c r="C664" s="80">
        <f t="shared" si="145"/>
        <v>2020</v>
      </c>
      <c r="D664" s="80">
        <f t="shared" si="146"/>
        <v>10</v>
      </c>
      <c r="E664" s="80">
        <f t="shared" si="147"/>
        <v>21</v>
      </c>
      <c r="F664" s="80">
        <v>1075.7574999999999</v>
      </c>
      <c r="G664" s="80">
        <v>94.71</v>
      </c>
      <c r="H664" s="80">
        <v>-0.04</v>
      </c>
      <c r="I664" s="80">
        <v>594.57000000000005</v>
      </c>
      <c r="J664" s="80">
        <v>1065.7</v>
      </c>
      <c r="K664" s="80">
        <v>1135.8136</v>
      </c>
      <c r="L664" s="80">
        <v>11865.18</v>
      </c>
      <c r="M664" s="80">
        <v>20185.740000000002</v>
      </c>
      <c r="Q664" s="14"/>
    </row>
    <row r="665" spans="1:17" ht="15.5" x14ac:dyDescent="0.35">
      <c r="A665" s="13">
        <v>44126</v>
      </c>
      <c r="B665" s="81" t="s">
        <v>711</v>
      </c>
      <c r="C665" s="80">
        <f t="shared" si="145"/>
        <v>2020</v>
      </c>
      <c r="D665" s="80">
        <f t="shared" si="146"/>
        <v>10</v>
      </c>
      <c r="E665" s="80">
        <f t="shared" si="147"/>
        <v>22</v>
      </c>
      <c r="F665" s="80">
        <v>1075.172</v>
      </c>
      <c r="G665" s="80">
        <v>94.66</v>
      </c>
      <c r="H665" s="80">
        <v>-0.05</v>
      </c>
      <c r="I665" s="80">
        <v>561.91</v>
      </c>
      <c r="J665" s="80">
        <v>1148.5999999999999</v>
      </c>
      <c r="K665" s="80">
        <v>1135.8136</v>
      </c>
      <c r="L665" s="80">
        <v>11865.16</v>
      </c>
      <c r="M665" s="80">
        <v>20185.79</v>
      </c>
      <c r="Q665" s="14"/>
    </row>
    <row r="666" spans="1:17" ht="15.5" x14ac:dyDescent="0.35">
      <c r="A666" s="13">
        <v>44127</v>
      </c>
      <c r="B666" s="81" t="s">
        <v>712</v>
      </c>
      <c r="C666" s="80">
        <f t="shared" si="145"/>
        <v>2020</v>
      </c>
      <c r="D666" s="80">
        <f t="shared" si="146"/>
        <v>10</v>
      </c>
      <c r="E666" s="80">
        <f t="shared" si="147"/>
        <v>23</v>
      </c>
      <c r="F666" s="80">
        <v>1074.6835000000001</v>
      </c>
      <c r="G666" s="80">
        <v>94.62</v>
      </c>
      <c r="H666" s="80">
        <v>-0.04</v>
      </c>
      <c r="I666" s="80">
        <v>665.03</v>
      </c>
      <c r="J666" s="80">
        <v>1160</v>
      </c>
      <c r="K666" s="80">
        <v>1135.8136</v>
      </c>
      <c r="L666" s="80">
        <v>11906.25</v>
      </c>
      <c r="M666" s="80">
        <v>20532.16</v>
      </c>
      <c r="Q666" s="14"/>
    </row>
    <row r="667" spans="1:17" ht="15.5" x14ac:dyDescent="0.35">
      <c r="A667" s="13">
        <v>44128</v>
      </c>
      <c r="B667" s="81" t="s">
        <v>713</v>
      </c>
      <c r="C667" s="80">
        <f t="shared" si="145"/>
        <v>2020</v>
      </c>
      <c r="D667" s="80">
        <f t="shared" si="146"/>
        <v>10</v>
      </c>
      <c r="E667" s="80">
        <f t="shared" si="147"/>
        <v>24</v>
      </c>
      <c r="F667" s="80">
        <v>1076.0696</v>
      </c>
      <c r="G667" s="80">
        <v>94.66</v>
      </c>
      <c r="H667" s="80">
        <v>0.12</v>
      </c>
      <c r="I667" s="80">
        <v>1908.09</v>
      </c>
      <c r="J667" s="80">
        <v>523.29999999999995</v>
      </c>
      <c r="K667" s="80">
        <v>1136.799</v>
      </c>
      <c r="L667" s="80">
        <v>12082.42</v>
      </c>
      <c r="M667" s="80">
        <v>20754.46</v>
      </c>
      <c r="Q667" s="14"/>
    </row>
    <row r="668" spans="1:17" ht="15.5" x14ac:dyDescent="0.35">
      <c r="A668" s="13">
        <v>44129</v>
      </c>
      <c r="B668" s="81" t="s">
        <v>714</v>
      </c>
      <c r="C668" s="80">
        <f t="shared" si="145"/>
        <v>2020</v>
      </c>
      <c r="D668" s="80">
        <f t="shared" si="146"/>
        <v>10</v>
      </c>
      <c r="E668" s="80">
        <f t="shared" si="147"/>
        <v>25</v>
      </c>
      <c r="F668" s="80">
        <v>1077.3235</v>
      </c>
      <c r="G668" s="80">
        <v>94.85</v>
      </c>
      <c r="H668" s="80">
        <v>0.11</v>
      </c>
      <c r="I668" s="80">
        <v>1863.51</v>
      </c>
      <c r="J668" s="80">
        <v>489.3</v>
      </c>
      <c r="K668" s="80">
        <v>1135.8136</v>
      </c>
      <c r="L668" s="80">
        <v>11907.12</v>
      </c>
      <c r="M668" s="80">
        <v>20547.71</v>
      </c>
      <c r="Q668" s="14"/>
    </row>
    <row r="669" spans="1:17" ht="15.5" x14ac:dyDescent="0.35">
      <c r="A669" s="13">
        <v>44130</v>
      </c>
      <c r="B669" s="81" t="s">
        <v>715</v>
      </c>
      <c r="C669" s="80">
        <f t="shared" si="145"/>
        <v>2020</v>
      </c>
      <c r="D669" s="80">
        <f t="shared" si="146"/>
        <v>10</v>
      </c>
      <c r="E669" s="80">
        <f t="shared" si="147"/>
        <v>26</v>
      </c>
      <c r="F669" s="80">
        <v>1077.1882000000001</v>
      </c>
      <c r="G669" s="80">
        <v>94.84</v>
      </c>
      <c r="H669" s="80">
        <v>-0.01</v>
      </c>
      <c r="I669" s="80">
        <v>626.42999999999995</v>
      </c>
      <c r="J669" s="80">
        <v>1097.5999999999999</v>
      </c>
      <c r="K669" s="80">
        <v>1135.8136</v>
      </c>
      <c r="L669" s="80">
        <v>11906.89</v>
      </c>
      <c r="M669" s="80">
        <v>20569.32</v>
      </c>
      <c r="Q669" s="14"/>
    </row>
    <row r="670" spans="1:17" ht="15.5" x14ac:dyDescent="0.35">
      <c r="A670" s="13">
        <v>44131</v>
      </c>
      <c r="B670" s="81" t="s">
        <v>716</v>
      </c>
      <c r="C670" s="80">
        <f t="shared" si="145"/>
        <v>2020</v>
      </c>
      <c r="D670" s="80">
        <f t="shared" si="146"/>
        <v>10</v>
      </c>
      <c r="E670" s="80">
        <f t="shared" si="147"/>
        <v>27</v>
      </c>
      <c r="F670" s="80">
        <v>1075.4706000000001</v>
      </c>
      <c r="G670" s="80">
        <v>94.69</v>
      </c>
      <c r="H670" s="80">
        <v>-0.15</v>
      </c>
      <c r="I670" s="80">
        <v>343.4</v>
      </c>
      <c r="J670" s="80">
        <v>2041.1</v>
      </c>
      <c r="K670" s="80">
        <v>1135.8136</v>
      </c>
      <c r="L670" s="80">
        <v>11906.97</v>
      </c>
      <c r="M670" s="80">
        <v>20569.12</v>
      </c>
      <c r="Q670" s="14"/>
    </row>
    <row r="671" spans="1:17" ht="15.5" x14ac:dyDescent="0.35">
      <c r="A671" s="13">
        <v>44132</v>
      </c>
      <c r="B671" s="81" t="s">
        <v>717</v>
      </c>
      <c r="C671" s="80">
        <f t="shared" si="145"/>
        <v>2020</v>
      </c>
      <c r="D671" s="80">
        <f t="shared" si="146"/>
        <v>10</v>
      </c>
      <c r="E671" s="80">
        <f t="shared" si="147"/>
        <v>28</v>
      </c>
      <c r="F671" s="80">
        <v>1074.5633</v>
      </c>
      <c r="G671" s="80">
        <v>94.61</v>
      </c>
      <c r="H671" s="80">
        <v>-0.08</v>
      </c>
      <c r="I671" s="80">
        <v>394.96</v>
      </c>
      <c r="J671" s="80">
        <v>1276.2</v>
      </c>
      <c r="K671" s="80">
        <v>1135.8136</v>
      </c>
      <c r="L671" s="80">
        <v>11907.81</v>
      </c>
      <c r="M671" s="80">
        <v>20566.89</v>
      </c>
      <c r="Q671" s="14"/>
    </row>
    <row r="672" spans="1:17" ht="15.5" x14ac:dyDescent="0.35">
      <c r="A672" s="13">
        <v>44133</v>
      </c>
      <c r="B672" s="81" t="s">
        <v>718</v>
      </c>
      <c r="C672" s="80">
        <f t="shared" si="145"/>
        <v>2020</v>
      </c>
      <c r="D672" s="80">
        <f t="shared" si="146"/>
        <v>10</v>
      </c>
      <c r="E672" s="80">
        <f t="shared" si="147"/>
        <v>29</v>
      </c>
      <c r="F672" s="80">
        <v>1073.5780999999999</v>
      </c>
      <c r="G672" s="80">
        <v>94.56</v>
      </c>
      <c r="H672" s="80">
        <v>-0.09</v>
      </c>
      <c r="I672" s="80">
        <v>419.47</v>
      </c>
      <c r="J672" s="80">
        <v>1391.3</v>
      </c>
      <c r="K672" s="80">
        <v>1135.3136</v>
      </c>
      <c r="L672" s="80">
        <v>11883.92</v>
      </c>
      <c r="M672" s="80">
        <v>20566.61</v>
      </c>
      <c r="Q672" s="14"/>
    </row>
    <row r="673" spans="1:17" ht="15.5" x14ac:dyDescent="0.35">
      <c r="A673" s="13">
        <v>44134</v>
      </c>
      <c r="B673" s="81" t="s">
        <v>719</v>
      </c>
      <c r="C673" s="80">
        <f t="shared" si="145"/>
        <v>2020</v>
      </c>
      <c r="D673" s="80">
        <f t="shared" si="146"/>
        <v>10</v>
      </c>
      <c r="E673" s="80">
        <f t="shared" si="147"/>
        <v>30</v>
      </c>
      <c r="F673" s="80">
        <v>1074.0161000000001</v>
      </c>
      <c r="G673" s="80">
        <v>94.6</v>
      </c>
      <c r="H673" s="80">
        <v>0.04</v>
      </c>
      <c r="I673" s="80">
        <v>595.55999999999995</v>
      </c>
      <c r="J673" s="80">
        <v>805.5</v>
      </c>
      <c r="K673" s="80">
        <v>1135.3136</v>
      </c>
      <c r="L673" s="80">
        <v>11883.9</v>
      </c>
      <c r="M673" s="80">
        <v>20595.650000000001</v>
      </c>
      <c r="Q673" s="14"/>
    </row>
    <row r="674" spans="1:17" ht="15.5" x14ac:dyDescent="0.35">
      <c r="A674" s="13">
        <v>44135</v>
      </c>
      <c r="B674" s="81" t="s">
        <v>720</v>
      </c>
      <c r="C674" s="80">
        <f t="shared" si="145"/>
        <v>2020</v>
      </c>
      <c r="D674" s="80">
        <f t="shared" si="146"/>
        <v>10</v>
      </c>
      <c r="E674" s="80">
        <f t="shared" si="147"/>
        <v>31</v>
      </c>
      <c r="F674" s="80">
        <v>1075.2592999999999</v>
      </c>
      <c r="G674" s="80">
        <v>94.71</v>
      </c>
      <c r="H674" s="80">
        <v>0.11</v>
      </c>
      <c r="I674" s="80">
        <v>2036.98</v>
      </c>
      <c r="J674" s="80">
        <v>380</v>
      </c>
      <c r="K674" s="80">
        <v>1135.3136</v>
      </c>
      <c r="L674" s="80">
        <v>11883.88</v>
      </c>
      <c r="M674" s="80">
        <v>20595.72</v>
      </c>
      <c r="Q674" s="14"/>
    </row>
    <row r="675" spans="1:17" ht="15.5" x14ac:dyDescent="0.35">
      <c r="A675" s="13">
        <v>44136</v>
      </c>
      <c r="B675" s="81" t="s">
        <v>721</v>
      </c>
      <c r="C675" s="80">
        <f t="shared" si="145"/>
        <v>2020</v>
      </c>
      <c r="D675" s="80">
        <f t="shared" si="146"/>
        <v>11</v>
      </c>
      <c r="E675" s="80">
        <f t="shared" si="147"/>
        <v>1</v>
      </c>
      <c r="F675" s="80">
        <v>1077.3009</v>
      </c>
      <c r="G675" s="80">
        <v>95.07</v>
      </c>
      <c r="H675" s="80">
        <v>0.18</v>
      </c>
      <c r="I675" s="80">
        <v>2266.08</v>
      </c>
      <c r="J675" s="80">
        <v>748</v>
      </c>
      <c r="K675" s="80">
        <v>1133.2046</v>
      </c>
      <c r="L675" s="80">
        <v>11933.12</v>
      </c>
      <c r="M675" s="80">
        <v>20601.52</v>
      </c>
      <c r="Q675" s="14"/>
    </row>
    <row r="676" spans="1:17" ht="15.5" x14ac:dyDescent="0.35">
      <c r="A676" s="13">
        <v>44137</v>
      </c>
      <c r="B676" s="81" t="s">
        <v>722</v>
      </c>
      <c r="C676" s="80">
        <f t="shared" si="145"/>
        <v>2020</v>
      </c>
      <c r="D676" s="80">
        <f t="shared" si="146"/>
        <v>11</v>
      </c>
      <c r="E676" s="80">
        <f t="shared" si="147"/>
        <v>2</v>
      </c>
      <c r="F676" s="80">
        <v>1077.9665</v>
      </c>
      <c r="G676" s="80">
        <v>95.12</v>
      </c>
      <c r="H676" s="80">
        <v>0.06</v>
      </c>
      <c r="I676" s="80">
        <v>1807.14</v>
      </c>
      <c r="J676" s="80">
        <v>1184.0999999999999</v>
      </c>
      <c r="K676" s="80">
        <v>1133.2546</v>
      </c>
      <c r="L676" s="80">
        <v>11932.31</v>
      </c>
      <c r="M676" s="80">
        <v>20603.669999999998</v>
      </c>
      <c r="Q676" s="14"/>
    </row>
    <row r="677" spans="1:17" ht="15.5" x14ac:dyDescent="0.35">
      <c r="A677" s="13">
        <v>44138</v>
      </c>
      <c r="B677" s="81" t="s">
        <v>723</v>
      </c>
      <c r="C677" s="80">
        <f t="shared" si="145"/>
        <v>2020</v>
      </c>
      <c r="D677" s="80">
        <f t="shared" si="146"/>
        <v>11</v>
      </c>
      <c r="E677" s="80">
        <f t="shared" si="147"/>
        <v>3</v>
      </c>
      <c r="F677" s="80">
        <v>1076.8694</v>
      </c>
      <c r="G677" s="80">
        <v>95.02</v>
      </c>
      <c r="H677" s="80">
        <v>-0.1</v>
      </c>
      <c r="I677" s="80">
        <v>574.16999999999996</v>
      </c>
      <c r="J677" s="80">
        <v>1649.7</v>
      </c>
      <c r="K677" s="80">
        <v>1133.2546</v>
      </c>
      <c r="L677" s="80">
        <v>11931.58</v>
      </c>
      <c r="M677" s="80">
        <v>20605.580000000002</v>
      </c>
      <c r="Q677" s="14"/>
    </row>
    <row r="678" spans="1:17" ht="15.5" x14ac:dyDescent="0.35">
      <c r="A678" s="13">
        <v>44139</v>
      </c>
      <c r="B678" s="81" t="s">
        <v>724</v>
      </c>
      <c r="C678" s="80">
        <f t="shared" si="145"/>
        <v>2020</v>
      </c>
      <c r="D678" s="80">
        <f t="shared" si="146"/>
        <v>11</v>
      </c>
      <c r="E678" s="80">
        <f t="shared" si="147"/>
        <v>4</v>
      </c>
      <c r="F678" s="80">
        <v>1074.7672</v>
      </c>
      <c r="G678" s="80">
        <v>94.84</v>
      </c>
      <c r="H678" s="80">
        <v>-0.19</v>
      </c>
      <c r="I678" s="80">
        <v>308.5</v>
      </c>
      <c r="J678" s="80">
        <v>2358.6</v>
      </c>
      <c r="K678" s="80">
        <v>1133.2546</v>
      </c>
      <c r="L678" s="80">
        <v>11931.22</v>
      </c>
      <c r="M678" s="80">
        <v>20606.55</v>
      </c>
      <c r="Q678" s="14"/>
    </row>
    <row r="679" spans="1:17" ht="15.5" x14ac:dyDescent="0.35">
      <c r="A679" s="13">
        <v>44140</v>
      </c>
      <c r="B679" s="81" t="s">
        <v>725</v>
      </c>
      <c r="C679" s="80">
        <f t="shared" si="145"/>
        <v>2020</v>
      </c>
      <c r="D679" s="80">
        <f t="shared" si="146"/>
        <v>11</v>
      </c>
      <c r="E679" s="80">
        <f t="shared" si="147"/>
        <v>5</v>
      </c>
      <c r="F679" s="80">
        <v>1072.3720000000001</v>
      </c>
      <c r="G679" s="80">
        <v>94.63</v>
      </c>
      <c r="H679" s="80">
        <v>-0.21</v>
      </c>
      <c r="I679" s="80">
        <v>307.35000000000002</v>
      </c>
      <c r="J679" s="80">
        <v>2686.5</v>
      </c>
      <c r="K679" s="80">
        <v>1133.2546</v>
      </c>
      <c r="L679" s="80">
        <v>11931.09</v>
      </c>
      <c r="M679" s="80">
        <v>20634.88</v>
      </c>
      <c r="Q679" s="14"/>
    </row>
    <row r="680" spans="1:17" ht="15.5" x14ac:dyDescent="0.35">
      <c r="A680" s="13">
        <v>44141</v>
      </c>
      <c r="B680" s="81" t="s">
        <v>726</v>
      </c>
      <c r="C680" s="80">
        <f t="shared" si="145"/>
        <v>2020</v>
      </c>
      <c r="D680" s="80">
        <f t="shared" si="146"/>
        <v>11</v>
      </c>
      <c r="E680" s="80">
        <f t="shared" si="147"/>
        <v>6</v>
      </c>
      <c r="F680" s="80">
        <v>1070.7247</v>
      </c>
      <c r="G680" s="80">
        <v>94.48</v>
      </c>
      <c r="H680" s="80">
        <v>-0.15</v>
      </c>
      <c r="I680" s="80">
        <v>490.32</v>
      </c>
      <c r="J680" s="80">
        <v>2114</v>
      </c>
      <c r="K680" s="80">
        <v>1133.2546</v>
      </c>
      <c r="L680" s="80">
        <v>11931.39</v>
      </c>
      <c r="M680" s="80">
        <v>20634.080000000002</v>
      </c>
      <c r="Q680" s="14"/>
    </row>
    <row r="681" spans="1:17" ht="15.5" x14ac:dyDescent="0.35">
      <c r="A681" s="13">
        <v>44142</v>
      </c>
      <c r="B681" s="81" t="s">
        <v>727</v>
      </c>
      <c r="C681" s="80">
        <f t="shared" si="145"/>
        <v>2020</v>
      </c>
      <c r="D681" s="80">
        <f t="shared" si="146"/>
        <v>11</v>
      </c>
      <c r="E681" s="80">
        <f t="shared" si="147"/>
        <v>7</v>
      </c>
      <c r="F681" s="80">
        <v>1070.0953</v>
      </c>
      <c r="G681" s="80">
        <v>94.43</v>
      </c>
      <c r="H681" s="80">
        <v>-0.06</v>
      </c>
      <c r="I681" s="80">
        <v>630.63</v>
      </c>
      <c r="J681" s="80">
        <v>1263.5999999999999</v>
      </c>
      <c r="K681" s="80">
        <v>1133.2546</v>
      </c>
      <c r="L681" s="80">
        <v>11931.52</v>
      </c>
      <c r="M681" s="80">
        <v>20633.75</v>
      </c>
      <c r="Q681" s="14"/>
    </row>
    <row r="682" spans="1:17" ht="15.5" x14ac:dyDescent="0.35">
      <c r="A682" s="13">
        <v>44143</v>
      </c>
      <c r="B682" s="81" t="s">
        <v>728</v>
      </c>
      <c r="C682" s="80">
        <f t="shared" si="145"/>
        <v>2020</v>
      </c>
      <c r="D682" s="80">
        <f t="shared" si="146"/>
        <v>11</v>
      </c>
      <c r="E682" s="80">
        <f t="shared" si="147"/>
        <v>8</v>
      </c>
      <c r="F682" s="80">
        <v>1069.8492000000001</v>
      </c>
      <c r="G682" s="80">
        <v>94.41</v>
      </c>
      <c r="H682" s="80">
        <v>-0.02</v>
      </c>
      <c r="I682" s="80">
        <v>779.11</v>
      </c>
      <c r="J682" s="80">
        <v>1025</v>
      </c>
      <c r="K682" s="80">
        <v>1133.2546</v>
      </c>
      <c r="L682" s="80">
        <v>11931.56</v>
      </c>
      <c r="M682" s="80">
        <v>20633.63</v>
      </c>
      <c r="Q682" s="14"/>
    </row>
    <row r="683" spans="1:17" ht="15.5" x14ac:dyDescent="0.35">
      <c r="A683" s="13">
        <v>44144</v>
      </c>
      <c r="B683" s="81" t="s">
        <v>729</v>
      </c>
      <c r="C683" s="80">
        <f t="shared" si="145"/>
        <v>2020</v>
      </c>
      <c r="D683" s="80">
        <f t="shared" si="146"/>
        <v>11</v>
      </c>
      <c r="E683" s="80">
        <f t="shared" si="147"/>
        <v>9</v>
      </c>
      <c r="F683" s="80">
        <v>1067.7666999999999</v>
      </c>
      <c r="G683" s="80">
        <v>94.22</v>
      </c>
      <c r="H683" s="80">
        <v>-0.18</v>
      </c>
      <c r="I683" s="80">
        <v>352.72</v>
      </c>
      <c r="J683" s="80">
        <v>2543.6999999999998</v>
      </c>
      <c r="K683" s="80">
        <v>1133.2546</v>
      </c>
      <c r="L683" s="80">
        <v>11931.5</v>
      </c>
      <c r="M683" s="80">
        <v>20593.8</v>
      </c>
      <c r="Q683" s="14"/>
    </row>
    <row r="684" spans="1:17" ht="15.5" x14ac:dyDescent="0.35">
      <c r="A684" s="13">
        <v>44145</v>
      </c>
      <c r="B684" s="81" t="s">
        <v>730</v>
      </c>
      <c r="C684" s="80">
        <f t="shared" si="145"/>
        <v>2020</v>
      </c>
      <c r="D684" s="80">
        <f t="shared" si="146"/>
        <v>11</v>
      </c>
      <c r="E684" s="80">
        <f t="shared" si="147"/>
        <v>10</v>
      </c>
      <c r="F684" s="80">
        <v>1064.7253000000001</v>
      </c>
      <c r="G684" s="80">
        <v>93.95</v>
      </c>
      <c r="H684" s="80">
        <v>-0.27</v>
      </c>
      <c r="I684" s="80">
        <v>227.63</v>
      </c>
      <c r="J684" s="80">
        <v>3087.7</v>
      </c>
      <c r="K684" s="80">
        <v>1133.2494999999999</v>
      </c>
      <c r="L684" s="80">
        <v>11931.7</v>
      </c>
      <c r="M684" s="80">
        <v>20593.05</v>
      </c>
      <c r="Q684" s="14"/>
    </row>
    <row r="685" spans="1:17" ht="15.5" x14ac:dyDescent="0.35">
      <c r="A685" s="13">
        <v>44146</v>
      </c>
      <c r="B685" s="81" t="s">
        <v>731</v>
      </c>
      <c r="C685" s="80">
        <f t="shared" si="145"/>
        <v>2020</v>
      </c>
      <c r="D685" s="80">
        <f t="shared" si="146"/>
        <v>11</v>
      </c>
      <c r="E685" s="80">
        <f t="shared" si="147"/>
        <v>11</v>
      </c>
      <c r="F685" s="80">
        <v>1062.5268000000001</v>
      </c>
      <c r="G685" s="80">
        <v>93.76</v>
      </c>
      <c r="H685" s="80">
        <v>-0.19</v>
      </c>
      <c r="I685" s="80">
        <v>340.06</v>
      </c>
      <c r="J685" s="80">
        <v>2535.5</v>
      </c>
      <c r="K685" s="80">
        <v>1133.2494999999999</v>
      </c>
      <c r="L685" s="80">
        <v>11932.44</v>
      </c>
      <c r="M685" s="80">
        <v>20591.11</v>
      </c>
      <c r="Q685" s="14"/>
    </row>
    <row r="686" spans="1:17" ht="15.5" x14ac:dyDescent="0.35">
      <c r="A686" s="13">
        <v>44147</v>
      </c>
      <c r="B686" s="81" t="s">
        <v>732</v>
      </c>
      <c r="C686" s="80">
        <f t="shared" si="145"/>
        <v>2020</v>
      </c>
      <c r="D686" s="80">
        <f t="shared" si="146"/>
        <v>11</v>
      </c>
      <c r="E686" s="80">
        <f t="shared" si="147"/>
        <v>12</v>
      </c>
      <c r="F686" s="80">
        <v>1060.3384000000001</v>
      </c>
      <c r="G686" s="80">
        <v>93.57</v>
      </c>
      <c r="H686" s="80">
        <v>-0.19</v>
      </c>
      <c r="I686" s="80">
        <v>353.3</v>
      </c>
      <c r="J686" s="80">
        <v>2550.6999999999998</v>
      </c>
      <c r="K686" s="80">
        <v>1133.2494999999999</v>
      </c>
      <c r="L686" s="80">
        <v>11932.56</v>
      </c>
      <c r="M686" s="80">
        <v>20590.8</v>
      </c>
      <c r="Q686" s="14"/>
    </row>
    <row r="687" spans="1:17" ht="15.5" x14ac:dyDescent="0.35">
      <c r="A687" s="13">
        <v>44148</v>
      </c>
      <c r="B687" s="81" t="s">
        <v>733</v>
      </c>
      <c r="C687" s="80">
        <f t="shared" si="145"/>
        <v>2020</v>
      </c>
      <c r="D687" s="80">
        <f t="shared" si="146"/>
        <v>11</v>
      </c>
      <c r="E687" s="80">
        <f t="shared" si="147"/>
        <v>13</v>
      </c>
      <c r="F687" s="80">
        <v>1058.2732000000001</v>
      </c>
      <c r="G687" s="80">
        <v>93.38</v>
      </c>
      <c r="H687" s="80">
        <v>-0.18</v>
      </c>
      <c r="I687" s="80">
        <v>347.41</v>
      </c>
      <c r="J687" s="80">
        <v>2414.3000000000002</v>
      </c>
      <c r="K687" s="80">
        <v>1133.2494999999999</v>
      </c>
      <c r="L687" s="80">
        <v>11932.69</v>
      </c>
      <c r="M687" s="80">
        <v>20590.46</v>
      </c>
      <c r="Q687" s="14"/>
    </row>
    <row r="688" spans="1:17" ht="15.5" x14ac:dyDescent="0.35">
      <c r="A688" s="13">
        <v>44149</v>
      </c>
      <c r="B688" s="81" t="s">
        <v>734</v>
      </c>
      <c r="C688" s="80">
        <f t="shared" si="145"/>
        <v>2020</v>
      </c>
      <c r="D688" s="80">
        <f t="shared" si="146"/>
        <v>11</v>
      </c>
      <c r="E688" s="80">
        <f t="shared" si="147"/>
        <v>14</v>
      </c>
      <c r="F688" s="80">
        <v>1058.1143999999999</v>
      </c>
      <c r="G688" s="80">
        <v>93.37</v>
      </c>
      <c r="H688" s="80">
        <v>-0.01</v>
      </c>
      <c r="I688" s="80">
        <v>1221.56</v>
      </c>
      <c r="J688" s="80">
        <v>1380.2</v>
      </c>
      <c r="K688" s="80">
        <v>1133.2494999999999</v>
      </c>
      <c r="L688" s="80">
        <v>11932.78</v>
      </c>
      <c r="M688" s="80">
        <v>20590.2</v>
      </c>
      <c r="Q688" s="14"/>
    </row>
    <row r="689" spans="1:17" ht="15.5" x14ac:dyDescent="0.35">
      <c r="A689" s="13">
        <v>44150</v>
      </c>
      <c r="B689" s="81" t="s">
        <v>735</v>
      </c>
      <c r="C689" s="80">
        <f t="shared" si="145"/>
        <v>2020</v>
      </c>
      <c r="D689" s="80">
        <f t="shared" si="146"/>
        <v>11</v>
      </c>
      <c r="E689" s="80">
        <f t="shared" si="147"/>
        <v>15</v>
      </c>
      <c r="F689" s="80">
        <v>1058.4563000000001</v>
      </c>
      <c r="G689" s="80">
        <v>93.4</v>
      </c>
      <c r="H689" s="80">
        <v>0.03</v>
      </c>
      <c r="I689" s="80">
        <v>1491.12</v>
      </c>
      <c r="J689" s="80">
        <v>1182.4000000000001</v>
      </c>
      <c r="K689" s="80">
        <v>1133.2494999999999</v>
      </c>
      <c r="L689" s="80">
        <v>11932.83</v>
      </c>
      <c r="M689" s="80">
        <v>20590.080000000002</v>
      </c>
      <c r="Q689" s="14"/>
    </row>
    <row r="690" spans="1:17" ht="15.5" x14ac:dyDescent="0.35">
      <c r="A690" s="13">
        <v>44151</v>
      </c>
      <c r="B690" s="81" t="s">
        <v>736</v>
      </c>
      <c r="C690" s="80">
        <f t="shared" si="145"/>
        <v>2020</v>
      </c>
      <c r="D690" s="80">
        <f t="shared" si="146"/>
        <v>11</v>
      </c>
      <c r="E690" s="80">
        <f t="shared" si="147"/>
        <v>16</v>
      </c>
      <c r="F690" s="80">
        <v>1056.8477</v>
      </c>
      <c r="G690" s="80">
        <v>93.26</v>
      </c>
      <c r="H690" s="80">
        <v>-0.14000000000000001</v>
      </c>
      <c r="I690" s="80">
        <v>456.1</v>
      </c>
      <c r="J690" s="80">
        <v>2079.6999999999998</v>
      </c>
      <c r="K690" s="80">
        <v>1133.2494999999999</v>
      </c>
      <c r="L690" s="80">
        <v>11908.52</v>
      </c>
      <c r="M690" s="80">
        <v>20590.89</v>
      </c>
      <c r="Q690" s="14"/>
    </row>
    <row r="691" spans="1:17" ht="15.5" x14ac:dyDescent="0.35">
      <c r="A691" s="13">
        <v>44152</v>
      </c>
      <c r="B691" s="81" t="s">
        <v>737</v>
      </c>
      <c r="C691" s="80">
        <f t="shared" si="145"/>
        <v>2020</v>
      </c>
      <c r="D691" s="80">
        <f t="shared" si="146"/>
        <v>11</v>
      </c>
      <c r="E691" s="80">
        <f t="shared" si="147"/>
        <v>17</v>
      </c>
      <c r="F691" s="80">
        <v>1055.098</v>
      </c>
      <c r="G691" s="80">
        <v>93.1</v>
      </c>
      <c r="H691" s="80">
        <v>-0.15</v>
      </c>
      <c r="I691" s="80">
        <v>492.87</v>
      </c>
      <c r="J691" s="80">
        <v>2246.6999999999998</v>
      </c>
      <c r="K691" s="80">
        <v>1133.2494999999999</v>
      </c>
      <c r="L691" s="80">
        <v>11908.43</v>
      </c>
      <c r="M691" s="80">
        <v>20505.46</v>
      </c>
      <c r="Q691" s="14"/>
    </row>
    <row r="692" spans="1:17" ht="15.5" x14ac:dyDescent="0.35">
      <c r="A692" s="13">
        <v>44153</v>
      </c>
      <c r="B692" s="81" t="s">
        <v>738</v>
      </c>
      <c r="C692" s="80">
        <f t="shared" si="145"/>
        <v>2020</v>
      </c>
      <c r="D692" s="80">
        <f t="shared" si="146"/>
        <v>11</v>
      </c>
      <c r="E692" s="80">
        <f t="shared" si="147"/>
        <v>18</v>
      </c>
      <c r="F692" s="80">
        <v>1053.8234</v>
      </c>
      <c r="G692" s="80">
        <v>92.99</v>
      </c>
      <c r="H692" s="80">
        <v>-0.11</v>
      </c>
      <c r="I692" s="80">
        <v>882.99</v>
      </c>
      <c r="J692" s="80">
        <v>2158.4</v>
      </c>
      <c r="K692" s="80">
        <v>1133.2494999999999</v>
      </c>
      <c r="L692" s="80">
        <v>11908.44</v>
      </c>
      <c r="M692" s="80">
        <v>20505.43</v>
      </c>
      <c r="Q692" s="14"/>
    </row>
    <row r="693" spans="1:17" ht="15.5" x14ac:dyDescent="0.35">
      <c r="A693" s="13">
        <v>44154</v>
      </c>
      <c r="B693" s="81" t="s">
        <v>739</v>
      </c>
      <c r="C693" s="80">
        <f t="shared" si="145"/>
        <v>2020</v>
      </c>
      <c r="D693" s="80">
        <f t="shared" si="146"/>
        <v>11</v>
      </c>
      <c r="E693" s="80">
        <f t="shared" si="147"/>
        <v>19</v>
      </c>
      <c r="F693" s="80">
        <v>1051.5633</v>
      </c>
      <c r="G693" s="80">
        <v>92.79</v>
      </c>
      <c r="H693" s="80">
        <v>-0.2</v>
      </c>
      <c r="I693" s="80">
        <v>495.56</v>
      </c>
      <c r="J693" s="80">
        <v>2781.1</v>
      </c>
      <c r="K693" s="80">
        <v>1133.2494999999999</v>
      </c>
      <c r="L693" s="80">
        <v>11908.27</v>
      </c>
      <c r="M693" s="80">
        <v>20505.87</v>
      </c>
      <c r="Q693" s="14"/>
    </row>
    <row r="694" spans="1:17" ht="15.5" x14ac:dyDescent="0.35">
      <c r="A694" s="13">
        <v>44155</v>
      </c>
      <c r="B694" s="81" t="s">
        <v>740</v>
      </c>
      <c r="C694" s="80">
        <f t="shared" si="145"/>
        <v>2020</v>
      </c>
      <c r="D694" s="80">
        <f t="shared" si="146"/>
        <v>11</v>
      </c>
      <c r="E694" s="80">
        <f t="shared" si="147"/>
        <v>20</v>
      </c>
      <c r="F694" s="80">
        <v>1048.0917999999999</v>
      </c>
      <c r="G694" s="80">
        <v>92.49</v>
      </c>
      <c r="H694" s="80">
        <v>-0.31</v>
      </c>
      <c r="I694" s="80">
        <v>446.55</v>
      </c>
      <c r="J694" s="80">
        <v>3851</v>
      </c>
      <c r="K694" s="80">
        <v>1133.2494999999999</v>
      </c>
      <c r="L694" s="80">
        <v>11932.34</v>
      </c>
      <c r="M694" s="80">
        <v>20591.38</v>
      </c>
      <c r="Q694" s="14"/>
    </row>
    <row r="695" spans="1:17" ht="15.5" x14ac:dyDescent="0.35">
      <c r="A695" s="13">
        <v>44156</v>
      </c>
      <c r="B695" s="81" t="s">
        <v>741</v>
      </c>
      <c r="C695" s="80">
        <f t="shared" si="145"/>
        <v>2020</v>
      </c>
      <c r="D695" s="80">
        <f t="shared" si="146"/>
        <v>11</v>
      </c>
      <c r="E695" s="80">
        <f t="shared" si="147"/>
        <v>21</v>
      </c>
      <c r="F695" s="80">
        <v>1045.8009</v>
      </c>
      <c r="G695" s="80">
        <v>92.28</v>
      </c>
      <c r="H695" s="80">
        <v>-0.2</v>
      </c>
      <c r="I695" s="80">
        <v>600.17999999999995</v>
      </c>
      <c r="J695" s="80">
        <v>2878.6</v>
      </c>
      <c r="K695" s="80">
        <v>1133.2494999999999</v>
      </c>
      <c r="L695" s="80">
        <v>11932.64</v>
      </c>
      <c r="M695" s="80">
        <v>20630.57</v>
      </c>
      <c r="Q695" s="14"/>
    </row>
    <row r="696" spans="1:17" ht="15.5" x14ac:dyDescent="0.35">
      <c r="A696" s="13">
        <v>44157</v>
      </c>
      <c r="B696" s="81" t="s">
        <v>742</v>
      </c>
      <c r="C696" s="80">
        <f t="shared" si="145"/>
        <v>2020</v>
      </c>
      <c r="D696" s="80">
        <f t="shared" si="146"/>
        <v>11</v>
      </c>
      <c r="E696" s="80">
        <f t="shared" si="147"/>
        <v>22</v>
      </c>
      <c r="F696" s="80">
        <v>1043.1516999999999</v>
      </c>
      <c r="G696" s="80">
        <v>92.05</v>
      </c>
      <c r="H696" s="80">
        <v>-0.23</v>
      </c>
      <c r="I696" s="80">
        <v>511.36</v>
      </c>
      <c r="J696" s="80">
        <v>3133.5</v>
      </c>
      <c r="K696" s="80">
        <v>1133.2494999999999</v>
      </c>
      <c r="L696" s="80">
        <v>11932.71</v>
      </c>
      <c r="M696" s="80">
        <v>20630.400000000001</v>
      </c>
      <c r="Q696" s="14"/>
    </row>
    <row r="697" spans="1:17" ht="15.5" x14ac:dyDescent="0.35">
      <c r="A697" s="13">
        <v>44158</v>
      </c>
      <c r="B697" s="81" t="s">
        <v>743</v>
      </c>
      <c r="C697" s="80">
        <f t="shared" si="145"/>
        <v>2020</v>
      </c>
      <c r="D697" s="80">
        <f t="shared" si="146"/>
        <v>11</v>
      </c>
      <c r="E697" s="80">
        <f t="shared" si="147"/>
        <v>23</v>
      </c>
      <c r="F697" s="80">
        <v>1039.1352999999999</v>
      </c>
      <c r="G697" s="80">
        <v>91.7</v>
      </c>
      <c r="H697" s="80">
        <v>-0.35</v>
      </c>
      <c r="I697" s="80">
        <v>254.71</v>
      </c>
      <c r="J697" s="80">
        <v>4233.8999999999996</v>
      </c>
      <c r="K697" s="80">
        <v>1133.2494999999999</v>
      </c>
      <c r="L697" s="80">
        <v>11932.85</v>
      </c>
      <c r="M697" s="80">
        <v>20630.02</v>
      </c>
      <c r="Q697" s="14"/>
    </row>
    <row r="698" spans="1:17" ht="15.5" x14ac:dyDescent="0.35">
      <c r="A698" s="13">
        <v>44159</v>
      </c>
      <c r="B698" s="81" t="s">
        <v>744</v>
      </c>
      <c r="C698" s="80">
        <f t="shared" si="145"/>
        <v>2020</v>
      </c>
      <c r="D698" s="80">
        <f t="shared" si="146"/>
        <v>11</v>
      </c>
      <c r="E698" s="80">
        <f t="shared" si="147"/>
        <v>24</v>
      </c>
      <c r="F698" s="80">
        <v>1034.6932999999999</v>
      </c>
      <c r="G698" s="80">
        <v>91.3</v>
      </c>
      <c r="H698" s="80">
        <v>-0.39</v>
      </c>
      <c r="I698" s="80">
        <v>278.64</v>
      </c>
      <c r="J698" s="80">
        <v>4692.6000000000004</v>
      </c>
      <c r="K698" s="80">
        <v>1133.2494999999999</v>
      </c>
      <c r="L698" s="80">
        <v>11932.78</v>
      </c>
      <c r="M698" s="80">
        <v>20630.21</v>
      </c>
      <c r="Q698" s="14"/>
    </row>
    <row r="699" spans="1:17" ht="15.5" x14ac:dyDescent="0.35">
      <c r="A699" s="13">
        <v>44160</v>
      </c>
      <c r="B699" s="81" t="s">
        <v>745</v>
      </c>
      <c r="C699" s="80">
        <f t="shared" si="145"/>
        <v>2020</v>
      </c>
      <c r="D699" s="80">
        <f t="shared" si="146"/>
        <v>11</v>
      </c>
      <c r="E699" s="80">
        <f t="shared" si="147"/>
        <v>25</v>
      </c>
      <c r="F699" s="80">
        <v>1029.2922000000001</v>
      </c>
      <c r="G699" s="80">
        <v>90.83</v>
      </c>
      <c r="H699" s="80">
        <v>-0.48</v>
      </c>
      <c r="I699" s="80">
        <v>150.13999999999999</v>
      </c>
      <c r="J699" s="80">
        <v>5530.7</v>
      </c>
      <c r="K699" s="80">
        <v>1133.2494999999999</v>
      </c>
      <c r="L699" s="80">
        <v>11933.13</v>
      </c>
      <c r="M699" s="80">
        <v>20629.29</v>
      </c>
      <c r="Q699" s="14"/>
    </row>
    <row r="700" spans="1:17" ht="15.5" x14ac:dyDescent="0.35">
      <c r="A700" s="13">
        <v>44161</v>
      </c>
      <c r="B700" s="81" t="s">
        <v>746</v>
      </c>
      <c r="C700" s="80">
        <f t="shared" si="145"/>
        <v>2020</v>
      </c>
      <c r="D700" s="80">
        <f t="shared" si="146"/>
        <v>11</v>
      </c>
      <c r="E700" s="80">
        <f t="shared" si="147"/>
        <v>26</v>
      </c>
      <c r="F700" s="80">
        <v>1023.4118999999999</v>
      </c>
      <c r="G700" s="80">
        <v>90.31</v>
      </c>
      <c r="H700" s="80">
        <v>-0.52</v>
      </c>
      <c r="I700" s="80">
        <v>122.59</v>
      </c>
      <c r="J700" s="80">
        <v>5988</v>
      </c>
      <c r="K700" s="80">
        <v>1133.2494999999999</v>
      </c>
      <c r="L700" s="80">
        <v>11933.78</v>
      </c>
      <c r="M700" s="80">
        <v>20627.57</v>
      </c>
      <c r="Q700" s="14"/>
    </row>
    <row r="701" spans="1:17" ht="15.5" x14ac:dyDescent="0.35">
      <c r="A701" s="13">
        <v>44162</v>
      </c>
      <c r="B701" s="81" t="s">
        <v>747</v>
      </c>
      <c r="C701" s="80">
        <f t="shared" si="145"/>
        <v>2020</v>
      </c>
      <c r="D701" s="80">
        <f t="shared" si="146"/>
        <v>11</v>
      </c>
      <c r="E701" s="80">
        <f t="shared" si="147"/>
        <v>27</v>
      </c>
      <c r="F701" s="80">
        <v>1017.4991</v>
      </c>
      <c r="G701" s="80">
        <v>89.79</v>
      </c>
      <c r="H701" s="80">
        <v>-0.52</v>
      </c>
      <c r="I701" s="80">
        <v>190.43</v>
      </c>
      <c r="J701" s="80">
        <v>6091.6</v>
      </c>
      <c r="K701" s="80">
        <v>1133.2494999999999</v>
      </c>
      <c r="L701" s="80">
        <v>11934.87</v>
      </c>
      <c r="M701" s="80">
        <v>20624.689999999999</v>
      </c>
      <c r="Q701" s="14"/>
    </row>
    <row r="702" spans="1:17" ht="15.5" x14ac:dyDescent="0.35">
      <c r="A702" s="13">
        <v>44163</v>
      </c>
      <c r="B702" s="81" t="s">
        <v>748</v>
      </c>
      <c r="C702" s="80">
        <f t="shared" si="145"/>
        <v>2020</v>
      </c>
      <c r="D702" s="80">
        <f t="shared" si="146"/>
        <v>11</v>
      </c>
      <c r="E702" s="80">
        <f t="shared" si="147"/>
        <v>28</v>
      </c>
      <c r="F702" s="80">
        <v>1012.5613</v>
      </c>
      <c r="G702" s="80">
        <v>89.35</v>
      </c>
      <c r="H702" s="80">
        <v>-0.44</v>
      </c>
      <c r="I702" s="80">
        <v>244.52</v>
      </c>
      <c r="J702" s="80">
        <v>5038.2</v>
      </c>
      <c r="K702" s="80">
        <v>1133.2494999999999</v>
      </c>
      <c r="L702" s="80">
        <v>11940.7</v>
      </c>
      <c r="M702" s="80">
        <v>20622.599999999999</v>
      </c>
      <c r="Q702" s="14"/>
    </row>
    <row r="703" spans="1:17" ht="15.5" x14ac:dyDescent="0.35">
      <c r="A703" s="13">
        <v>44164</v>
      </c>
      <c r="B703" s="81" t="s">
        <v>749</v>
      </c>
      <c r="C703" s="80">
        <f t="shared" si="145"/>
        <v>2020</v>
      </c>
      <c r="D703" s="80">
        <f t="shared" si="146"/>
        <v>11</v>
      </c>
      <c r="E703" s="80">
        <f t="shared" si="147"/>
        <v>29</v>
      </c>
      <c r="F703" s="80">
        <v>1007.5483</v>
      </c>
      <c r="G703" s="80">
        <v>88.91</v>
      </c>
      <c r="H703" s="80">
        <v>-0.44</v>
      </c>
      <c r="I703" s="80">
        <v>452.37</v>
      </c>
      <c r="J703" s="80">
        <v>5446.5</v>
      </c>
      <c r="K703" s="80">
        <v>1133.2494999999999</v>
      </c>
      <c r="L703" s="80">
        <v>11941.49</v>
      </c>
      <c r="M703" s="80">
        <v>20619.53</v>
      </c>
      <c r="Q703" s="14"/>
    </row>
    <row r="704" spans="1:17" ht="15.5" x14ac:dyDescent="0.35">
      <c r="A704" s="13">
        <v>44165</v>
      </c>
      <c r="B704" s="81" t="s">
        <v>750</v>
      </c>
      <c r="C704" s="80">
        <f t="shared" si="145"/>
        <v>2020</v>
      </c>
      <c r="D704" s="80">
        <f t="shared" si="146"/>
        <v>11</v>
      </c>
      <c r="E704" s="80">
        <f t="shared" si="147"/>
        <v>30</v>
      </c>
      <c r="F704" s="80">
        <v>1001.372</v>
      </c>
      <c r="G704" s="80">
        <v>88.36</v>
      </c>
      <c r="H704" s="80">
        <v>-0.55000000000000004</v>
      </c>
      <c r="I704" s="80">
        <v>353.88</v>
      </c>
      <c r="J704" s="80">
        <v>7146</v>
      </c>
      <c r="K704" s="80">
        <v>1133.2494999999999</v>
      </c>
      <c r="L704" s="80">
        <v>11942.27</v>
      </c>
      <c r="M704" s="80">
        <v>20616.45</v>
      </c>
      <c r="Q704" s="14"/>
    </row>
    <row r="705" spans="1:17" ht="15.5" x14ac:dyDescent="0.35">
      <c r="A705" s="13">
        <v>44166</v>
      </c>
      <c r="B705" s="81" t="s">
        <v>751</v>
      </c>
      <c r="C705" s="80">
        <f t="shared" si="145"/>
        <v>2020</v>
      </c>
      <c r="D705" s="80">
        <f t="shared" si="146"/>
        <v>12</v>
      </c>
      <c r="E705" s="80">
        <f t="shared" si="147"/>
        <v>1</v>
      </c>
      <c r="F705" s="80">
        <v>994.83050000000003</v>
      </c>
      <c r="G705" s="80">
        <v>87.76</v>
      </c>
      <c r="H705" s="80">
        <v>-0.57999999999999996</v>
      </c>
      <c r="I705" s="80">
        <v>203.24</v>
      </c>
      <c r="J705" s="80">
        <v>7436.4</v>
      </c>
      <c r="K705" s="80">
        <v>1133.5905</v>
      </c>
      <c r="L705" s="80">
        <v>11942.21</v>
      </c>
      <c r="M705" s="80">
        <v>20488.61</v>
      </c>
      <c r="Q705" s="14"/>
    </row>
    <row r="706" spans="1:17" ht="15.5" x14ac:dyDescent="0.35">
      <c r="A706" s="13">
        <v>44167</v>
      </c>
      <c r="B706" s="81" t="s">
        <v>752</v>
      </c>
      <c r="C706" s="80">
        <f t="shared" si="145"/>
        <v>2020</v>
      </c>
      <c r="D706" s="80">
        <f t="shared" si="146"/>
        <v>12</v>
      </c>
      <c r="E706" s="80">
        <f t="shared" si="147"/>
        <v>2</v>
      </c>
      <c r="F706" s="80">
        <v>987.24559999999997</v>
      </c>
      <c r="G706" s="80">
        <v>87.09</v>
      </c>
      <c r="H706" s="80">
        <v>-0.67</v>
      </c>
      <c r="I706" s="80">
        <v>223.22</v>
      </c>
      <c r="J706" s="80">
        <v>7826.4</v>
      </c>
      <c r="K706" s="80">
        <v>1133.5905</v>
      </c>
      <c r="L706" s="80">
        <v>11943.15</v>
      </c>
      <c r="M706" s="80">
        <v>20486.13</v>
      </c>
      <c r="Q706" s="14"/>
    </row>
    <row r="707" spans="1:17" ht="15.5" x14ac:dyDescent="0.35">
      <c r="A707" s="13">
        <v>44168</v>
      </c>
      <c r="B707" s="81" t="s">
        <v>753</v>
      </c>
      <c r="C707" s="80">
        <f t="shared" si="145"/>
        <v>2020</v>
      </c>
      <c r="D707" s="80">
        <f t="shared" si="146"/>
        <v>12</v>
      </c>
      <c r="E707" s="80">
        <f t="shared" si="147"/>
        <v>3</v>
      </c>
      <c r="F707" s="80">
        <v>979.87480000000005</v>
      </c>
      <c r="G707" s="80">
        <v>86.44</v>
      </c>
      <c r="H707" s="80">
        <v>-0.65</v>
      </c>
      <c r="I707" s="80">
        <v>221.7</v>
      </c>
      <c r="J707" s="80">
        <v>7504.7</v>
      </c>
      <c r="K707" s="80">
        <v>1133.5905</v>
      </c>
      <c r="L707" s="80">
        <v>11943.94</v>
      </c>
      <c r="M707" s="80">
        <v>20484.060000000001</v>
      </c>
      <c r="Q707" s="14"/>
    </row>
    <row r="708" spans="1:17" ht="15.5" x14ac:dyDescent="0.35">
      <c r="A708" s="13">
        <v>44169</v>
      </c>
      <c r="B708" s="81" t="s">
        <v>754</v>
      </c>
      <c r="C708" s="80">
        <f t="shared" si="145"/>
        <v>2020</v>
      </c>
      <c r="D708" s="80">
        <f t="shared" si="146"/>
        <v>12</v>
      </c>
      <c r="E708" s="80">
        <f t="shared" si="147"/>
        <v>4</v>
      </c>
      <c r="F708" s="80">
        <v>973.21600000000001</v>
      </c>
      <c r="G708" s="80">
        <v>85.85</v>
      </c>
      <c r="H708" s="80">
        <v>-0.59</v>
      </c>
      <c r="I708" s="80">
        <v>283.94</v>
      </c>
      <c r="J708" s="80">
        <v>6932.7</v>
      </c>
      <c r="K708" s="80">
        <v>1133.5905</v>
      </c>
      <c r="L708" s="80">
        <v>11944.85</v>
      </c>
      <c r="M708" s="80">
        <v>20481.64</v>
      </c>
      <c r="Q708" s="14"/>
    </row>
    <row r="709" spans="1:17" ht="15.5" x14ac:dyDescent="0.35">
      <c r="A709" s="13">
        <v>44170</v>
      </c>
      <c r="B709" s="81" t="s">
        <v>755</v>
      </c>
      <c r="C709" s="80">
        <f t="shared" ref="C709:C772" si="148">YEAR(B709)</f>
        <v>2020</v>
      </c>
      <c r="D709" s="80">
        <f t="shared" ref="D709:D772" si="149">MONTH(B709)</f>
        <v>12</v>
      </c>
      <c r="E709" s="80">
        <f t="shared" ref="E709:E772" si="150">DAY(B709)</f>
        <v>5</v>
      </c>
      <c r="F709" s="80">
        <v>968.28150000000005</v>
      </c>
      <c r="G709" s="80">
        <v>85.42</v>
      </c>
      <c r="H709" s="80">
        <v>-0.44</v>
      </c>
      <c r="I709" s="80">
        <v>488.61</v>
      </c>
      <c r="J709" s="80">
        <v>5704.9</v>
      </c>
      <c r="K709" s="80">
        <v>1133.5905</v>
      </c>
      <c r="L709" s="80">
        <v>11946.08</v>
      </c>
      <c r="M709" s="80">
        <v>20478.400000000001</v>
      </c>
      <c r="Q709" s="14"/>
    </row>
    <row r="710" spans="1:17" ht="15.5" x14ac:dyDescent="0.35">
      <c r="A710" s="13">
        <v>44171</v>
      </c>
      <c r="B710" s="81" t="s">
        <v>756</v>
      </c>
      <c r="C710" s="80">
        <f t="shared" si="148"/>
        <v>2020</v>
      </c>
      <c r="D710" s="80">
        <f t="shared" si="149"/>
        <v>12</v>
      </c>
      <c r="E710" s="80">
        <f t="shared" si="150"/>
        <v>6</v>
      </c>
      <c r="F710" s="80">
        <v>963.32680000000005</v>
      </c>
      <c r="G710" s="80">
        <v>84.98</v>
      </c>
      <c r="H710" s="80">
        <v>-0.44</v>
      </c>
      <c r="I710" s="80">
        <v>496.66</v>
      </c>
      <c r="J710" s="80">
        <v>5424.1</v>
      </c>
      <c r="K710" s="80">
        <v>1133.5905</v>
      </c>
      <c r="L710" s="80">
        <v>11947.32</v>
      </c>
      <c r="M710" s="80">
        <v>20475.13</v>
      </c>
      <c r="Q710" s="14"/>
    </row>
    <row r="711" spans="1:17" ht="15.5" x14ac:dyDescent="0.35">
      <c r="A711" s="13">
        <v>44172</v>
      </c>
      <c r="B711" s="81" t="s">
        <v>757</v>
      </c>
      <c r="C711" s="80">
        <f t="shared" si="148"/>
        <v>2020</v>
      </c>
      <c r="D711" s="80">
        <f t="shared" si="149"/>
        <v>12</v>
      </c>
      <c r="E711" s="80">
        <f t="shared" si="150"/>
        <v>7</v>
      </c>
      <c r="F711" s="80">
        <v>956.5607</v>
      </c>
      <c r="G711" s="80">
        <v>84.38</v>
      </c>
      <c r="H711" s="80">
        <v>-0.6</v>
      </c>
      <c r="I711" s="80">
        <v>280.72000000000003</v>
      </c>
      <c r="J711" s="80">
        <v>7008.4</v>
      </c>
      <c r="K711" s="80">
        <v>1133.5905</v>
      </c>
      <c r="L711" s="80">
        <v>11981.38</v>
      </c>
      <c r="M711" s="80">
        <v>20467.330000000002</v>
      </c>
      <c r="Q711" s="14"/>
    </row>
    <row r="712" spans="1:17" ht="15.5" x14ac:dyDescent="0.35">
      <c r="A712" s="13">
        <v>44173</v>
      </c>
      <c r="B712" s="81" t="s">
        <v>758</v>
      </c>
      <c r="C712" s="80">
        <f t="shared" si="148"/>
        <v>2020</v>
      </c>
      <c r="D712" s="80">
        <f t="shared" si="149"/>
        <v>12</v>
      </c>
      <c r="E712" s="80">
        <f t="shared" si="150"/>
        <v>8</v>
      </c>
      <c r="F712" s="80">
        <v>950.19169999999997</v>
      </c>
      <c r="G712" s="80">
        <v>83.82</v>
      </c>
      <c r="H712" s="80">
        <v>-0.56000000000000005</v>
      </c>
      <c r="I712" s="80">
        <v>243.72</v>
      </c>
      <c r="J712" s="80">
        <v>6592.6</v>
      </c>
      <c r="K712" s="80">
        <v>1133.5905</v>
      </c>
      <c r="L712" s="80">
        <v>11982.46</v>
      </c>
      <c r="M712" s="80">
        <v>20464.47</v>
      </c>
      <c r="Q712" s="14"/>
    </row>
    <row r="713" spans="1:17" ht="15.5" x14ac:dyDescent="0.35">
      <c r="A713" s="13">
        <v>44174</v>
      </c>
      <c r="B713" s="81" t="s">
        <v>759</v>
      </c>
      <c r="C713" s="80">
        <f t="shared" si="148"/>
        <v>2020</v>
      </c>
      <c r="D713" s="80">
        <f t="shared" si="149"/>
        <v>12</v>
      </c>
      <c r="E713" s="80">
        <f t="shared" si="150"/>
        <v>9</v>
      </c>
      <c r="F713" s="80">
        <v>942.18619999999999</v>
      </c>
      <c r="G713" s="80">
        <v>83.12</v>
      </c>
      <c r="H713" s="80">
        <v>-0.71</v>
      </c>
      <c r="I713" s="80">
        <v>177.56</v>
      </c>
      <c r="J713" s="80">
        <v>7788.4</v>
      </c>
      <c r="K713" s="80">
        <v>1133.5905</v>
      </c>
      <c r="L713" s="80">
        <v>11983.47</v>
      </c>
      <c r="M713" s="80">
        <v>20461.8</v>
      </c>
      <c r="Q713" s="14"/>
    </row>
    <row r="714" spans="1:17" ht="15.5" x14ac:dyDescent="0.35">
      <c r="A714" s="13">
        <v>44175</v>
      </c>
      <c r="B714" s="81" t="s">
        <v>760</v>
      </c>
      <c r="C714" s="80">
        <f t="shared" si="148"/>
        <v>2020</v>
      </c>
      <c r="D714" s="80">
        <f t="shared" si="149"/>
        <v>12</v>
      </c>
      <c r="E714" s="80">
        <f t="shared" si="150"/>
        <v>10</v>
      </c>
      <c r="F714" s="80">
        <v>934.88220000000001</v>
      </c>
      <c r="G714" s="80">
        <v>82.47</v>
      </c>
      <c r="H714" s="80">
        <v>-0.64</v>
      </c>
      <c r="I714" s="80">
        <v>232.57</v>
      </c>
      <c r="J714" s="80">
        <v>7790.8</v>
      </c>
      <c r="K714" s="80">
        <v>1133.5905</v>
      </c>
      <c r="L714" s="80">
        <v>11984.62</v>
      </c>
      <c r="M714" s="80">
        <v>20458.759999999998</v>
      </c>
      <c r="Q714" s="14"/>
    </row>
    <row r="715" spans="1:17" ht="15.5" x14ac:dyDescent="0.35">
      <c r="A715" s="13">
        <v>44176</v>
      </c>
      <c r="B715" s="81" t="s">
        <v>761</v>
      </c>
      <c r="C715" s="80">
        <f t="shared" si="148"/>
        <v>2020</v>
      </c>
      <c r="D715" s="80">
        <f t="shared" si="149"/>
        <v>12</v>
      </c>
      <c r="E715" s="80">
        <f t="shared" si="150"/>
        <v>11</v>
      </c>
      <c r="F715" s="80">
        <v>928.08540000000005</v>
      </c>
      <c r="G715" s="80">
        <v>81.87</v>
      </c>
      <c r="H715" s="80">
        <v>-0.6</v>
      </c>
      <c r="I715" s="80">
        <v>228.7</v>
      </c>
      <c r="J715" s="80">
        <v>7006.2</v>
      </c>
      <c r="K715" s="80">
        <v>1133.5905</v>
      </c>
      <c r="L715" s="80">
        <v>11985.81</v>
      </c>
      <c r="M715" s="80">
        <v>20554.62</v>
      </c>
      <c r="Q715" s="14"/>
    </row>
    <row r="716" spans="1:17" ht="15.5" x14ac:dyDescent="0.35">
      <c r="A716" s="13">
        <v>44177</v>
      </c>
      <c r="B716" s="81" t="s">
        <v>762</v>
      </c>
      <c r="C716" s="80">
        <f t="shared" si="148"/>
        <v>2020</v>
      </c>
      <c r="D716" s="80">
        <f t="shared" si="149"/>
        <v>12</v>
      </c>
      <c r="E716" s="80">
        <f t="shared" si="150"/>
        <v>12</v>
      </c>
      <c r="F716" s="80">
        <v>922.92729999999995</v>
      </c>
      <c r="G716" s="80">
        <v>81.42</v>
      </c>
      <c r="H716" s="80">
        <v>-0.46</v>
      </c>
      <c r="I716" s="80">
        <v>380.19</v>
      </c>
      <c r="J716" s="80">
        <v>5529.1</v>
      </c>
      <c r="K716" s="80">
        <v>1133.5905</v>
      </c>
      <c r="L716" s="80">
        <v>11987.18</v>
      </c>
      <c r="M716" s="80">
        <v>20536.740000000002</v>
      </c>
      <c r="Q716" s="14"/>
    </row>
    <row r="717" spans="1:17" ht="15.5" x14ac:dyDescent="0.35">
      <c r="A717" s="13">
        <v>44178</v>
      </c>
      <c r="B717" s="81" t="s">
        <v>763</v>
      </c>
      <c r="C717" s="80">
        <f t="shared" si="148"/>
        <v>2020</v>
      </c>
      <c r="D717" s="80">
        <f t="shared" si="149"/>
        <v>12</v>
      </c>
      <c r="E717" s="80">
        <f t="shared" si="150"/>
        <v>13</v>
      </c>
      <c r="F717" s="80">
        <v>918.8501</v>
      </c>
      <c r="G717" s="80">
        <v>81.06</v>
      </c>
      <c r="H717" s="80">
        <v>-0.36</v>
      </c>
      <c r="I717" s="80">
        <v>610.82000000000005</v>
      </c>
      <c r="J717" s="80">
        <v>4681</v>
      </c>
      <c r="K717" s="80">
        <v>1133.5905</v>
      </c>
      <c r="L717" s="80">
        <v>11993.62</v>
      </c>
      <c r="M717" s="80">
        <v>20534.759999999998</v>
      </c>
      <c r="Q717" s="14"/>
    </row>
    <row r="718" spans="1:17" ht="15.5" x14ac:dyDescent="0.35">
      <c r="A718" s="13">
        <v>44179</v>
      </c>
      <c r="B718" s="81" t="s">
        <v>764</v>
      </c>
      <c r="C718" s="80">
        <f t="shared" si="148"/>
        <v>2020</v>
      </c>
      <c r="D718" s="80">
        <f t="shared" si="149"/>
        <v>12</v>
      </c>
      <c r="E718" s="80">
        <f t="shared" si="150"/>
        <v>14</v>
      </c>
      <c r="F718" s="80">
        <v>913.85320000000002</v>
      </c>
      <c r="G718" s="80">
        <v>80.61</v>
      </c>
      <c r="H718" s="80">
        <v>-0.44</v>
      </c>
      <c r="I718" s="80">
        <v>289.3</v>
      </c>
      <c r="J718" s="80">
        <v>5412.4</v>
      </c>
      <c r="K718" s="80">
        <v>1133.7367999999999</v>
      </c>
      <c r="L718" s="80">
        <v>11988.75</v>
      </c>
      <c r="M718" s="80">
        <v>20536.580000000002</v>
      </c>
      <c r="Q718" s="14"/>
    </row>
    <row r="719" spans="1:17" ht="15.5" x14ac:dyDescent="0.35">
      <c r="A719" s="13">
        <v>44180</v>
      </c>
      <c r="B719" s="81" t="s">
        <v>765</v>
      </c>
      <c r="C719" s="80">
        <f t="shared" si="148"/>
        <v>2020</v>
      </c>
      <c r="D719" s="80">
        <f t="shared" si="149"/>
        <v>12</v>
      </c>
      <c r="E719" s="80">
        <f t="shared" si="150"/>
        <v>15</v>
      </c>
      <c r="F719" s="80">
        <v>908.27629999999999</v>
      </c>
      <c r="G719" s="80">
        <v>80.19</v>
      </c>
      <c r="H719" s="80">
        <v>-0.49</v>
      </c>
      <c r="I719" s="80">
        <v>326.85000000000002</v>
      </c>
      <c r="J719" s="80">
        <v>5488.2</v>
      </c>
      <c r="K719" s="80">
        <v>1132.7085</v>
      </c>
      <c r="L719" s="80">
        <v>11989.63</v>
      </c>
      <c r="M719" s="80">
        <v>20534.25</v>
      </c>
      <c r="Q719" s="14"/>
    </row>
    <row r="720" spans="1:17" ht="15.5" x14ac:dyDescent="0.35">
      <c r="A720" s="13">
        <v>44181</v>
      </c>
      <c r="B720" s="81" t="s">
        <v>766</v>
      </c>
      <c r="C720" s="80">
        <f t="shared" si="148"/>
        <v>2020</v>
      </c>
      <c r="D720" s="80">
        <f t="shared" si="149"/>
        <v>12</v>
      </c>
      <c r="E720" s="80">
        <f t="shared" si="150"/>
        <v>16</v>
      </c>
      <c r="F720" s="80">
        <v>903.28459999999995</v>
      </c>
      <c r="G720" s="80">
        <v>79.739999999999995</v>
      </c>
      <c r="H720" s="80">
        <v>-0.44</v>
      </c>
      <c r="I720" s="80">
        <v>309.82</v>
      </c>
      <c r="J720" s="80">
        <v>5185.8999999999996</v>
      </c>
      <c r="K720" s="80">
        <v>1132.7849000000001</v>
      </c>
      <c r="L720" s="80">
        <v>11990.66</v>
      </c>
      <c r="M720" s="80">
        <v>20531.54</v>
      </c>
      <c r="Q720" s="14"/>
    </row>
    <row r="721" spans="1:17" ht="15.5" x14ac:dyDescent="0.35">
      <c r="A721" s="13">
        <v>44182</v>
      </c>
      <c r="B721" s="81" t="s">
        <v>767</v>
      </c>
      <c r="C721" s="80">
        <f t="shared" si="148"/>
        <v>2020</v>
      </c>
      <c r="D721" s="80">
        <f t="shared" si="149"/>
        <v>12</v>
      </c>
      <c r="E721" s="80">
        <f t="shared" si="150"/>
        <v>17</v>
      </c>
      <c r="F721" s="80">
        <v>898.53989999999999</v>
      </c>
      <c r="G721" s="80">
        <v>79.319999999999993</v>
      </c>
      <c r="H721" s="80">
        <v>-0.42</v>
      </c>
      <c r="I721" s="80">
        <v>334.31</v>
      </c>
      <c r="J721" s="80">
        <v>5082.8</v>
      </c>
      <c r="K721" s="80">
        <v>1132.7849000000001</v>
      </c>
      <c r="L721" s="80">
        <v>11992</v>
      </c>
      <c r="M721" s="80">
        <v>20527.990000000002</v>
      </c>
      <c r="Q721" s="14"/>
    </row>
    <row r="722" spans="1:17" ht="15.5" x14ac:dyDescent="0.35">
      <c r="A722" s="13">
        <v>44183</v>
      </c>
      <c r="B722" s="81" t="s">
        <v>768</v>
      </c>
      <c r="C722" s="80">
        <f t="shared" si="148"/>
        <v>2020</v>
      </c>
      <c r="D722" s="80">
        <f t="shared" si="149"/>
        <v>12</v>
      </c>
      <c r="E722" s="80">
        <f t="shared" si="150"/>
        <v>18</v>
      </c>
      <c r="F722" s="80">
        <v>894.43179999999995</v>
      </c>
      <c r="G722" s="80">
        <v>78.959999999999994</v>
      </c>
      <c r="H722" s="80">
        <v>-0.36</v>
      </c>
      <c r="I722" s="80">
        <v>674.33</v>
      </c>
      <c r="J722" s="80">
        <v>4808.3999999999996</v>
      </c>
      <c r="K722" s="80">
        <v>1132.7849000000001</v>
      </c>
      <c r="L722" s="80">
        <v>11987.87</v>
      </c>
      <c r="M722" s="80">
        <v>20525.7</v>
      </c>
      <c r="Q722" s="14"/>
    </row>
    <row r="723" spans="1:17" ht="15.5" x14ac:dyDescent="0.35">
      <c r="A723" s="13">
        <v>44184</v>
      </c>
      <c r="B723" s="81" t="s">
        <v>769</v>
      </c>
      <c r="C723" s="80">
        <f t="shared" si="148"/>
        <v>2020</v>
      </c>
      <c r="D723" s="80">
        <f t="shared" si="149"/>
        <v>12</v>
      </c>
      <c r="E723" s="80">
        <f t="shared" si="150"/>
        <v>19</v>
      </c>
      <c r="F723" s="80">
        <v>891.69830000000002</v>
      </c>
      <c r="G723" s="80">
        <v>78.72</v>
      </c>
      <c r="H723" s="80">
        <v>-0.24</v>
      </c>
      <c r="I723" s="80">
        <v>982.79</v>
      </c>
      <c r="J723" s="80">
        <v>3725.9</v>
      </c>
      <c r="K723" s="80">
        <v>1132.7849000000001</v>
      </c>
      <c r="L723" s="80">
        <v>11989.02</v>
      </c>
      <c r="M723" s="80">
        <v>20539.95</v>
      </c>
      <c r="Q723" s="14"/>
    </row>
    <row r="724" spans="1:17" ht="15.5" x14ac:dyDescent="0.35">
      <c r="A724" s="13">
        <v>44185</v>
      </c>
      <c r="B724" s="81" t="s">
        <v>770</v>
      </c>
      <c r="C724" s="80">
        <f t="shared" si="148"/>
        <v>2020</v>
      </c>
      <c r="D724" s="80">
        <f t="shared" si="149"/>
        <v>12</v>
      </c>
      <c r="E724" s="80">
        <f t="shared" si="150"/>
        <v>20</v>
      </c>
      <c r="F724" s="80">
        <v>888.59220000000005</v>
      </c>
      <c r="G724" s="80">
        <v>78.44</v>
      </c>
      <c r="H724" s="80">
        <v>-0.27</v>
      </c>
      <c r="I724" s="80">
        <v>853.83</v>
      </c>
      <c r="J724" s="80">
        <v>3955.7</v>
      </c>
      <c r="K724" s="80">
        <v>1132.7849000000001</v>
      </c>
      <c r="L724" s="80">
        <v>11989.63</v>
      </c>
      <c r="M724" s="80">
        <v>20538.330000000002</v>
      </c>
      <c r="Q724" s="14"/>
    </row>
    <row r="725" spans="1:17" ht="15.5" x14ac:dyDescent="0.35">
      <c r="A725" s="13">
        <v>44186</v>
      </c>
      <c r="B725" s="81" t="s">
        <v>771</v>
      </c>
      <c r="C725" s="80">
        <f t="shared" si="148"/>
        <v>2020</v>
      </c>
      <c r="D725" s="80">
        <f t="shared" si="149"/>
        <v>12</v>
      </c>
      <c r="E725" s="80">
        <f t="shared" si="150"/>
        <v>21</v>
      </c>
      <c r="F725" s="80">
        <v>884.23720000000003</v>
      </c>
      <c r="G725" s="80">
        <v>78.06</v>
      </c>
      <c r="H725" s="80">
        <v>-0.38</v>
      </c>
      <c r="I725" s="80">
        <v>491.82</v>
      </c>
      <c r="J725" s="80">
        <v>4867.6000000000004</v>
      </c>
      <c r="K725" s="80">
        <v>1132.7849000000001</v>
      </c>
      <c r="L725" s="80">
        <v>11970.15</v>
      </c>
      <c r="M725" s="80">
        <v>20536.96</v>
      </c>
      <c r="Q725" s="14"/>
    </row>
    <row r="726" spans="1:17" ht="15.5" x14ac:dyDescent="0.35">
      <c r="A726" s="13">
        <v>44187</v>
      </c>
      <c r="B726" s="81" t="s">
        <v>772</v>
      </c>
      <c r="C726" s="80">
        <f t="shared" si="148"/>
        <v>2020</v>
      </c>
      <c r="D726" s="80">
        <f t="shared" si="149"/>
        <v>12</v>
      </c>
      <c r="E726" s="80">
        <f t="shared" si="150"/>
        <v>22</v>
      </c>
      <c r="F726" s="80">
        <v>880.54449999999997</v>
      </c>
      <c r="G726" s="80">
        <v>77.73</v>
      </c>
      <c r="H726" s="80">
        <v>-0.33</v>
      </c>
      <c r="I726" s="80">
        <v>562.07000000000005</v>
      </c>
      <c r="J726" s="80">
        <v>4276.2</v>
      </c>
      <c r="K726" s="80">
        <v>1132.7849000000001</v>
      </c>
      <c r="L726" s="80">
        <v>11970.99</v>
      </c>
      <c r="M726" s="80">
        <v>20534.740000000002</v>
      </c>
      <c r="Q726" s="14"/>
    </row>
    <row r="727" spans="1:17" ht="15.5" x14ac:dyDescent="0.35">
      <c r="A727" s="13">
        <v>44188</v>
      </c>
      <c r="B727" s="81" t="s">
        <v>773</v>
      </c>
      <c r="C727" s="80">
        <f t="shared" si="148"/>
        <v>2020</v>
      </c>
      <c r="D727" s="80">
        <f t="shared" si="149"/>
        <v>12</v>
      </c>
      <c r="E727" s="80">
        <f t="shared" si="150"/>
        <v>23</v>
      </c>
      <c r="F727" s="80">
        <v>878.00360000000001</v>
      </c>
      <c r="G727" s="80">
        <v>77.510000000000005</v>
      </c>
      <c r="H727" s="80">
        <v>-0.22</v>
      </c>
      <c r="I727" s="80">
        <v>913.44</v>
      </c>
      <c r="J727" s="80">
        <v>3574.8</v>
      </c>
      <c r="K727" s="80">
        <v>1132.7085</v>
      </c>
      <c r="L727" s="80">
        <v>11977.69</v>
      </c>
      <c r="M727" s="80">
        <v>20532.88</v>
      </c>
      <c r="Q727" s="14"/>
    </row>
    <row r="728" spans="1:17" ht="15.5" x14ac:dyDescent="0.35">
      <c r="A728" s="13">
        <v>44189</v>
      </c>
      <c r="B728" s="81" t="s">
        <v>774</v>
      </c>
      <c r="C728" s="80">
        <f t="shared" si="148"/>
        <v>2020</v>
      </c>
      <c r="D728" s="80">
        <f t="shared" si="149"/>
        <v>12</v>
      </c>
      <c r="E728" s="80">
        <f t="shared" si="150"/>
        <v>24</v>
      </c>
      <c r="F728" s="80">
        <v>875.75819999999999</v>
      </c>
      <c r="G728" s="80">
        <v>77.31</v>
      </c>
      <c r="H728" s="80">
        <v>-0.2</v>
      </c>
      <c r="I728" s="80">
        <v>803.05</v>
      </c>
      <c r="J728" s="80">
        <v>2937.7</v>
      </c>
      <c r="K728" s="80">
        <v>1132.7849000000001</v>
      </c>
      <c r="L728" s="80">
        <v>11977.87</v>
      </c>
      <c r="M728" s="80">
        <v>20530.05</v>
      </c>
      <c r="Q728" s="14"/>
    </row>
    <row r="729" spans="1:17" ht="15.5" x14ac:dyDescent="0.35">
      <c r="A729" s="13">
        <v>44190</v>
      </c>
      <c r="B729" s="81" t="s">
        <v>775</v>
      </c>
      <c r="C729" s="80">
        <f t="shared" si="148"/>
        <v>2020</v>
      </c>
      <c r="D729" s="80">
        <f t="shared" si="149"/>
        <v>12</v>
      </c>
      <c r="E729" s="80">
        <f t="shared" si="150"/>
        <v>25</v>
      </c>
      <c r="F729" s="80">
        <v>872.4769</v>
      </c>
      <c r="G729" s="80">
        <v>77.02</v>
      </c>
      <c r="H729" s="80">
        <v>-0.28999999999999998</v>
      </c>
      <c r="I729" s="80">
        <v>745.88</v>
      </c>
      <c r="J729" s="80">
        <v>3529.8</v>
      </c>
      <c r="K729" s="80">
        <v>1132.7849000000001</v>
      </c>
      <c r="L729" s="80">
        <v>11970.91</v>
      </c>
      <c r="M729" s="80">
        <v>20527.84</v>
      </c>
      <c r="Q729" s="14"/>
    </row>
    <row r="730" spans="1:17" ht="15.5" x14ac:dyDescent="0.35">
      <c r="A730" s="13">
        <v>44191</v>
      </c>
      <c r="B730" s="81" t="s">
        <v>776</v>
      </c>
      <c r="C730" s="80">
        <f t="shared" si="148"/>
        <v>2020</v>
      </c>
      <c r="D730" s="80">
        <f t="shared" si="149"/>
        <v>12</v>
      </c>
      <c r="E730" s="80">
        <f t="shared" si="150"/>
        <v>26</v>
      </c>
      <c r="F730" s="80">
        <v>869.18460000000005</v>
      </c>
      <c r="G730" s="80">
        <v>76.73</v>
      </c>
      <c r="H730" s="80">
        <v>-0.28999999999999998</v>
      </c>
      <c r="I730" s="80">
        <v>756.96</v>
      </c>
      <c r="J730" s="80">
        <v>4055.8</v>
      </c>
      <c r="K730" s="80">
        <v>1132.7849000000001</v>
      </c>
      <c r="L730" s="80">
        <v>11971.57</v>
      </c>
      <c r="M730" s="80">
        <v>20526.099999999999</v>
      </c>
      <c r="Q730" s="14"/>
    </row>
    <row r="731" spans="1:17" ht="15.5" x14ac:dyDescent="0.35">
      <c r="A731" s="13">
        <v>44192</v>
      </c>
      <c r="B731" s="81" t="s">
        <v>777</v>
      </c>
      <c r="C731" s="80">
        <f t="shared" si="148"/>
        <v>2020</v>
      </c>
      <c r="D731" s="80">
        <f t="shared" si="149"/>
        <v>12</v>
      </c>
      <c r="E731" s="80">
        <f t="shared" si="150"/>
        <v>27</v>
      </c>
      <c r="F731" s="80">
        <v>864.92349999999999</v>
      </c>
      <c r="G731" s="80">
        <v>76.349999999999994</v>
      </c>
      <c r="H731" s="80">
        <v>-0.38</v>
      </c>
      <c r="I731" s="80">
        <v>459.63</v>
      </c>
      <c r="J731" s="80">
        <v>4709.5</v>
      </c>
      <c r="K731" s="80">
        <v>1132.7849000000001</v>
      </c>
      <c r="L731" s="80">
        <v>11972.41</v>
      </c>
      <c r="M731" s="80">
        <v>20523.91</v>
      </c>
      <c r="Q731" s="14"/>
    </row>
    <row r="732" spans="1:17" ht="15.5" x14ac:dyDescent="0.35">
      <c r="A732" s="13">
        <v>44193</v>
      </c>
      <c r="B732" s="81" t="s">
        <v>778</v>
      </c>
      <c r="C732" s="80">
        <f t="shared" si="148"/>
        <v>2020</v>
      </c>
      <c r="D732" s="80">
        <f t="shared" si="149"/>
        <v>12</v>
      </c>
      <c r="E732" s="80">
        <f t="shared" si="150"/>
        <v>28</v>
      </c>
      <c r="F732" s="80">
        <v>859.16120000000001</v>
      </c>
      <c r="G732" s="80">
        <v>75.849999999999994</v>
      </c>
      <c r="H732" s="80">
        <v>-0.51</v>
      </c>
      <c r="I732" s="80">
        <v>307.85000000000002</v>
      </c>
      <c r="J732" s="80">
        <v>6048.4</v>
      </c>
      <c r="K732" s="80">
        <v>1132.7849000000001</v>
      </c>
      <c r="L732" s="80">
        <v>11973.27</v>
      </c>
      <c r="M732" s="80">
        <v>20521.62</v>
      </c>
      <c r="Q732" s="14"/>
    </row>
    <row r="733" spans="1:17" ht="15.5" x14ac:dyDescent="0.35">
      <c r="A733" s="13">
        <v>44194</v>
      </c>
      <c r="B733" s="81" t="s">
        <v>779</v>
      </c>
      <c r="C733" s="80">
        <f t="shared" si="148"/>
        <v>2020</v>
      </c>
      <c r="D733" s="80">
        <f t="shared" si="149"/>
        <v>12</v>
      </c>
      <c r="E733" s="80">
        <f t="shared" si="150"/>
        <v>29</v>
      </c>
      <c r="F733" s="80">
        <v>853.30070000000001</v>
      </c>
      <c r="G733" s="80">
        <v>75.33</v>
      </c>
      <c r="H733" s="80">
        <v>-0.52</v>
      </c>
      <c r="I733" s="80">
        <v>297.79000000000002</v>
      </c>
      <c r="J733" s="80">
        <v>6021.7</v>
      </c>
      <c r="K733" s="80">
        <v>1132.7849000000001</v>
      </c>
      <c r="L733" s="80">
        <v>11960.46</v>
      </c>
      <c r="M733" s="80">
        <v>20523.09</v>
      </c>
      <c r="Q733" s="14"/>
    </row>
    <row r="734" spans="1:17" ht="15.5" x14ac:dyDescent="0.35">
      <c r="A734" s="13">
        <v>44195</v>
      </c>
      <c r="B734" s="81" t="s">
        <v>780</v>
      </c>
      <c r="C734" s="80">
        <f t="shared" si="148"/>
        <v>2020</v>
      </c>
      <c r="D734" s="80">
        <f t="shared" si="149"/>
        <v>12</v>
      </c>
      <c r="E734" s="80">
        <f t="shared" si="150"/>
        <v>30</v>
      </c>
      <c r="F734" s="80">
        <v>847.39260000000002</v>
      </c>
      <c r="G734" s="80">
        <v>74.81</v>
      </c>
      <c r="H734" s="80">
        <v>-0.52</v>
      </c>
      <c r="I734" s="80">
        <v>283.73</v>
      </c>
      <c r="J734" s="80">
        <v>6239.8</v>
      </c>
      <c r="K734" s="80">
        <v>1132.7849000000001</v>
      </c>
      <c r="L734" s="80">
        <v>11961.39</v>
      </c>
      <c r="M734" s="80">
        <v>20520.63</v>
      </c>
      <c r="Q734" s="14"/>
    </row>
    <row r="735" spans="1:17" ht="15.5" x14ac:dyDescent="0.35">
      <c r="A735" s="13">
        <v>44196</v>
      </c>
      <c r="B735" s="81" t="s">
        <v>781</v>
      </c>
      <c r="C735" s="80">
        <f t="shared" si="148"/>
        <v>2020</v>
      </c>
      <c r="D735" s="80">
        <f t="shared" si="149"/>
        <v>12</v>
      </c>
      <c r="E735" s="80">
        <f t="shared" si="150"/>
        <v>31</v>
      </c>
      <c r="F735" s="80">
        <v>828.78830000000005</v>
      </c>
      <c r="G735" s="80">
        <v>74.150000000000006</v>
      </c>
      <c r="H735" s="80">
        <v>-1.66</v>
      </c>
      <c r="I735" s="80">
        <v>395.97</v>
      </c>
      <c r="J735" s="80">
        <v>5470.3</v>
      </c>
      <c r="K735" s="80">
        <v>1117.6886999999999</v>
      </c>
      <c r="L735" s="80">
        <v>11153.33</v>
      </c>
      <c r="M735" s="80">
        <v>19546.68</v>
      </c>
      <c r="Q735" s="14"/>
    </row>
    <row r="736" spans="1:17" ht="15.5" x14ac:dyDescent="0.35">
      <c r="A736" s="13">
        <v>44197</v>
      </c>
      <c r="B736" s="81" t="s">
        <v>782</v>
      </c>
      <c r="C736" s="80">
        <f t="shared" si="148"/>
        <v>2021</v>
      </c>
      <c r="D736" s="80">
        <f t="shared" si="149"/>
        <v>1</v>
      </c>
      <c r="E736" s="80">
        <f t="shared" si="150"/>
        <v>1</v>
      </c>
      <c r="F736" s="80">
        <v>824.54629999999997</v>
      </c>
      <c r="G736" s="80">
        <v>73.77</v>
      </c>
      <c r="H736" s="80">
        <v>0</v>
      </c>
      <c r="I736" s="80">
        <v>431.54</v>
      </c>
      <c r="J736" s="80">
        <v>5660.4</v>
      </c>
      <c r="K736" s="80">
        <v>1117.6886999999999</v>
      </c>
      <c r="L736" s="80">
        <v>11154.6</v>
      </c>
      <c r="M736" s="80">
        <v>19524.05</v>
      </c>
    </row>
    <row r="737" spans="1:13" ht="15.5" x14ac:dyDescent="0.35">
      <c r="A737" s="13">
        <v>44198</v>
      </c>
      <c r="B737" s="81" t="s">
        <v>783</v>
      </c>
      <c r="C737" s="80">
        <f t="shared" si="148"/>
        <v>2021</v>
      </c>
      <c r="D737" s="80">
        <f t="shared" si="149"/>
        <v>1</v>
      </c>
      <c r="E737" s="80">
        <f t="shared" si="150"/>
        <v>2</v>
      </c>
      <c r="F737" s="80">
        <v>818.66899999999998</v>
      </c>
      <c r="G737" s="80">
        <v>73.25</v>
      </c>
      <c r="H737" s="80">
        <v>-0.53</v>
      </c>
      <c r="I737" s="80">
        <v>299.7</v>
      </c>
      <c r="J737" s="80">
        <v>6260.5</v>
      </c>
      <c r="K737" s="80">
        <v>1117.711</v>
      </c>
      <c r="L737" s="80">
        <v>11155.77</v>
      </c>
      <c r="M737" s="80">
        <v>19521.71</v>
      </c>
    </row>
    <row r="738" spans="1:13" ht="15.5" x14ac:dyDescent="0.35">
      <c r="A738" s="13">
        <v>44199</v>
      </c>
      <c r="B738" s="81" t="s">
        <v>784</v>
      </c>
      <c r="C738" s="80">
        <f t="shared" si="148"/>
        <v>2021</v>
      </c>
      <c r="D738" s="80">
        <f t="shared" si="149"/>
        <v>1</v>
      </c>
      <c r="E738" s="80">
        <f t="shared" si="150"/>
        <v>3</v>
      </c>
      <c r="F738" s="80">
        <v>812.35050000000001</v>
      </c>
      <c r="G738" s="80">
        <v>72.680000000000007</v>
      </c>
      <c r="H738" s="80">
        <v>-0.56999999999999995</v>
      </c>
      <c r="I738" s="80">
        <v>262.76</v>
      </c>
      <c r="J738" s="80">
        <v>6513.4</v>
      </c>
      <c r="K738" s="80">
        <v>1117.711</v>
      </c>
      <c r="L738" s="80">
        <v>11156.33</v>
      </c>
      <c r="M738" s="80">
        <v>19520.22</v>
      </c>
    </row>
    <row r="739" spans="1:13" ht="15.5" x14ac:dyDescent="0.35">
      <c r="A739" s="13">
        <v>44200</v>
      </c>
      <c r="B739" s="81" t="s">
        <v>785</v>
      </c>
      <c r="C739" s="80">
        <f t="shared" si="148"/>
        <v>2021</v>
      </c>
      <c r="D739" s="80">
        <f t="shared" si="149"/>
        <v>1</v>
      </c>
      <c r="E739" s="80">
        <f t="shared" si="150"/>
        <v>4</v>
      </c>
      <c r="F739" s="80">
        <v>803.85879999999997</v>
      </c>
      <c r="G739" s="80">
        <v>71.92</v>
      </c>
      <c r="H739" s="80">
        <v>-0.76</v>
      </c>
      <c r="I739" s="80">
        <v>167.23</v>
      </c>
      <c r="J739" s="80">
        <v>8651.7999999999993</v>
      </c>
      <c r="K739" s="80">
        <v>1117.711</v>
      </c>
      <c r="L739" s="80">
        <v>11157.02</v>
      </c>
      <c r="M739" s="80">
        <v>19518.400000000001</v>
      </c>
    </row>
    <row r="740" spans="1:13" ht="15.5" x14ac:dyDescent="0.35">
      <c r="A740" s="13">
        <v>44201</v>
      </c>
      <c r="B740" s="81" t="s">
        <v>786</v>
      </c>
      <c r="C740" s="80">
        <f t="shared" si="148"/>
        <v>2021</v>
      </c>
      <c r="D740" s="80">
        <f t="shared" si="149"/>
        <v>1</v>
      </c>
      <c r="E740" s="80">
        <f t="shared" si="150"/>
        <v>5</v>
      </c>
      <c r="F740" s="80">
        <v>794.66480000000001</v>
      </c>
      <c r="G740" s="80">
        <v>71.099999999999994</v>
      </c>
      <c r="H740" s="80">
        <v>-0.82</v>
      </c>
      <c r="I740" s="80">
        <v>139.01</v>
      </c>
      <c r="J740" s="80">
        <v>9258.5</v>
      </c>
      <c r="K740" s="80">
        <v>1117.711</v>
      </c>
      <c r="L740" s="80">
        <v>11157.9</v>
      </c>
      <c r="M740" s="80">
        <v>19516.09</v>
      </c>
    </row>
    <row r="741" spans="1:13" ht="15.5" x14ac:dyDescent="0.35">
      <c r="A741" s="13">
        <v>44202</v>
      </c>
      <c r="B741" s="81" t="s">
        <v>787</v>
      </c>
      <c r="C741" s="80">
        <f t="shared" si="148"/>
        <v>2021</v>
      </c>
      <c r="D741" s="80">
        <f t="shared" si="149"/>
        <v>1</v>
      </c>
      <c r="E741" s="80">
        <f t="shared" si="150"/>
        <v>6</v>
      </c>
      <c r="F741" s="80">
        <v>785.87180000000001</v>
      </c>
      <c r="G741" s="80">
        <v>70.31</v>
      </c>
      <c r="H741" s="80">
        <v>-0.79</v>
      </c>
      <c r="I741" s="80">
        <v>162.83000000000001</v>
      </c>
      <c r="J741" s="80">
        <v>9341.2999999999993</v>
      </c>
      <c r="K741" s="80">
        <v>1117.711</v>
      </c>
      <c r="L741" s="80">
        <v>11158.83</v>
      </c>
      <c r="M741" s="80">
        <v>19504.03</v>
      </c>
    </row>
    <row r="742" spans="1:13" ht="15.5" x14ac:dyDescent="0.35">
      <c r="A742" s="13">
        <v>44203</v>
      </c>
      <c r="B742" s="81" t="s">
        <v>788</v>
      </c>
      <c r="C742" s="80">
        <f t="shared" si="148"/>
        <v>2021</v>
      </c>
      <c r="D742" s="80">
        <f t="shared" si="149"/>
        <v>1</v>
      </c>
      <c r="E742" s="80">
        <f t="shared" si="150"/>
        <v>7</v>
      </c>
      <c r="F742" s="80">
        <v>776.02610000000004</v>
      </c>
      <c r="G742" s="80">
        <v>69.430000000000007</v>
      </c>
      <c r="H742" s="80">
        <v>-0.88</v>
      </c>
      <c r="I742" s="80">
        <v>149.65</v>
      </c>
      <c r="J742" s="80">
        <v>9898.2000000000007</v>
      </c>
      <c r="K742" s="80">
        <v>1117.711</v>
      </c>
      <c r="L742" s="80">
        <v>11159.75</v>
      </c>
      <c r="M742" s="80">
        <v>19375.189999999999</v>
      </c>
    </row>
    <row r="743" spans="1:13" ht="15.5" x14ac:dyDescent="0.35">
      <c r="A743" s="13">
        <v>44204</v>
      </c>
      <c r="B743" s="81" t="s">
        <v>789</v>
      </c>
      <c r="C743" s="80">
        <f t="shared" si="148"/>
        <v>2021</v>
      </c>
      <c r="D743" s="80">
        <f t="shared" si="149"/>
        <v>1</v>
      </c>
      <c r="E743" s="80">
        <f t="shared" si="150"/>
        <v>8</v>
      </c>
      <c r="F743" s="80">
        <v>766.06790000000001</v>
      </c>
      <c r="G743" s="80">
        <v>68.540000000000006</v>
      </c>
      <c r="H743" s="80">
        <v>-0.89</v>
      </c>
      <c r="I743" s="80">
        <v>120.83</v>
      </c>
      <c r="J743" s="80">
        <v>9968.9</v>
      </c>
      <c r="K743" s="80">
        <v>1117.711</v>
      </c>
      <c r="L743" s="80">
        <v>11160.33</v>
      </c>
      <c r="M743" s="80">
        <v>19509.669999999998</v>
      </c>
    </row>
    <row r="744" spans="1:13" ht="15.5" x14ac:dyDescent="0.35">
      <c r="A744" s="13">
        <v>44205</v>
      </c>
      <c r="B744" s="81" t="s">
        <v>790</v>
      </c>
      <c r="C744" s="80">
        <f t="shared" si="148"/>
        <v>2021</v>
      </c>
      <c r="D744" s="80">
        <f t="shared" si="149"/>
        <v>1</v>
      </c>
      <c r="E744" s="80">
        <f t="shared" si="150"/>
        <v>9</v>
      </c>
      <c r="F744" s="80">
        <v>757.29079999999999</v>
      </c>
      <c r="G744" s="80">
        <v>67.75</v>
      </c>
      <c r="H744" s="80">
        <v>-0.79</v>
      </c>
      <c r="I744" s="80">
        <v>161.26</v>
      </c>
      <c r="J744" s="80">
        <v>8918.7000000000007</v>
      </c>
      <c r="K744" s="80">
        <v>1117.711</v>
      </c>
      <c r="L744" s="80">
        <v>11161.22</v>
      </c>
      <c r="M744" s="80">
        <v>19507.310000000001</v>
      </c>
    </row>
    <row r="745" spans="1:13" ht="15.5" x14ac:dyDescent="0.35">
      <c r="A745" s="13">
        <v>44206</v>
      </c>
      <c r="B745" s="81" t="s">
        <v>791</v>
      </c>
      <c r="C745" s="80">
        <f t="shared" si="148"/>
        <v>2021</v>
      </c>
      <c r="D745" s="80">
        <f t="shared" si="149"/>
        <v>1</v>
      </c>
      <c r="E745" s="80">
        <f t="shared" si="150"/>
        <v>10</v>
      </c>
      <c r="F745" s="80">
        <v>748.74279999999999</v>
      </c>
      <c r="G745" s="80">
        <v>66.989999999999995</v>
      </c>
      <c r="H745" s="80">
        <v>-0.76</v>
      </c>
      <c r="I745" s="80">
        <v>200.38</v>
      </c>
      <c r="J745" s="80">
        <v>8699.6</v>
      </c>
      <c r="K745" s="80">
        <v>1117.711</v>
      </c>
      <c r="L745" s="80">
        <v>11162.16</v>
      </c>
      <c r="M745" s="80">
        <v>19504.830000000002</v>
      </c>
    </row>
    <row r="746" spans="1:13" ht="15.5" x14ac:dyDescent="0.35">
      <c r="A746" s="13">
        <v>44207</v>
      </c>
      <c r="B746" s="81" t="s">
        <v>792</v>
      </c>
      <c r="C746" s="80">
        <f t="shared" si="148"/>
        <v>2021</v>
      </c>
      <c r="D746" s="80">
        <f t="shared" si="149"/>
        <v>1</v>
      </c>
      <c r="E746" s="80">
        <f t="shared" si="150"/>
        <v>11</v>
      </c>
      <c r="F746" s="80">
        <v>738.66560000000004</v>
      </c>
      <c r="G746" s="80">
        <v>66.09</v>
      </c>
      <c r="H746" s="80">
        <v>-0.9</v>
      </c>
      <c r="I746" s="80">
        <v>112.48</v>
      </c>
      <c r="J746" s="80">
        <v>10198.6</v>
      </c>
      <c r="K746" s="80">
        <v>1117.711</v>
      </c>
      <c r="L746" s="80">
        <v>11163.03</v>
      </c>
      <c r="M746" s="80">
        <v>19502.53</v>
      </c>
    </row>
    <row r="747" spans="1:13" ht="15.5" x14ac:dyDescent="0.35">
      <c r="A747" s="13">
        <v>44208</v>
      </c>
      <c r="B747" s="81" t="s">
        <v>793</v>
      </c>
      <c r="C747" s="80">
        <f t="shared" si="148"/>
        <v>2021</v>
      </c>
      <c r="D747" s="80">
        <f t="shared" si="149"/>
        <v>1</v>
      </c>
      <c r="E747" s="80">
        <f t="shared" si="150"/>
        <v>12</v>
      </c>
      <c r="F747" s="80">
        <v>728.92489999999998</v>
      </c>
      <c r="G747" s="80">
        <v>65.22</v>
      </c>
      <c r="H747" s="80">
        <v>-0.87</v>
      </c>
      <c r="I747" s="80">
        <v>117.38</v>
      </c>
      <c r="J747" s="80">
        <v>9866.2999999999993</v>
      </c>
      <c r="K747" s="80">
        <v>1117.711</v>
      </c>
      <c r="L747" s="80">
        <v>11163.98</v>
      </c>
      <c r="M747" s="80">
        <v>19500.04</v>
      </c>
    </row>
    <row r="748" spans="1:13" ht="15.5" x14ac:dyDescent="0.35">
      <c r="A748" s="13">
        <v>44209</v>
      </c>
      <c r="B748" s="81" t="s">
        <v>794</v>
      </c>
      <c r="C748" s="80">
        <f t="shared" si="148"/>
        <v>2021</v>
      </c>
      <c r="D748" s="80">
        <f t="shared" si="149"/>
        <v>1</v>
      </c>
      <c r="E748" s="80">
        <f t="shared" si="150"/>
        <v>13</v>
      </c>
      <c r="F748" s="80">
        <v>719.60260000000005</v>
      </c>
      <c r="G748" s="80">
        <v>64.38</v>
      </c>
      <c r="H748" s="80">
        <v>-0.83</v>
      </c>
      <c r="I748" s="80">
        <v>227.26</v>
      </c>
      <c r="J748" s="80">
        <v>9823</v>
      </c>
      <c r="K748" s="80">
        <v>1117.711</v>
      </c>
      <c r="L748" s="80">
        <v>11164.94</v>
      </c>
      <c r="M748" s="80">
        <v>19482.5</v>
      </c>
    </row>
    <row r="749" spans="1:13" ht="15.5" x14ac:dyDescent="0.35">
      <c r="A749" s="13">
        <v>44210</v>
      </c>
      <c r="B749" s="81" t="s">
        <v>795</v>
      </c>
      <c r="C749" s="80">
        <f t="shared" si="148"/>
        <v>2021</v>
      </c>
      <c r="D749" s="80">
        <f t="shared" si="149"/>
        <v>1</v>
      </c>
      <c r="E749" s="80">
        <f t="shared" si="150"/>
        <v>14</v>
      </c>
      <c r="F749" s="80">
        <v>709.56240000000003</v>
      </c>
      <c r="G749" s="80">
        <v>63.48</v>
      </c>
      <c r="H749" s="80">
        <v>-0.9</v>
      </c>
      <c r="I749" s="80">
        <v>133.07</v>
      </c>
      <c r="J749" s="80">
        <v>10141.5</v>
      </c>
      <c r="K749" s="80">
        <v>1117.711</v>
      </c>
      <c r="L749" s="80">
        <v>11166.13</v>
      </c>
      <c r="M749" s="80">
        <v>19479.36</v>
      </c>
    </row>
    <row r="750" spans="1:13" ht="15.5" x14ac:dyDescent="0.35">
      <c r="A750" s="13">
        <v>44211</v>
      </c>
      <c r="B750" s="81" t="s">
        <v>796</v>
      </c>
      <c r="C750" s="80">
        <f t="shared" si="148"/>
        <v>2021</v>
      </c>
      <c r="D750" s="80">
        <f t="shared" si="149"/>
        <v>1</v>
      </c>
      <c r="E750" s="80">
        <f t="shared" si="150"/>
        <v>15</v>
      </c>
      <c r="F750" s="80">
        <v>698.80709999999999</v>
      </c>
      <c r="G750" s="80">
        <v>62.52</v>
      </c>
      <c r="H750" s="80">
        <v>-0.96</v>
      </c>
      <c r="I750" s="80">
        <v>149.33000000000001</v>
      </c>
      <c r="J750" s="80">
        <v>10840.4</v>
      </c>
      <c r="K750" s="80">
        <v>1117.711</v>
      </c>
      <c r="L750" s="80">
        <v>11214.16</v>
      </c>
      <c r="M750" s="80">
        <v>19476.09</v>
      </c>
    </row>
    <row r="751" spans="1:13" ht="15.5" x14ac:dyDescent="0.35">
      <c r="A751" s="13">
        <v>44212</v>
      </c>
      <c r="B751" s="81" t="s">
        <v>797</v>
      </c>
      <c r="C751" s="80">
        <f t="shared" si="148"/>
        <v>2021</v>
      </c>
      <c r="D751" s="80">
        <f t="shared" si="149"/>
        <v>1</v>
      </c>
      <c r="E751" s="80">
        <f t="shared" si="150"/>
        <v>16</v>
      </c>
      <c r="F751" s="80">
        <v>689.29039999999998</v>
      </c>
      <c r="G751" s="80">
        <v>61.67</v>
      </c>
      <c r="H751" s="80">
        <v>-0.85</v>
      </c>
      <c r="I751" s="80">
        <v>180.83</v>
      </c>
      <c r="J751" s="80">
        <v>9670.1</v>
      </c>
      <c r="K751" s="80">
        <v>1117.711</v>
      </c>
      <c r="L751" s="80">
        <v>11215.4</v>
      </c>
      <c r="M751" s="80">
        <v>19472.82</v>
      </c>
    </row>
    <row r="752" spans="1:13" ht="15.5" x14ac:dyDescent="0.35">
      <c r="A752" s="13">
        <v>44213</v>
      </c>
      <c r="B752" s="81" t="s">
        <v>798</v>
      </c>
      <c r="C752" s="80">
        <f t="shared" si="148"/>
        <v>2021</v>
      </c>
      <c r="D752" s="80">
        <f t="shared" si="149"/>
        <v>1</v>
      </c>
      <c r="E752" s="80">
        <f t="shared" si="150"/>
        <v>17</v>
      </c>
      <c r="F752" s="80">
        <v>680.20129999999995</v>
      </c>
      <c r="G752" s="80">
        <v>60.86</v>
      </c>
      <c r="H752" s="80">
        <v>-0.81</v>
      </c>
      <c r="I752" s="80">
        <v>255.84</v>
      </c>
      <c r="J752" s="80">
        <v>9261.6</v>
      </c>
      <c r="K752" s="80">
        <v>1117.711</v>
      </c>
      <c r="L752" s="80">
        <v>11216.62</v>
      </c>
      <c r="M752" s="80">
        <v>19469.61</v>
      </c>
    </row>
    <row r="753" spans="1:13" ht="15.5" x14ac:dyDescent="0.35">
      <c r="A753" s="13">
        <v>44214</v>
      </c>
      <c r="B753" s="81" t="s">
        <v>799</v>
      </c>
      <c r="C753" s="80">
        <f t="shared" si="148"/>
        <v>2021</v>
      </c>
      <c r="D753" s="80">
        <f t="shared" si="149"/>
        <v>1</v>
      </c>
      <c r="E753" s="80">
        <f t="shared" si="150"/>
        <v>18</v>
      </c>
      <c r="F753" s="80">
        <v>669.82399999999996</v>
      </c>
      <c r="G753" s="80">
        <v>59.93</v>
      </c>
      <c r="H753" s="80">
        <v>-0.93</v>
      </c>
      <c r="I753" s="80">
        <v>134.22</v>
      </c>
      <c r="J753" s="80">
        <v>10497.3</v>
      </c>
      <c r="K753" s="80">
        <v>1117.711</v>
      </c>
      <c r="L753" s="80">
        <v>11217.79</v>
      </c>
      <c r="M753" s="80">
        <v>19466.330000000002</v>
      </c>
    </row>
    <row r="754" spans="1:13" ht="15.5" x14ac:dyDescent="0.35">
      <c r="A754" s="13">
        <v>44215</v>
      </c>
      <c r="B754" s="81" t="s">
        <v>800</v>
      </c>
      <c r="C754" s="80">
        <f t="shared" si="148"/>
        <v>2021</v>
      </c>
      <c r="D754" s="80">
        <f t="shared" si="149"/>
        <v>1</v>
      </c>
      <c r="E754" s="80">
        <f t="shared" si="150"/>
        <v>19</v>
      </c>
      <c r="F754" s="80">
        <v>660.74980000000005</v>
      </c>
      <c r="G754" s="80">
        <v>59.12</v>
      </c>
      <c r="H754" s="80">
        <v>-0.81</v>
      </c>
      <c r="I754" s="80">
        <v>196.42</v>
      </c>
      <c r="J754" s="80">
        <v>9216.6</v>
      </c>
      <c r="K754" s="80">
        <v>1117.711</v>
      </c>
      <c r="L754" s="80">
        <v>11219</v>
      </c>
      <c r="M754" s="80">
        <v>19463.310000000001</v>
      </c>
    </row>
    <row r="755" spans="1:13" ht="15.5" x14ac:dyDescent="0.35">
      <c r="A755" s="13">
        <v>44216</v>
      </c>
      <c r="B755" s="81" t="s">
        <v>801</v>
      </c>
      <c r="C755" s="80">
        <f t="shared" si="148"/>
        <v>2021</v>
      </c>
      <c r="D755" s="80">
        <f t="shared" si="149"/>
        <v>1</v>
      </c>
      <c r="E755" s="80">
        <f t="shared" si="150"/>
        <v>20</v>
      </c>
      <c r="F755" s="80">
        <v>653.35590000000002</v>
      </c>
      <c r="G755" s="80">
        <v>58.45</v>
      </c>
      <c r="H755" s="80">
        <v>-0.66</v>
      </c>
      <c r="I755" s="80">
        <v>273.02</v>
      </c>
      <c r="J755" s="80">
        <v>7615.2</v>
      </c>
      <c r="K755" s="80">
        <v>1117.711</v>
      </c>
      <c r="L755" s="80">
        <v>11220.15</v>
      </c>
      <c r="M755" s="80">
        <v>19460.28</v>
      </c>
    </row>
    <row r="756" spans="1:13" ht="15.5" x14ac:dyDescent="0.35">
      <c r="A756" s="13">
        <v>44217</v>
      </c>
      <c r="B756" s="81" t="s">
        <v>802</v>
      </c>
      <c r="C756" s="80">
        <f t="shared" si="148"/>
        <v>2021</v>
      </c>
      <c r="D756" s="80">
        <f t="shared" si="149"/>
        <v>1</v>
      </c>
      <c r="E756" s="80">
        <f t="shared" si="150"/>
        <v>21</v>
      </c>
      <c r="F756" s="80">
        <v>646.96659999999997</v>
      </c>
      <c r="G756" s="80">
        <v>57.88</v>
      </c>
      <c r="H756" s="80">
        <v>-0.56999999999999995</v>
      </c>
      <c r="I756" s="80">
        <v>628.26</v>
      </c>
      <c r="J756" s="80">
        <v>7007.3</v>
      </c>
      <c r="K756" s="80">
        <v>1117.711</v>
      </c>
      <c r="L756" s="80">
        <v>11221.18</v>
      </c>
      <c r="M756" s="80">
        <v>19437.55</v>
      </c>
    </row>
    <row r="757" spans="1:13" ht="15.5" x14ac:dyDescent="0.35">
      <c r="A757" s="13">
        <v>44218</v>
      </c>
      <c r="B757" s="81" t="s">
        <v>803</v>
      </c>
      <c r="C757" s="80">
        <f t="shared" si="148"/>
        <v>2021</v>
      </c>
      <c r="D757" s="80">
        <f t="shared" si="149"/>
        <v>1</v>
      </c>
      <c r="E757" s="80">
        <f t="shared" si="150"/>
        <v>22</v>
      </c>
      <c r="F757" s="80">
        <v>640.32640000000004</v>
      </c>
      <c r="G757" s="80">
        <v>57.29</v>
      </c>
      <c r="H757" s="80">
        <v>-0.59</v>
      </c>
      <c r="I757" s="80">
        <v>350.66</v>
      </c>
      <c r="J757" s="80">
        <v>7178.3</v>
      </c>
      <c r="K757" s="80">
        <v>1117.711</v>
      </c>
      <c r="L757" s="80">
        <v>11222.32</v>
      </c>
      <c r="M757" s="80">
        <v>19350.52</v>
      </c>
    </row>
    <row r="758" spans="1:13" ht="15.5" x14ac:dyDescent="0.35">
      <c r="A758" s="13">
        <v>44219</v>
      </c>
      <c r="B758" s="81" t="s">
        <v>804</v>
      </c>
      <c r="C758" s="80">
        <f t="shared" si="148"/>
        <v>2021</v>
      </c>
      <c r="D758" s="80">
        <f t="shared" si="149"/>
        <v>1</v>
      </c>
      <c r="E758" s="80">
        <f t="shared" si="150"/>
        <v>23</v>
      </c>
      <c r="F758" s="80">
        <v>634.25170000000003</v>
      </c>
      <c r="G758" s="80">
        <v>56.75</v>
      </c>
      <c r="H758" s="80">
        <v>-0.54</v>
      </c>
      <c r="I758" s="80">
        <v>410.97</v>
      </c>
      <c r="J758" s="80">
        <v>6444.9</v>
      </c>
      <c r="K758" s="80">
        <v>1117.711</v>
      </c>
      <c r="L758" s="80">
        <v>11223.41</v>
      </c>
      <c r="M758" s="80">
        <v>19206.740000000002</v>
      </c>
    </row>
    <row r="759" spans="1:13" ht="15.5" x14ac:dyDescent="0.35">
      <c r="A759" s="13">
        <v>44220</v>
      </c>
      <c r="B759" s="81" t="s">
        <v>805</v>
      </c>
      <c r="C759" s="80">
        <f t="shared" si="148"/>
        <v>2021</v>
      </c>
      <c r="D759" s="80">
        <f t="shared" si="149"/>
        <v>1</v>
      </c>
      <c r="E759" s="80">
        <f t="shared" si="150"/>
        <v>24</v>
      </c>
      <c r="F759" s="80">
        <v>627.93899999999996</v>
      </c>
      <c r="G759" s="80">
        <v>56.18</v>
      </c>
      <c r="H759" s="80">
        <v>-0.56000000000000005</v>
      </c>
      <c r="I759" s="80">
        <v>371.21</v>
      </c>
      <c r="J759" s="80">
        <v>6835.5</v>
      </c>
      <c r="K759" s="80">
        <v>1117.711</v>
      </c>
      <c r="L759" s="80">
        <v>11224.14</v>
      </c>
      <c r="M759" s="80">
        <v>19213.14</v>
      </c>
    </row>
    <row r="760" spans="1:13" ht="15.5" x14ac:dyDescent="0.35">
      <c r="A760" s="13">
        <v>44221</v>
      </c>
      <c r="B760" s="81" t="s">
        <v>806</v>
      </c>
      <c r="C760" s="80">
        <f t="shared" si="148"/>
        <v>2021</v>
      </c>
      <c r="D760" s="80">
        <f t="shared" si="149"/>
        <v>1</v>
      </c>
      <c r="E760" s="80">
        <f t="shared" si="150"/>
        <v>25</v>
      </c>
      <c r="F760" s="80">
        <v>619.06619999999998</v>
      </c>
      <c r="G760" s="80">
        <v>55.39</v>
      </c>
      <c r="H760" s="80">
        <v>-0.79</v>
      </c>
      <c r="I760" s="80">
        <v>164.31</v>
      </c>
      <c r="J760" s="80">
        <v>9153.6</v>
      </c>
      <c r="K760" s="80">
        <v>1117.711</v>
      </c>
      <c r="L760" s="80">
        <v>11224.59</v>
      </c>
      <c r="M760" s="80">
        <v>19229.919999999998</v>
      </c>
    </row>
    <row r="761" spans="1:13" ht="15.5" x14ac:dyDescent="0.35">
      <c r="A761" s="13">
        <v>44222</v>
      </c>
      <c r="B761" s="81" t="s">
        <v>807</v>
      </c>
      <c r="C761" s="80">
        <f t="shared" si="148"/>
        <v>2021</v>
      </c>
      <c r="D761" s="80">
        <f t="shared" si="149"/>
        <v>1</v>
      </c>
      <c r="E761" s="80">
        <f t="shared" si="150"/>
        <v>26</v>
      </c>
      <c r="F761" s="80">
        <v>610.35019999999997</v>
      </c>
      <c r="G761" s="80">
        <v>54.61</v>
      </c>
      <c r="H761" s="80">
        <v>-0.78</v>
      </c>
      <c r="I761" s="80">
        <v>280.07</v>
      </c>
      <c r="J761" s="80">
        <v>8993.6</v>
      </c>
      <c r="K761" s="80">
        <v>1117.711</v>
      </c>
      <c r="L761" s="80">
        <v>11225.23</v>
      </c>
      <c r="M761" s="80">
        <v>19228.96</v>
      </c>
    </row>
    <row r="762" spans="1:13" ht="15.5" x14ac:dyDescent="0.35">
      <c r="A762" s="13">
        <v>44223</v>
      </c>
      <c r="B762" s="81" t="s">
        <v>808</v>
      </c>
      <c r="C762" s="80">
        <f t="shared" si="148"/>
        <v>2021</v>
      </c>
      <c r="D762" s="80">
        <f t="shared" si="149"/>
        <v>1</v>
      </c>
      <c r="E762" s="80">
        <f t="shared" si="150"/>
        <v>27</v>
      </c>
      <c r="F762" s="80">
        <v>601.55610000000001</v>
      </c>
      <c r="G762" s="80">
        <v>53.83</v>
      </c>
      <c r="H762" s="80">
        <v>-0.79</v>
      </c>
      <c r="I762" s="80">
        <v>225.83</v>
      </c>
      <c r="J762" s="80">
        <v>8988.9</v>
      </c>
      <c r="K762" s="80">
        <v>1117.6029000000001</v>
      </c>
      <c r="L762" s="80">
        <v>11226.41</v>
      </c>
      <c r="M762" s="80">
        <v>19230.810000000001</v>
      </c>
    </row>
    <row r="763" spans="1:13" ht="15.5" x14ac:dyDescent="0.35">
      <c r="A763" s="13">
        <v>44224</v>
      </c>
      <c r="B763" s="81" t="s">
        <v>809</v>
      </c>
      <c r="C763" s="80">
        <f t="shared" si="148"/>
        <v>2021</v>
      </c>
      <c r="D763" s="80">
        <f t="shared" si="149"/>
        <v>1</v>
      </c>
      <c r="E763" s="80">
        <f t="shared" si="150"/>
        <v>28</v>
      </c>
      <c r="F763" s="80">
        <v>594.2201</v>
      </c>
      <c r="G763" s="80">
        <v>53.17</v>
      </c>
      <c r="H763" s="80">
        <v>-0.66</v>
      </c>
      <c r="I763" s="80">
        <v>458.99</v>
      </c>
      <c r="J763" s="80">
        <v>7866</v>
      </c>
      <c r="K763" s="80">
        <v>1117.6029000000001</v>
      </c>
      <c r="L763" s="80">
        <v>11227.07</v>
      </c>
      <c r="M763" s="80">
        <v>19234.419999999998</v>
      </c>
    </row>
    <row r="764" spans="1:13" ht="15.5" x14ac:dyDescent="0.35">
      <c r="A764" s="13">
        <v>44225</v>
      </c>
      <c r="B764" s="81" t="s">
        <v>810</v>
      </c>
      <c r="C764" s="80">
        <f t="shared" si="148"/>
        <v>2021</v>
      </c>
      <c r="D764" s="80">
        <f t="shared" si="149"/>
        <v>1</v>
      </c>
      <c r="E764" s="80">
        <f t="shared" si="150"/>
        <v>29</v>
      </c>
      <c r="F764" s="80">
        <v>588.08669999999995</v>
      </c>
      <c r="G764" s="80">
        <v>52.62</v>
      </c>
      <c r="H764" s="80">
        <v>-0.55000000000000004</v>
      </c>
      <c r="I764" s="80">
        <v>575.76</v>
      </c>
      <c r="J764" s="80">
        <v>6705.5</v>
      </c>
      <c r="K764" s="80">
        <v>1117.6029000000001</v>
      </c>
      <c r="L764" s="80">
        <v>11227.73</v>
      </c>
      <c r="M764" s="80">
        <v>19269.599999999999</v>
      </c>
    </row>
    <row r="765" spans="1:13" ht="15.5" x14ac:dyDescent="0.35">
      <c r="A765" s="13">
        <v>44226</v>
      </c>
      <c r="B765" s="81" t="s">
        <v>811</v>
      </c>
      <c r="C765" s="80">
        <f t="shared" si="148"/>
        <v>2021</v>
      </c>
      <c r="D765" s="80">
        <f t="shared" si="149"/>
        <v>1</v>
      </c>
      <c r="E765" s="80">
        <f t="shared" si="150"/>
        <v>30</v>
      </c>
      <c r="F765" s="80">
        <v>582.38300000000004</v>
      </c>
      <c r="G765" s="80">
        <v>52.11</v>
      </c>
      <c r="H765" s="80">
        <v>-0.51</v>
      </c>
      <c r="I765" s="80">
        <v>470.83</v>
      </c>
      <c r="J765" s="80">
        <v>6333.5</v>
      </c>
      <c r="K765" s="80">
        <v>1117.6029000000001</v>
      </c>
      <c r="L765" s="80">
        <v>11228.26</v>
      </c>
      <c r="M765" s="80">
        <v>19255.52</v>
      </c>
    </row>
    <row r="766" spans="1:13" ht="15.5" x14ac:dyDescent="0.35">
      <c r="A766" s="13">
        <v>44227</v>
      </c>
      <c r="B766" s="81" t="s">
        <v>812</v>
      </c>
      <c r="C766" s="80">
        <f t="shared" si="148"/>
        <v>2021</v>
      </c>
      <c r="D766" s="80">
        <f t="shared" si="149"/>
        <v>1</v>
      </c>
      <c r="E766" s="80">
        <f t="shared" si="150"/>
        <v>31</v>
      </c>
      <c r="F766" s="80">
        <v>575.92939999999999</v>
      </c>
      <c r="G766" s="80">
        <v>51.53</v>
      </c>
      <c r="H766" s="80">
        <v>-0.57999999999999996</v>
      </c>
      <c r="I766" s="80">
        <v>394.51</v>
      </c>
      <c r="J766" s="80">
        <v>6748.2</v>
      </c>
      <c r="K766" s="80">
        <v>1117.6029000000001</v>
      </c>
      <c r="L766" s="80">
        <v>11228.95</v>
      </c>
      <c r="M766" s="80">
        <v>19254.38</v>
      </c>
    </row>
    <row r="767" spans="1:13" ht="15.5" x14ac:dyDescent="0.35">
      <c r="A767" s="13">
        <v>44228</v>
      </c>
      <c r="B767" s="81" t="s">
        <v>813</v>
      </c>
      <c r="C767" s="80">
        <f t="shared" si="148"/>
        <v>2021</v>
      </c>
      <c r="D767" s="80">
        <f t="shared" si="149"/>
        <v>2</v>
      </c>
      <c r="E767" s="80">
        <f t="shared" si="150"/>
        <v>1</v>
      </c>
      <c r="F767" s="80">
        <v>568.46780000000001</v>
      </c>
      <c r="G767" s="80">
        <v>50.86</v>
      </c>
      <c r="H767" s="80">
        <v>-0.67</v>
      </c>
      <c r="I767" s="80">
        <v>458.93</v>
      </c>
      <c r="J767" s="80">
        <v>8392.2000000000007</v>
      </c>
      <c r="K767" s="80">
        <v>1117.6029000000001</v>
      </c>
      <c r="L767" s="80">
        <v>11229.66</v>
      </c>
      <c r="M767" s="80">
        <v>19231.189999999999</v>
      </c>
    </row>
    <row r="768" spans="1:13" ht="15.5" x14ac:dyDescent="0.35">
      <c r="A768" s="13">
        <v>44229</v>
      </c>
      <c r="B768" s="81" t="s">
        <v>814</v>
      </c>
      <c r="C768" s="80">
        <f t="shared" si="148"/>
        <v>2021</v>
      </c>
      <c r="D768" s="80">
        <f t="shared" si="149"/>
        <v>2</v>
      </c>
      <c r="E768" s="80">
        <f t="shared" si="150"/>
        <v>2</v>
      </c>
      <c r="F768" s="80">
        <v>561.81500000000005</v>
      </c>
      <c r="G768" s="80">
        <v>50.27</v>
      </c>
      <c r="H768" s="80">
        <v>-0.6</v>
      </c>
      <c r="I768" s="80">
        <v>342.65</v>
      </c>
      <c r="J768" s="80">
        <v>6956.2</v>
      </c>
      <c r="K768" s="80">
        <v>1117.6029000000001</v>
      </c>
      <c r="L768" s="80">
        <v>11230.34</v>
      </c>
      <c r="M768" s="80">
        <v>19234.59</v>
      </c>
    </row>
    <row r="769" spans="1:13" ht="15.5" x14ac:dyDescent="0.35">
      <c r="A769" s="13">
        <v>44230</v>
      </c>
      <c r="B769" s="81" t="s">
        <v>815</v>
      </c>
      <c r="C769" s="80">
        <f t="shared" si="148"/>
        <v>2021</v>
      </c>
      <c r="D769" s="80">
        <f t="shared" si="149"/>
        <v>2</v>
      </c>
      <c r="E769" s="80">
        <f t="shared" si="150"/>
        <v>3</v>
      </c>
      <c r="F769" s="80">
        <v>556.58420000000001</v>
      </c>
      <c r="G769" s="80">
        <v>49.8</v>
      </c>
      <c r="H769" s="80">
        <v>-0.47</v>
      </c>
      <c r="I769" s="80">
        <v>482.54</v>
      </c>
      <c r="J769" s="80">
        <v>5655.4</v>
      </c>
      <c r="K769" s="80">
        <v>1117.6029000000001</v>
      </c>
      <c r="L769" s="80">
        <v>11230.84</v>
      </c>
      <c r="M769" s="80">
        <v>19233.740000000002</v>
      </c>
    </row>
    <row r="770" spans="1:13" ht="15.5" x14ac:dyDescent="0.35">
      <c r="A770" s="13">
        <v>44231</v>
      </c>
      <c r="B770" s="81" t="s">
        <v>816</v>
      </c>
      <c r="C770" s="80">
        <f t="shared" si="148"/>
        <v>2021</v>
      </c>
      <c r="D770" s="80">
        <f t="shared" si="149"/>
        <v>2</v>
      </c>
      <c r="E770" s="80">
        <f t="shared" si="150"/>
        <v>4</v>
      </c>
      <c r="F770" s="80">
        <v>550.84349999999995</v>
      </c>
      <c r="G770" s="80">
        <v>49.29</v>
      </c>
      <c r="H770" s="80">
        <v>-0.51</v>
      </c>
      <c r="I770" s="80">
        <v>396.66</v>
      </c>
      <c r="J770" s="80">
        <v>6119.9</v>
      </c>
      <c r="K770" s="80">
        <v>1117.6029000000001</v>
      </c>
      <c r="L770" s="80">
        <v>11231.2</v>
      </c>
      <c r="M770" s="80">
        <v>19245.830000000002</v>
      </c>
    </row>
    <row r="771" spans="1:13" ht="15.5" x14ac:dyDescent="0.35">
      <c r="A771" s="13">
        <v>44232</v>
      </c>
      <c r="B771" s="81" t="s">
        <v>817</v>
      </c>
      <c r="C771" s="80">
        <f t="shared" si="148"/>
        <v>2021</v>
      </c>
      <c r="D771" s="80">
        <f t="shared" si="149"/>
        <v>2</v>
      </c>
      <c r="E771" s="80">
        <f t="shared" si="150"/>
        <v>5</v>
      </c>
      <c r="F771" s="80">
        <v>545.46900000000005</v>
      </c>
      <c r="G771" s="80">
        <v>48.81</v>
      </c>
      <c r="H771" s="80">
        <v>-0.48</v>
      </c>
      <c r="I771" s="80">
        <v>438.78</v>
      </c>
      <c r="J771" s="80">
        <v>5795.9</v>
      </c>
      <c r="K771" s="80">
        <v>1117.6029000000001</v>
      </c>
      <c r="L771" s="80">
        <v>11231.72</v>
      </c>
      <c r="M771" s="80">
        <v>19260.34</v>
      </c>
    </row>
    <row r="772" spans="1:13" ht="15.5" x14ac:dyDescent="0.35">
      <c r="A772" s="13">
        <v>44233</v>
      </c>
      <c r="B772" s="81" t="s">
        <v>818</v>
      </c>
      <c r="C772" s="80">
        <f t="shared" si="148"/>
        <v>2021</v>
      </c>
      <c r="D772" s="80">
        <f t="shared" si="149"/>
        <v>2</v>
      </c>
      <c r="E772" s="80">
        <f t="shared" si="150"/>
        <v>6</v>
      </c>
      <c r="F772" s="80">
        <v>541.01009999999997</v>
      </c>
      <c r="G772" s="80">
        <v>48.41</v>
      </c>
      <c r="H772" s="80">
        <v>-0.4</v>
      </c>
      <c r="I772" s="80">
        <v>588.33000000000004</v>
      </c>
      <c r="J772" s="80">
        <v>5007.8</v>
      </c>
      <c r="K772" s="80">
        <v>1117.6029000000001</v>
      </c>
      <c r="L772" s="80">
        <v>11232.27</v>
      </c>
      <c r="M772" s="80">
        <v>19304.23</v>
      </c>
    </row>
    <row r="773" spans="1:13" ht="15.5" x14ac:dyDescent="0.35">
      <c r="A773" s="13">
        <v>44234</v>
      </c>
      <c r="B773" s="81" t="s">
        <v>819</v>
      </c>
      <c r="C773" s="80">
        <f t="shared" ref="C773:C836" si="151">YEAR(B773)</f>
        <v>2021</v>
      </c>
      <c r="D773" s="80">
        <f t="shared" ref="D773:D836" si="152">MONTH(B773)</f>
        <v>2</v>
      </c>
      <c r="E773" s="80">
        <f t="shared" ref="E773:E836" si="153">DAY(B773)</f>
        <v>7</v>
      </c>
      <c r="F773" s="80">
        <v>535.04790000000003</v>
      </c>
      <c r="G773" s="80">
        <v>47.87</v>
      </c>
      <c r="H773" s="80">
        <v>-0.53</v>
      </c>
      <c r="I773" s="80">
        <v>337.22</v>
      </c>
      <c r="J773" s="80">
        <v>6287.1</v>
      </c>
      <c r="K773" s="80">
        <v>1117.6029000000001</v>
      </c>
      <c r="L773" s="80">
        <v>11232.52</v>
      </c>
      <c r="M773" s="80">
        <v>19303.759999999998</v>
      </c>
    </row>
    <row r="774" spans="1:13" ht="15.5" x14ac:dyDescent="0.35">
      <c r="A774" s="13">
        <v>44235</v>
      </c>
      <c r="B774" s="81" t="s">
        <v>820</v>
      </c>
      <c r="C774" s="80">
        <f t="shared" si="151"/>
        <v>2021</v>
      </c>
      <c r="D774" s="80">
        <f t="shared" si="152"/>
        <v>2</v>
      </c>
      <c r="E774" s="80">
        <f t="shared" si="153"/>
        <v>8</v>
      </c>
      <c r="F774" s="80">
        <v>525.76260000000002</v>
      </c>
      <c r="G774" s="80">
        <v>47.04</v>
      </c>
      <c r="H774" s="80">
        <v>-0.83</v>
      </c>
      <c r="I774" s="80">
        <v>177.95</v>
      </c>
      <c r="J774" s="80">
        <v>9432.7999999999993</v>
      </c>
      <c r="K774" s="80">
        <v>1117.6029000000001</v>
      </c>
      <c r="L774" s="80">
        <v>11232.88</v>
      </c>
      <c r="M774" s="80">
        <v>19312.810000000001</v>
      </c>
    </row>
    <row r="775" spans="1:13" ht="15.5" x14ac:dyDescent="0.35">
      <c r="A775" s="13">
        <v>44236</v>
      </c>
      <c r="B775" s="81" t="s">
        <v>821</v>
      </c>
      <c r="C775" s="80">
        <f t="shared" si="151"/>
        <v>2021</v>
      </c>
      <c r="D775" s="80">
        <f t="shared" si="152"/>
        <v>2</v>
      </c>
      <c r="E775" s="80">
        <f t="shared" si="153"/>
        <v>9</v>
      </c>
      <c r="F775" s="80">
        <v>515.79600000000005</v>
      </c>
      <c r="G775" s="80">
        <v>46.15</v>
      </c>
      <c r="H775" s="80">
        <v>-0.89</v>
      </c>
      <c r="I775" s="80">
        <v>235.35</v>
      </c>
      <c r="J775" s="80">
        <v>10152.700000000001</v>
      </c>
      <c r="K775" s="80">
        <v>1117.6029000000001</v>
      </c>
      <c r="L775" s="80">
        <v>11233.55</v>
      </c>
      <c r="M775" s="80">
        <v>19255.169999999998</v>
      </c>
    </row>
    <row r="776" spans="1:13" ht="15.5" x14ac:dyDescent="0.35">
      <c r="A776" s="13">
        <v>44237</v>
      </c>
      <c r="B776" s="81" t="s">
        <v>822</v>
      </c>
      <c r="C776" s="80">
        <f t="shared" si="151"/>
        <v>2021</v>
      </c>
      <c r="D776" s="80">
        <f t="shared" si="152"/>
        <v>2</v>
      </c>
      <c r="E776" s="80">
        <f t="shared" si="153"/>
        <v>10</v>
      </c>
      <c r="F776" s="80">
        <v>505.64690000000002</v>
      </c>
      <c r="G776" s="80">
        <v>45.24</v>
      </c>
      <c r="H776" s="80">
        <v>-0.91</v>
      </c>
      <c r="I776" s="80">
        <v>225.13</v>
      </c>
      <c r="J776" s="80">
        <v>10328.799999999999</v>
      </c>
      <c r="K776" s="80">
        <v>1117.6027999999999</v>
      </c>
      <c r="L776" s="80">
        <v>11213.87</v>
      </c>
      <c r="M776" s="80">
        <v>19255.78</v>
      </c>
    </row>
    <row r="777" spans="1:13" ht="15.5" x14ac:dyDescent="0.35">
      <c r="A777" s="13">
        <v>44238</v>
      </c>
      <c r="B777" s="81" t="s">
        <v>823</v>
      </c>
      <c r="C777" s="80">
        <f t="shared" si="151"/>
        <v>2021</v>
      </c>
      <c r="D777" s="80">
        <f t="shared" si="152"/>
        <v>2</v>
      </c>
      <c r="E777" s="80">
        <f t="shared" si="153"/>
        <v>11</v>
      </c>
      <c r="F777" s="80">
        <v>495.61520000000002</v>
      </c>
      <c r="G777" s="80">
        <v>44.35</v>
      </c>
      <c r="H777" s="80">
        <v>-0.9</v>
      </c>
      <c r="I777" s="80">
        <v>258.02999999999997</v>
      </c>
      <c r="J777" s="80">
        <v>10279.4</v>
      </c>
      <c r="K777" s="80">
        <v>1117.6027999999999</v>
      </c>
      <c r="L777" s="80">
        <v>11214.7</v>
      </c>
      <c r="M777" s="80">
        <v>19139.89</v>
      </c>
    </row>
    <row r="778" spans="1:13" ht="15.5" x14ac:dyDescent="0.35">
      <c r="A778" s="13">
        <v>44239</v>
      </c>
      <c r="B778" s="81" t="s">
        <v>824</v>
      </c>
      <c r="C778" s="80">
        <f t="shared" si="151"/>
        <v>2021</v>
      </c>
      <c r="D778" s="80">
        <f t="shared" si="152"/>
        <v>2</v>
      </c>
      <c r="E778" s="80">
        <f t="shared" si="153"/>
        <v>12</v>
      </c>
      <c r="F778" s="80">
        <v>485.35300000000001</v>
      </c>
      <c r="G778" s="80">
        <v>43.43</v>
      </c>
      <c r="H778" s="80">
        <v>-0.92</v>
      </c>
      <c r="I778" s="80">
        <v>174.4</v>
      </c>
      <c r="J778" s="80">
        <v>10386.700000000001</v>
      </c>
      <c r="K778" s="80">
        <v>1117.5263</v>
      </c>
      <c r="L778" s="80">
        <v>11214.53</v>
      </c>
      <c r="M778" s="80">
        <v>18952.32</v>
      </c>
    </row>
    <row r="779" spans="1:13" ht="15.5" x14ac:dyDescent="0.35">
      <c r="A779" s="13">
        <v>44240</v>
      </c>
      <c r="B779" s="81" t="s">
        <v>825</v>
      </c>
      <c r="C779" s="80">
        <f t="shared" si="151"/>
        <v>2021</v>
      </c>
      <c r="D779" s="80">
        <f t="shared" si="152"/>
        <v>2</v>
      </c>
      <c r="E779" s="80">
        <f t="shared" si="153"/>
        <v>13</v>
      </c>
      <c r="F779" s="80">
        <v>475.72449999999998</v>
      </c>
      <c r="G779" s="80">
        <v>42.57</v>
      </c>
      <c r="H779" s="80">
        <v>-0.86</v>
      </c>
      <c r="I779" s="80">
        <v>172.07</v>
      </c>
      <c r="J779" s="80">
        <v>9755.2999999999993</v>
      </c>
      <c r="K779" s="80">
        <v>1117.5263</v>
      </c>
      <c r="L779" s="80">
        <v>11215.06</v>
      </c>
      <c r="M779" s="80">
        <v>18973.189999999999</v>
      </c>
    </row>
    <row r="780" spans="1:13" ht="15.5" x14ac:dyDescent="0.35">
      <c r="A780" s="13">
        <v>44241</v>
      </c>
      <c r="B780" s="81" t="s">
        <v>826</v>
      </c>
      <c r="C780" s="80">
        <f t="shared" si="151"/>
        <v>2021</v>
      </c>
      <c r="D780" s="80">
        <f t="shared" si="152"/>
        <v>2</v>
      </c>
      <c r="E780" s="80">
        <f t="shared" si="153"/>
        <v>14</v>
      </c>
      <c r="F780" s="80">
        <v>467.08420000000001</v>
      </c>
      <c r="G780" s="80">
        <v>41.8</v>
      </c>
      <c r="H780" s="80">
        <v>-0.77</v>
      </c>
      <c r="I780" s="80">
        <v>204.71</v>
      </c>
      <c r="J780" s="80">
        <v>8777.2000000000007</v>
      </c>
      <c r="K780" s="80">
        <v>1117.5262</v>
      </c>
      <c r="L780" s="80">
        <v>11215.63</v>
      </c>
      <c r="M780" s="80">
        <v>18972.27</v>
      </c>
    </row>
    <row r="781" spans="1:13" ht="15.5" x14ac:dyDescent="0.35">
      <c r="A781" s="13">
        <v>44242</v>
      </c>
      <c r="B781" s="81" t="s">
        <v>827</v>
      </c>
      <c r="C781" s="80">
        <f t="shared" si="151"/>
        <v>2021</v>
      </c>
      <c r="D781" s="80">
        <f t="shared" si="152"/>
        <v>2</v>
      </c>
      <c r="E781" s="80">
        <f t="shared" si="153"/>
        <v>15</v>
      </c>
      <c r="F781" s="80">
        <v>458.21929999999998</v>
      </c>
      <c r="G781" s="80">
        <v>41</v>
      </c>
      <c r="H781" s="80">
        <v>-0.79</v>
      </c>
      <c r="I781" s="80">
        <v>212.73</v>
      </c>
      <c r="J781" s="80">
        <v>9037.4</v>
      </c>
      <c r="K781" s="80">
        <v>1117.5261</v>
      </c>
      <c r="L781" s="80">
        <v>11216.19</v>
      </c>
      <c r="M781" s="80">
        <v>18973.740000000002</v>
      </c>
    </row>
    <row r="782" spans="1:13" ht="15.5" x14ac:dyDescent="0.35">
      <c r="A782" s="13">
        <v>44243</v>
      </c>
      <c r="B782" s="81" t="s">
        <v>828</v>
      </c>
      <c r="C782" s="80">
        <f t="shared" si="151"/>
        <v>2021</v>
      </c>
      <c r="D782" s="80">
        <f t="shared" si="152"/>
        <v>2</v>
      </c>
      <c r="E782" s="80">
        <f t="shared" si="153"/>
        <v>16</v>
      </c>
      <c r="F782" s="80">
        <v>451.50630000000001</v>
      </c>
      <c r="G782" s="80">
        <v>40.4</v>
      </c>
      <c r="H782" s="80">
        <v>-0.6</v>
      </c>
      <c r="I782" s="80">
        <v>241.52</v>
      </c>
      <c r="J782" s="80">
        <v>6866.5</v>
      </c>
      <c r="K782" s="80">
        <v>1117.5261</v>
      </c>
      <c r="L782" s="80">
        <v>11216.74</v>
      </c>
      <c r="M782" s="80">
        <v>18988.45</v>
      </c>
    </row>
    <row r="783" spans="1:13" ht="15.5" x14ac:dyDescent="0.35">
      <c r="A783" s="13">
        <v>44244</v>
      </c>
      <c r="B783" s="81" t="s">
        <v>829</v>
      </c>
      <c r="C783" s="80">
        <f t="shared" si="151"/>
        <v>2021</v>
      </c>
      <c r="D783" s="80">
        <f t="shared" si="152"/>
        <v>2</v>
      </c>
      <c r="E783" s="80">
        <f t="shared" si="153"/>
        <v>17</v>
      </c>
      <c r="F783" s="80">
        <v>446.24130000000002</v>
      </c>
      <c r="G783" s="80">
        <v>39.93</v>
      </c>
      <c r="H783" s="80">
        <v>-0.47</v>
      </c>
      <c r="I783" s="80">
        <v>342.99</v>
      </c>
      <c r="J783" s="80">
        <v>5559.5</v>
      </c>
      <c r="K783" s="80">
        <v>1117.4978000000001</v>
      </c>
      <c r="L783" s="80">
        <v>11217.2</v>
      </c>
      <c r="M783" s="80">
        <v>19027.39</v>
      </c>
    </row>
    <row r="784" spans="1:13" ht="15.5" x14ac:dyDescent="0.35">
      <c r="A784" s="13">
        <v>44245</v>
      </c>
      <c r="B784" s="81" t="s">
        <v>830</v>
      </c>
      <c r="C784" s="80">
        <f t="shared" si="151"/>
        <v>2021</v>
      </c>
      <c r="D784" s="80">
        <f t="shared" si="152"/>
        <v>2</v>
      </c>
      <c r="E784" s="80">
        <f t="shared" si="153"/>
        <v>18</v>
      </c>
      <c r="F784" s="80">
        <v>441.2638</v>
      </c>
      <c r="G784" s="80">
        <v>39.49</v>
      </c>
      <c r="H784" s="80">
        <v>-0.45</v>
      </c>
      <c r="I784" s="80">
        <v>252.15</v>
      </c>
      <c r="J784" s="80">
        <v>5096.3</v>
      </c>
      <c r="K784" s="80">
        <v>1117.4836</v>
      </c>
      <c r="L784" s="80">
        <v>11217.56</v>
      </c>
      <c r="M784" s="80">
        <v>19030.990000000002</v>
      </c>
    </row>
    <row r="785" spans="1:13" ht="15.5" x14ac:dyDescent="0.35">
      <c r="A785" s="13">
        <v>44246</v>
      </c>
      <c r="B785" s="81" t="s">
        <v>831</v>
      </c>
      <c r="C785" s="80">
        <f t="shared" si="151"/>
        <v>2021</v>
      </c>
      <c r="D785" s="80">
        <f t="shared" si="152"/>
        <v>2</v>
      </c>
      <c r="E785" s="80">
        <f t="shared" si="153"/>
        <v>19</v>
      </c>
      <c r="F785" s="80">
        <v>436.5025</v>
      </c>
      <c r="G785" s="80">
        <v>39.06</v>
      </c>
      <c r="H785" s="80">
        <v>-0.43</v>
      </c>
      <c r="I785" s="80">
        <v>295.17</v>
      </c>
      <c r="J785" s="80">
        <v>5010.1000000000004</v>
      </c>
      <c r="K785" s="80">
        <v>1117.4835</v>
      </c>
      <c r="L785" s="80">
        <v>11217.92</v>
      </c>
      <c r="M785" s="80">
        <v>19011.78</v>
      </c>
    </row>
    <row r="786" spans="1:13" ht="15.5" x14ac:dyDescent="0.35">
      <c r="A786" s="13">
        <v>44247</v>
      </c>
      <c r="B786" s="81" t="s">
        <v>832</v>
      </c>
      <c r="C786" s="80">
        <f t="shared" si="151"/>
        <v>2021</v>
      </c>
      <c r="D786" s="80">
        <f t="shared" si="152"/>
        <v>2</v>
      </c>
      <c r="E786" s="80">
        <f t="shared" si="153"/>
        <v>20</v>
      </c>
      <c r="F786" s="80">
        <v>433.601</v>
      </c>
      <c r="G786" s="80">
        <v>38.799999999999997</v>
      </c>
      <c r="H786" s="80">
        <v>-0.26</v>
      </c>
      <c r="I786" s="80">
        <v>802.79</v>
      </c>
      <c r="J786" s="80">
        <v>3655.9</v>
      </c>
      <c r="K786" s="80">
        <v>1117.4834000000001</v>
      </c>
      <c r="L786" s="80">
        <v>11218.4</v>
      </c>
      <c r="M786" s="80">
        <v>19019.14</v>
      </c>
    </row>
    <row r="787" spans="1:13" ht="15.5" x14ac:dyDescent="0.35">
      <c r="A787" s="13">
        <v>44248</v>
      </c>
      <c r="B787" s="81" t="s">
        <v>833</v>
      </c>
      <c r="C787" s="80">
        <f t="shared" si="151"/>
        <v>2021</v>
      </c>
      <c r="D787" s="80">
        <f t="shared" si="152"/>
        <v>2</v>
      </c>
      <c r="E787" s="80">
        <f t="shared" si="153"/>
        <v>21</v>
      </c>
      <c r="F787" s="80">
        <v>431.40710000000001</v>
      </c>
      <c r="G787" s="80">
        <v>38.61</v>
      </c>
      <c r="H787" s="80">
        <v>-0.2</v>
      </c>
      <c r="I787" s="80">
        <v>889.04</v>
      </c>
      <c r="J787" s="80">
        <v>3069.7</v>
      </c>
      <c r="K787" s="80">
        <v>1117.4834000000001</v>
      </c>
      <c r="L787" s="80">
        <v>11218.82</v>
      </c>
      <c r="M787" s="80">
        <v>18998.12</v>
      </c>
    </row>
    <row r="788" spans="1:13" ht="15.5" x14ac:dyDescent="0.35">
      <c r="A788" s="13">
        <v>44249</v>
      </c>
      <c r="B788" s="81" t="s">
        <v>834</v>
      </c>
      <c r="C788" s="80">
        <f t="shared" si="151"/>
        <v>2021</v>
      </c>
      <c r="D788" s="80">
        <f t="shared" si="152"/>
        <v>2</v>
      </c>
      <c r="E788" s="80">
        <f t="shared" si="153"/>
        <v>22</v>
      </c>
      <c r="F788" s="80">
        <v>427.38220000000001</v>
      </c>
      <c r="G788" s="80">
        <v>38.25</v>
      </c>
      <c r="H788" s="80">
        <v>-0.36</v>
      </c>
      <c r="I788" s="80">
        <v>427.36</v>
      </c>
      <c r="J788" s="80">
        <v>4436.3999999999996</v>
      </c>
      <c r="K788" s="80">
        <v>1117.4834000000001</v>
      </c>
      <c r="L788" s="80">
        <v>11219.33</v>
      </c>
      <c r="M788" s="80">
        <v>18961.16</v>
      </c>
    </row>
    <row r="789" spans="1:13" ht="15.5" x14ac:dyDescent="0.35">
      <c r="A789" s="13">
        <v>44250</v>
      </c>
      <c r="B789" s="81" t="s">
        <v>835</v>
      </c>
      <c r="C789" s="80">
        <f t="shared" si="151"/>
        <v>2021</v>
      </c>
      <c r="D789" s="80">
        <f t="shared" si="152"/>
        <v>2</v>
      </c>
      <c r="E789" s="80">
        <f t="shared" si="153"/>
        <v>23</v>
      </c>
      <c r="F789" s="80">
        <v>424.18389999999999</v>
      </c>
      <c r="G789" s="80">
        <v>37.96</v>
      </c>
      <c r="H789" s="80">
        <v>-0.28999999999999998</v>
      </c>
      <c r="I789" s="80">
        <v>697.07</v>
      </c>
      <c r="J789" s="80">
        <v>3872.7</v>
      </c>
      <c r="K789" s="80">
        <v>1117.4833000000001</v>
      </c>
      <c r="L789" s="80">
        <v>11219.87</v>
      </c>
      <c r="M789" s="80">
        <v>18846.91</v>
      </c>
    </row>
    <row r="790" spans="1:13" ht="15.5" x14ac:dyDescent="0.35">
      <c r="A790" s="13">
        <v>44251</v>
      </c>
      <c r="B790" s="81" t="s">
        <v>836</v>
      </c>
      <c r="C790" s="80">
        <f t="shared" si="151"/>
        <v>2021</v>
      </c>
      <c r="D790" s="80">
        <f t="shared" si="152"/>
        <v>2</v>
      </c>
      <c r="E790" s="80">
        <f t="shared" si="153"/>
        <v>24</v>
      </c>
      <c r="F790" s="80">
        <v>422.07920000000001</v>
      </c>
      <c r="G790" s="80">
        <v>37.770000000000003</v>
      </c>
      <c r="H790" s="80">
        <v>-0.19</v>
      </c>
      <c r="I790" s="80">
        <v>1208.1199999999999</v>
      </c>
      <c r="J790" s="80">
        <v>3304.4</v>
      </c>
      <c r="K790" s="80">
        <v>1117.4830999999999</v>
      </c>
      <c r="L790" s="80">
        <v>11220.29</v>
      </c>
      <c r="M790" s="80">
        <v>18883.29</v>
      </c>
    </row>
    <row r="791" spans="1:13" ht="15.5" x14ac:dyDescent="0.35">
      <c r="A791" s="13">
        <v>44252</v>
      </c>
      <c r="B791" s="81" t="s">
        <v>837</v>
      </c>
      <c r="C791" s="80">
        <f t="shared" si="151"/>
        <v>2021</v>
      </c>
      <c r="D791" s="80">
        <f t="shared" si="152"/>
        <v>2</v>
      </c>
      <c r="E791" s="80">
        <f t="shared" si="153"/>
        <v>25</v>
      </c>
      <c r="F791" s="80">
        <v>419.29169999999999</v>
      </c>
      <c r="G791" s="80">
        <v>37.520000000000003</v>
      </c>
      <c r="H791" s="80">
        <v>-0.25</v>
      </c>
      <c r="I791" s="80">
        <v>706.46</v>
      </c>
      <c r="J791" s="80">
        <v>3463.3</v>
      </c>
      <c r="K791" s="80">
        <v>1117.4828</v>
      </c>
      <c r="L791" s="80">
        <v>11220.38</v>
      </c>
      <c r="M791" s="80">
        <v>19252.14</v>
      </c>
    </row>
    <row r="792" spans="1:13" ht="15.5" x14ac:dyDescent="0.35">
      <c r="A792" s="13">
        <v>44253</v>
      </c>
      <c r="B792" s="81" t="s">
        <v>838</v>
      </c>
      <c r="C792" s="80">
        <f t="shared" si="151"/>
        <v>2021</v>
      </c>
      <c r="D792" s="80">
        <f t="shared" si="152"/>
        <v>2</v>
      </c>
      <c r="E792" s="80">
        <f t="shared" si="153"/>
        <v>26</v>
      </c>
      <c r="F792" s="80">
        <v>416.56509999999997</v>
      </c>
      <c r="G792" s="80">
        <v>37.28</v>
      </c>
      <c r="H792" s="80">
        <v>-0.24</v>
      </c>
      <c r="I792" s="80">
        <v>627.35</v>
      </c>
      <c r="J792" s="80">
        <v>3451.2</v>
      </c>
      <c r="K792" s="80">
        <v>1117.4828</v>
      </c>
      <c r="L792" s="80">
        <v>11220.79</v>
      </c>
      <c r="M792" s="80">
        <v>19255.759999999998</v>
      </c>
    </row>
    <row r="793" spans="1:13" ht="15.5" x14ac:dyDescent="0.35">
      <c r="A793" s="13">
        <v>44254</v>
      </c>
      <c r="B793" s="81" t="s">
        <v>839</v>
      </c>
      <c r="C793" s="80">
        <f t="shared" si="151"/>
        <v>2021</v>
      </c>
      <c r="D793" s="80">
        <f t="shared" si="152"/>
        <v>2</v>
      </c>
      <c r="E793" s="80">
        <f t="shared" si="153"/>
        <v>27</v>
      </c>
      <c r="F793" s="80">
        <v>414.339</v>
      </c>
      <c r="G793" s="80">
        <v>37.08</v>
      </c>
      <c r="H793" s="80">
        <v>-0.2</v>
      </c>
      <c r="I793" s="80">
        <v>493.99</v>
      </c>
      <c r="J793" s="80">
        <v>2666.4</v>
      </c>
      <c r="K793" s="80">
        <v>1117.4828</v>
      </c>
      <c r="L793" s="80">
        <v>11221.18</v>
      </c>
      <c r="M793" s="80">
        <v>19237.29</v>
      </c>
    </row>
    <row r="794" spans="1:13" ht="15.5" x14ac:dyDescent="0.35">
      <c r="A794" s="13">
        <v>44255</v>
      </c>
      <c r="B794" s="81" t="s">
        <v>840</v>
      </c>
      <c r="C794" s="80">
        <f t="shared" si="151"/>
        <v>2021</v>
      </c>
      <c r="D794" s="80">
        <f t="shared" si="152"/>
        <v>2</v>
      </c>
      <c r="E794" s="80">
        <f t="shared" si="153"/>
        <v>28</v>
      </c>
      <c r="F794" s="80">
        <v>411.67329999999998</v>
      </c>
      <c r="G794" s="80">
        <v>36.840000000000003</v>
      </c>
      <c r="H794" s="80">
        <v>-0.24</v>
      </c>
      <c r="I794" s="80">
        <v>382.49</v>
      </c>
      <c r="J794" s="80">
        <v>2968.5</v>
      </c>
      <c r="K794" s="80">
        <v>1117.4828</v>
      </c>
      <c r="L794" s="80">
        <v>11221.67</v>
      </c>
      <c r="M794" s="80">
        <v>19224.64</v>
      </c>
    </row>
    <row r="795" spans="1:13" ht="15.5" x14ac:dyDescent="0.35">
      <c r="A795" s="13">
        <v>44256</v>
      </c>
      <c r="B795" s="81" t="s">
        <v>841</v>
      </c>
      <c r="C795" s="80">
        <f t="shared" si="151"/>
        <v>2021</v>
      </c>
      <c r="D795" s="80">
        <f t="shared" si="152"/>
        <v>3</v>
      </c>
      <c r="E795" s="80">
        <f t="shared" si="153"/>
        <v>1</v>
      </c>
      <c r="F795" s="80">
        <v>407.70499999999998</v>
      </c>
      <c r="G795" s="80">
        <v>36.479999999999997</v>
      </c>
      <c r="H795" s="80">
        <v>-0.36</v>
      </c>
      <c r="I795" s="80">
        <v>278.61</v>
      </c>
      <c r="J795" s="80">
        <v>4319</v>
      </c>
      <c r="K795" s="80">
        <v>1117.4828</v>
      </c>
      <c r="L795" s="80">
        <v>11222.14</v>
      </c>
      <c r="M795" s="80">
        <v>19203.38</v>
      </c>
    </row>
    <row r="796" spans="1:13" ht="15.5" x14ac:dyDescent="0.35">
      <c r="A796" s="13">
        <v>44257</v>
      </c>
      <c r="B796" s="81" t="s">
        <v>842</v>
      </c>
      <c r="C796" s="80">
        <f t="shared" si="151"/>
        <v>2021</v>
      </c>
      <c r="D796" s="80">
        <f t="shared" si="152"/>
        <v>3</v>
      </c>
      <c r="E796" s="80">
        <f t="shared" si="153"/>
        <v>2</v>
      </c>
      <c r="F796" s="80">
        <v>404.03930000000003</v>
      </c>
      <c r="G796" s="80">
        <v>36.159999999999997</v>
      </c>
      <c r="H796" s="80">
        <v>-0.33</v>
      </c>
      <c r="I796" s="80">
        <v>321.7</v>
      </c>
      <c r="J796" s="80">
        <v>4076.8</v>
      </c>
      <c r="K796" s="80">
        <v>1117.4828</v>
      </c>
      <c r="L796" s="80">
        <v>11269.55</v>
      </c>
      <c r="M796" s="80">
        <v>19206.72</v>
      </c>
    </row>
    <row r="797" spans="1:13" ht="15.5" x14ac:dyDescent="0.35">
      <c r="A797" s="13">
        <v>44258</v>
      </c>
      <c r="B797" s="81" t="s">
        <v>843</v>
      </c>
      <c r="C797" s="80">
        <f t="shared" si="151"/>
        <v>2021</v>
      </c>
      <c r="D797" s="80">
        <f t="shared" si="152"/>
        <v>3</v>
      </c>
      <c r="E797" s="80">
        <f t="shared" si="153"/>
        <v>3</v>
      </c>
      <c r="F797" s="80">
        <v>400.37920000000003</v>
      </c>
      <c r="G797" s="80">
        <v>35.83</v>
      </c>
      <c r="H797" s="80">
        <v>-0.33</v>
      </c>
      <c r="I797" s="80">
        <v>252.62</v>
      </c>
      <c r="J797" s="80">
        <v>4033.3</v>
      </c>
      <c r="K797" s="80">
        <v>1117.4828</v>
      </c>
      <c r="L797" s="80">
        <v>11270.15</v>
      </c>
      <c r="M797" s="80">
        <v>19147.95</v>
      </c>
    </row>
    <row r="798" spans="1:13" ht="15.5" x14ac:dyDescent="0.35">
      <c r="A798" s="13">
        <v>44259</v>
      </c>
      <c r="B798" s="81" t="s">
        <v>844</v>
      </c>
      <c r="C798" s="80">
        <f t="shared" si="151"/>
        <v>2021</v>
      </c>
      <c r="D798" s="80">
        <f t="shared" si="152"/>
        <v>3</v>
      </c>
      <c r="E798" s="80">
        <f t="shared" si="153"/>
        <v>4</v>
      </c>
      <c r="F798" s="80">
        <v>396.15780000000001</v>
      </c>
      <c r="G798" s="80">
        <v>35.450000000000003</v>
      </c>
      <c r="H798" s="80">
        <v>-0.38</v>
      </c>
      <c r="I798" s="80">
        <v>248.29</v>
      </c>
      <c r="J798" s="80">
        <v>4569.8</v>
      </c>
      <c r="K798" s="80">
        <v>1117.4828</v>
      </c>
      <c r="L798" s="80">
        <v>11270.66</v>
      </c>
      <c r="M798" s="80">
        <v>19157.75</v>
      </c>
    </row>
    <row r="799" spans="1:13" ht="15.5" x14ac:dyDescent="0.35">
      <c r="A799" s="13">
        <v>44260</v>
      </c>
      <c r="B799" s="81" t="s">
        <v>845</v>
      </c>
      <c r="C799" s="80">
        <f t="shared" si="151"/>
        <v>2021</v>
      </c>
      <c r="D799" s="80">
        <f t="shared" si="152"/>
        <v>3</v>
      </c>
      <c r="E799" s="80">
        <f t="shared" si="153"/>
        <v>5</v>
      </c>
      <c r="F799" s="80">
        <v>391.5908</v>
      </c>
      <c r="G799" s="80">
        <v>35.04</v>
      </c>
      <c r="H799" s="80">
        <v>-0.41</v>
      </c>
      <c r="I799" s="80">
        <v>310.60000000000002</v>
      </c>
      <c r="J799" s="80">
        <v>4940.2</v>
      </c>
      <c r="K799" s="80">
        <v>1117.4828</v>
      </c>
      <c r="L799" s="80">
        <v>11271.29</v>
      </c>
      <c r="M799" s="80">
        <v>19151.39</v>
      </c>
    </row>
    <row r="800" spans="1:13" ht="15.5" x14ac:dyDescent="0.35">
      <c r="A800" s="13">
        <v>44261</v>
      </c>
      <c r="B800" s="81" t="s">
        <v>846</v>
      </c>
      <c r="C800" s="80">
        <f t="shared" si="151"/>
        <v>2021</v>
      </c>
      <c r="D800" s="80">
        <f t="shared" si="152"/>
        <v>3</v>
      </c>
      <c r="E800" s="80">
        <f t="shared" si="153"/>
        <v>6</v>
      </c>
      <c r="F800" s="80">
        <v>388.05309999999997</v>
      </c>
      <c r="G800" s="80">
        <v>34.729999999999997</v>
      </c>
      <c r="H800" s="80">
        <v>-0.32</v>
      </c>
      <c r="I800" s="80">
        <v>319.35000000000002</v>
      </c>
      <c r="J800" s="80">
        <v>3815</v>
      </c>
      <c r="K800" s="80">
        <v>1117.4828</v>
      </c>
      <c r="L800" s="80">
        <v>11271.89</v>
      </c>
      <c r="M800" s="80">
        <v>19184.849999999999</v>
      </c>
    </row>
    <row r="801" spans="1:13" ht="15.5" x14ac:dyDescent="0.35">
      <c r="A801" s="13">
        <v>44262</v>
      </c>
      <c r="B801" s="81" t="s">
        <v>847</v>
      </c>
      <c r="C801" s="80">
        <f t="shared" si="151"/>
        <v>2021</v>
      </c>
      <c r="D801" s="80">
        <f t="shared" si="152"/>
        <v>3</v>
      </c>
      <c r="E801" s="80">
        <f t="shared" si="153"/>
        <v>7</v>
      </c>
      <c r="F801" s="80">
        <v>384.43700000000001</v>
      </c>
      <c r="G801" s="80">
        <v>34.4</v>
      </c>
      <c r="H801" s="80">
        <v>-0.32</v>
      </c>
      <c r="I801" s="80">
        <v>342.92</v>
      </c>
      <c r="J801" s="80">
        <v>3906.4</v>
      </c>
      <c r="K801" s="80">
        <v>1117.4828</v>
      </c>
      <c r="L801" s="80">
        <v>11272.47</v>
      </c>
      <c r="M801" s="80">
        <v>19174.78</v>
      </c>
    </row>
    <row r="802" spans="1:13" ht="15.5" x14ac:dyDescent="0.35">
      <c r="A802" s="13">
        <v>44263</v>
      </c>
      <c r="B802" s="81" t="s">
        <v>848</v>
      </c>
      <c r="C802" s="80">
        <f t="shared" si="151"/>
        <v>2021</v>
      </c>
      <c r="D802" s="80">
        <f t="shared" si="152"/>
        <v>3</v>
      </c>
      <c r="E802" s="80">
        <f t="shared" si="153"/>
        <v>8</v>
      </c>
      <c r="F802" s="80">
        <v>379.35579999999999</v>
      </c>
      <c r="G802" s="80">
        <v>33.950000000000003</v>
      </c>
      <c r="H802" s="80">
        <v>-0.45</v>
      </c>
      <c r="I802" s="80">
        <v>308.26</v>
      </c>
      <c r="J802" s="80">
        <v>5321.7</v>
      </c>
      <c r="K802" s="80">
        <v>1117.4828</v>
      </c>
      <c r="L802" s="80">
        <v>11248.91</v>
      </c>
      <c r="M802" s="80">
        <v>19192.099999999999</v>
      </c>
    </row>
    <row r="803" spans="1:13" ht="15.5" x14ac:dyDescent="0.35">
      <c r="A803" s="13">
        <v>44264</v>
      </c>
      <c r="B803" s="81" t="s">
        <v>849</v>
      </c>
      <c r="C803" s="80">
        <f t="shared" si="151"/>
        <v>2021</v>
      </c>
      <c r="D803" s="80">
        <f t="shared" si="152"/>
        <v>3</v>
      </c>
      <c r="E803" s="80">
        <f t="shared" si="153"/>
        <v>9</v>
      </c>
      <c r="F803" s="80">
        <v>374.32900000000001</v>
      </c>
      <c r="G803" s="80">
        <v>33.5</v>
      </c>
      <c r="H803" s="80">
        <v>-0.45</v>
      </c>
      <c r="I803" s="80">
        <v>215.44</v>
      </c>
      <c r="J803" s="80">
        <v>5173.8999999999996</v>
      </c>
      <c r="K803" s="80">
        <v>1117.4690000000001</v>
      </c>
      <c r="L803" s="80">
        <v>11249.42</v>
      </c>
      <c r="M803" s="80">
        <v>19175.03</v>
      </c>
    </row>
    <row r="804" spans="1:13" ht="15.5" x14ac:dyDescent="0.35">
      <c r="A804" s="13">
        <v>44265</v>
      </c>
      <c r="B804" s="81" t="s">
        <v>850</v>
      </c>
      <c r="C804" s="80">
        <f t="shared" si="151"/>
        <v>2021</v>
      </c>
      <c r="D804" s="80">
        <f t="shared" si="152"/>
        <v>3</v>
      </c>
      <c r="E804" s="80">
        <f t="shared" si="153"/>
        <v>10</v>
      </c>
      <c r="F804" s="80">
        <v>370.68020000000001</v>
      </c>
      <c r="G804" s="80">
        <v>33.17</v>
      </c>
      <c r="H804" s="80">
        <v>-0.33</v>
      </c>
      <c r="I804" s="80">
        <v>372.24</v>
      </c>
      <c r="J804" s="80">
        <v>3985</v>
      </c>
      <c r="K804" s="80">
        <v>1117.482</v>
      </c>
      <c r="L804" s="80">
        <v>11249.88</v>
      </c>
      <c r="M804" s="80">
        <v>19102.7</v>
      </c>
    </row>
    <row r="805" spans="1:13" ht="15.5" x14ac:dyDescent="0.35">
      <c r="A805" s="13">
        <v>44266</v>
      </c>
      <c r="B805" s="81" t="s">
        <v>851</v>
      </c>
      <c r="C805" s="80">
        <f t="shared" si="151"/>
        <v>2021</v>
      </c>
      <c r="D805" s="80">
        <f t="shared" si="152"/>
        <v>3</v>
      </c>
      <c r="E805" s="80">
        <f t="shared" si="153"/>
        <v>11</v>
      </c>
      <c r="F805" s="80">
        <v>368.44740000000002</v>
      </c>
      <c r="G805" s="80">
        <v>32.97</v>
      </c>
      <c r="H805" s="80">
        <v>-0.2</v>
      </c>
      <c r="I805" s="80">
        <v>766.33</v>
      </c>
      <c r="J805" s="80">
        <v>2978.7</v>
      </c>
      <c r="K805" s="80">
        <v>1117.4811999999999</v>
      </c>
      <c r="L805" s="80">
        <v>11274.26</v>
      </c>
      <c r="M805" s="80">
        <v>19185.8</v>
      </c>
    </row>
    <row r="806" spans="1:13" ht="15.5" x14ac:dyDescent="0.35">
      <c r="A806" s="13">
        <v>44267</v>
      </c>
      <c r="B806" s="81" t="s">
        <v>852</v>
      </c>
      <c r="C806" s="80">
        <f t="shared" si="151"/>
        <v>2021</v>
      </c>
      <c r="D806" s="80">
        <f t="shared" si="152"/>
        <v>3</v>
      </c>
      <c r="E806" s="80">
        <f t="shared" si="153"/>
        <v>12</v>
      </c>
      <c r="F806" s="80">
        <v>366.6644</v>
      </c>
      <c r="G806" s="80">
        <v>33</v>
      </c>
      <c r="H806" s="80">
        <v>-0.16</v>
      </c>
      <c r="I806" s="80">
        <v>817.37</v>
      </c>
      <c r="J806" s="80">
        <v>2585.3000000000002</v>
      </c>
      <c r="K806" s="80">
        <v>1111.1084000000001</v>
      </c>
      <c r="L806" s="80">
        <v>11274.76</v>
      </c>
      <c r="M806" s="80">
        <v>19270.05</v>
      </c>
    </row>
    <row r="807" spans="1:13" ht="15.5" x14ac:dyDescent="0.35">
      <c r="A807" s="13">
        <v>44268</v>
      </c>
      <c r="B807" s="81" t="s">
        <v>853</v>
      </c>
      <c r="C807" s="80">
        <f t="shared" si="151"/>
        <v>2021</v>
      </c>
      <c r="D807" s="80">
        <f t="shared" si="152"/>
        <v>3</v>
      </c>
      <c r="E807" s="80">
        <f t="shared" si="153"/>
        <v>13</v>
      </c>
      <c r="F807" s="80">
        <v>365.45159999999998</v>
      </c>
      <c r="G807" s="80">
        <v>32.700000000000003</v>
      </c>
      <c r="H807" s="80">
        <v>-0.11</v>
      </c>
      <c r="I807" s="80">
        <v>953.11</v>
      </c>
      <c r="J807" s="80">
        <v>2160.6</v>
      </c>
      <c r="K807" s="80">
        <v>1117.4808</v>
      </c>
      <c r="L807" s="80">
        <v>11275.28</v>
      </c>
      <c r="M807" s="80">
        <v>19178.580000000002</v>
      </c>
    </row>
    <row r="808" spans="1:13" ht="15.5" x14ac:dyDescent="0.35">
      <c r="A808" s="13">
        <v>44269</v>
      </c>
      <c r="B808" s="81" t="s">
        <v>854</v>
      </c>
      <c r="C808" s="80">
        <f t="shared" si="151"/>
        <v>2021</v>
      </c>
      <c r="D808" s="80">
        <f t="shared" si="152"/>
        <v>3</v>
      </c>
      <c r="E808" s="80">
        <f t="shared" si="153"/>
        <v>14</v>
      </c>
      <c r="F808" s="80">
        <v>363.94220000000001</v>
      </c>
      <c r="G808" s="80">
        <v>32.57</v>
      </c>
      <c r="H808" s="80">
        <v>-0.14000000000000001</v>
      </c>
      <c r="I808" s="80">
        <v>721.6</v>
      </c>
      <c r="J808" s="80">
        <v>2227.5</v>
      </c>
      <c r="K808" s="80">
        <v>1117.4808</v>
      </c>
      <c r="L808" s="80">
        <v>11275.76</v>
      </c>
      <c r="M808" s="80">
        <v>19173.689999999999</v>
      </c>
    </row>
    <row r="809" spans="1:13" ht="15.5" x14ac:dyDescent="0.35">
      <c r="A809" s="13">
        <v>44270</v>
      </c>
      <c r="B809" s="81" t="s">
        <v>855</v>
      </c>
      <c r="C809" s="80">
        <f t="shared" si="151"/>
        <v>2021</v>
      </c>
      <c r="D809" s="80">
        <f t="shared" si="152"/>
        <v>3</v>
      </c>
      <c r="E809" s="80">
        <f t="shared" si="153"/>
        <v>15</v>
      </c>
      <c r="F809" s="80">
        <v>361.58300000000003</v>
      </c>
      <c r="G809" s="80">
        <v>32.32</v>
      </c>
      <c r="H809" s="80">
        <v>-0.21</v>
      </c>
      <c r="I809" s="80">
        <v>456.21</v>
      </c>
      <c r="J809" s="80">
        <v>3210.7</v>
      </c>
      <c r="K809" s="80">
        <v>1118.6270999999999</v>
      </c>
      <c r="L809" s="80">
        <v>11276.22</v>
      </c>
      <c r="M809" s="80">
        <v>19253.96</v>
      </c>
    </row>
    <row r="810" spans="1:13" ht="15.5" x14ac:dyDescent="0.35">
      <c r="A810" s="13">
        <v>44271</v>
      </c>
      <c r="B810" s="81" t="s">
        <v>856</v>
      </c>
      <c r="C810" s="80">
        <f t="shared" si="151"/>
        <v>2021</v>
      </c>
      <c r="D810" s="80">
        <f t="shared" si="152"/>
        <v>3</v>
      </c>
      <c r="E810" s="80">
        <f t="shared" si="153"/>
        <v>16</v>
      </c>
      <c r="F810" s="80">
        <v>358.44720000000001</v>
      </c>
      <c r="G810" s="80">
        <v>32.04</v>
      </c>
      <c r="H810" s="80">
        <v>-0.28000000000000003</v>
      </c>
      <c r="I810" s="80">
        <v>549.89</v>
      </c>
      <c r="J810" s="80">
        <v>3637.1</v>
      </c>
      <c r="K810" s="80">
        <v>1118.6270999999999</v>
      </c>
      <c r="L810" s="80">
        <v>11276.71</v>
      </c>
      <c r="M810" s="80">
        <v>19198.650000000001</v>
      </c>
    </row>
    <row r="811" spans="1:13" ht="15.5" x14ac:dyDescent="0.35">
      <c r="A811" s="13">
        <v>44272</v>
      </c>
      <c r="B811" s="81" t="s">
        <v>857</v>
      </c>
      <c r="C811" s="80">
        <f t="shared" si="151"/>
        <v>2021</v>
      </c>
      <c r="D811" s="80">
        <f t="shared" si="152"/>
        <v>3</v>
      </c>
      <c r="E811" s="80">
        <f t="shared" si="153"/>
        <v>17</v>
      </c>
      <c r="F811" s="80">
        <v>355.05430000000001</v>
      </c>
      <c r="G811" s="80">
        <v>31.74</v>
      </c>
      <c r="H811" s="80">
        <v>-0.3</v>
      </c>
      <c r="I811" s="80">
        <v>483.16</v>
      </c>
      <c r="J811" s="80">
        <v>3830.7</v>
      </c>
      <c r="K811" s="80">
        <v>1118.6270999999999</v>
      </c>
      <c r="L811" s="80">
        <v>11277.32</v>
      </c>
      <c r="M811" s="80">
        <v>19185.169999999998</v>
      </c>
    </row>
    <row r="812" spans="1:13" ht="15.5" x14ac:dyDescent="0.35">
      <c r="A812" s="13">
        <v>44273</v>
      </c>
      <c r="B812" s="81" t="s">
        <v>858</v>
      </c>
      <c r="C812" s="80">
        <f t="shared" si="151"/>
        <v>2021</v>
      </c>
      <c r="D812" s="80">
        <f t="shared" si="152"/>
        <v>3</v>
      </c>
      <c r="E812" s="80">
        <f t="shared" si="153"/>
        <v>18</v>
      </c>
      <c r="F812" s="80">
        <v>350.9393</v>
      </c>
      <c r="G812" s="80">
        <v>31.37</v>
      </c>
      <c r="H812" s="80">
        <v>-0.37</v>
      </c>
      <c r="I812" s="80">
        <v>261.16000000000003</v>
      </c>
      <c r="J812" s="80">
        <v>4241.7</v>
      </c>
      <c r="K812" s="80">
        <v>1118.6270999999999</v>
      </c>
      <c r="L812" s="80">
        <v>11277.99</v>
      </c>
      <c r="M812" s="80">
        <v>19176.53</v>
      </c>
    </row>
    <row r="813" spans="1:13" ht="15.5" x14ac:dyDescent="0.35">
      <c r="A813" s="13">
        <v>44274</v>
      </c>
      <c r="B813" s="81" t="s">
        <v>859</v>
      </c>
      <c r="C813" s="80">
        <f t="shared" si="151"/>
        <v>2021</v>
      </c>
      <c r="D813" s="80">
        <f t="shared" si="152"/>
        <v>3</v>
      </c>
      <c r="E813" s="80">
        <f t="shared" si="153"/>
        <v>19</v>
      </c>
      <c r="F813" s="80">
        <v>347.2645</v>
      </c>
      <c r="G813" s="80">
        <v>31.04</v>
      </c>
      <c r="H813" s="80">
        <v>-0.33</v>
      </c>
      <c r="I813" s="80">
        <v>364.32</v>
      </c>
      <c r="J813" s="80">
        <v>4008</v>
      </c>
      <c r="K813" s="80">
        <v>1118.6270999999999</v>
      </c>
      <c r="L813" s="80">
        <v>11278.67</v>
      </c>
      <c r="M813" s="80">
        <v>19254.25</v>
      </c>
    </row>
    <row r="814" spans="1:13" ht="15.5" x14ac:dyDescent="0.35">
      <c r="A814" s="13">
        <v>44275</v>
      </c>
      <c r="B814" s="81" t="s">
        <v>860</v>
      </c>
      <c r="C814" s="80">
        <f t="shared" si="151"/>
        <v>2021</v>
      </c>
      <c r="D814" s="80">
        <f t="shared" si="152"/>
        <v>3</v>
      </c>
      <c r="E814" s="80">
        <f t="shared" si="153"/>
        <v>20</v>
      </c>
      <c r="F814" s="80">
        <v>344.73239999999998</v>
      </c>
      <c r="G814" s="80">
        <v>30.82</v>
      </c>
      <c r="H814" s="80">
        <v>-0.23</v>
      </c>
      <c r="I814" s="80">
        <v>630.16999999999996</v>
      </c>
      <c r="J814" s="80">
        <v>3120.5</v>
      </c>
      <c r="K814" s="80">
        <v>1118.6270999999999</v>
      </c>
      <c r="L814" s="80">
        <v>11295.05</v>
      </c>
      <c r="M814" s="80">
        <v>19231.990000000002</v>
      </c>
    </row>
    <row r="815" spans="1:13" ht="15.5" x14ac:dyDescent="0.35">
      <c r="A815" s="13">
        <v>44276</v>
      </c>
      <c r="B815" s="81" t="s">
        <v>861</v>
      </c>
      <c r="C815" s="80">
        <f t="shared" si="151"/>
        <v>2021</v>
      </c>
      <c r="D815" s="80">
        <f t="shared" si="152"/>
        <v>3</v>
      </c>
      <c r="E815" s="80">
        <f t="shared" si="153"/>
        <v>21</v>
      </c>
      <c r="F815" s="80">
        <v>342.92340000000002</v>
      </c>
      <c r="G815" s="80">
        <v>30.66</v>
      </c>
      <c r="H815" s="80">
        <v>-0.16</v>
      </c>
      <c r="I815" s="80">
        <v>790.13</v>
      </c>
      <c r="J815" s="80">
        <v>2576.1</v>
      </c>
      <c r="K815" s="80">
        <v>1118.6270999999999</v>
      </c>
      <c r="L815" s="80">
        <v>11279.61</v>
      </c>
      <c r="M815" s="80">
        <v>19228.34</v>
      </c>
    </row>
    <row r="816" spans="1:13" ht="15.5" x14ac:dyDescent="0.35">
      <c r="A816" s="13">
        <v>44277</v>
      </c>
      <c r="B816" s="81" t="s">
        <v>862</v>
      </c>
      <c r="C816" s="80">
        <f t="shared" si="151"/>
        <v>2021</v>
      </c>
      <c r="D816" s="80">
        <f t="shared" si="152"/>
        <v>3</v>
      </c>
      <c r="E816" s="80">
        <f t="shared" si="153"/>
        <v>22</v>
      </c>
      <c r="F816" s="80">
        <v>339.459</v>
      </c>
      <c r="G816" s="80">
        <v>30.35</v>
      </c>
      <c r="H816" s="80">
        <v>-0.31</v>
      </c>
      <c r="I816" s="80">
        <v>323.66000000000003</v>
      </c>
      <c r="J816" s="80">
        <v>3755.8</v>
      </c>
      <c r="K816" s="80">
        <v>1118.6270999999999</v>
      </c>
      <c r="L816" s="80">
        <v>11280.08</v>
      </c>
      <c r="M816" s="80">
        <v>19204.95</v>
      </c>
    </row>
    <row r="817" spans="1:13" ht="15.5" x14ac:dyDescent="0.35">
      <c r="A817" s="13">
        <v>44278</v>
      </c>
      <c r="B817" s="81" t="s">
        <v>863</v>
      </c>
      <c r="C817" s="80">
        <f t="shared" si="151"/>
        <v>2021</v>
      </c>
      <c r="D817" s="80">
        <f t="shared" si="152"/>
        <v>3</v>
      </c>
      <c r="E817" s="80">
        <f t="shared" si="153"/>
        <v>23</v>
      </c>
      <c r="F817" s="80">
        <v>336.72930000000002</v>
      </c>
      <c r="G817" s="80">
        <v>30.1</v>
      </c>
      <c r="H817" s="80">
        <v>-0.24</v>
      </c>
      <c r="I817" s="80">
        <v>548.37</v>
      </c>
      <c r="J817" s="80">
        <v>3235.8</v>
      </c>
      <c r="K817" s="80">
        <v>1118.6251999999999</v>
      </c>
      <c r="L817" s="80">
        <v>11280.75</v>
      </c>
      <c r="M817" s="80">
        <v>19209.93</v>
      </c>
    </row>
    <row r="818" spans="1:13" ht="15.5" x14ac:dyDescent="0.35">
      <c r="A818" s="13">
        <v>44279</v>
      </c>
      <c r="B818" s="81" t="s">
        <v>864</v>
      </c>
      <c r="C818" s="80">
        <f t="shared" si="151"/>
        <v>2021</v>
      </c>
      <c r="D818" s="80">
        <f t="shared" si="152"/>
        <v>3</v>
      </c>
      <c r="E818" s="80">
        <f t="shared" si="153"/>
        <v>24</v>
      </c>
      <c r="F818" s="80">
        <v>334.84199999999998</v>
      </c>
      <c r="G818" s="80">
        <v>29.93</v>
      </c>
      <c r="H818" s="80">
        <v>-0.17</v>
      </c>
      <c r="I818" s="80">
        <v>798.34</v>
      </c>
      <c r="J818" s="80">
        <v>2669.7</v>
      </c>
      <c r="K818" s="80">
        <v>1118.6251999999999</v>
      </c>
      <c r="L818" s="80">
        <v>11281.42</v>
      </c>
      <c r="M818" s="80">
        <v>19252.990000000002</v>
      </c>
    </row>
    <row r="819" spans="1:13" ht="15.5" x14ac:dyDescent="0.35">
      <c r="A819" s="13">
        <v>44280</v>
      </c>
      <c r="B819" s="81" t="s">
        <v>865</v>
      </c>
      <c r="C819" s="80">
        <f t="shared" si="151"/>
        <v>2021</v>
      </c>
      <c r="D819" s="80">
        <f t="shared" si="152"/>
        <v>3</v>
      </c>
      <c r="E819" s="80">
        <f t="shared" si="153"/>
        <v>25</v>
      </c>
      <c r="F819" s="80">
        <v>333.63690000000003</v>
      </c>
      <c r="G819" s="80">
        <v>29.83</v>
      </c>
      <c r="H819" s="80">
        <v>-0.11</v>
      </c>
      <c r="I819" s="80">
        <v>898.82</v>
      </c>
      <c r="J819" s="80">
        <v>2112.1999999999998</v>
      </c>
      <c r="K819" s="80">
        <v>1118.6251999999999</v>
      </c>
      <c r="L819" s="80">
        <v>11281.93</v>
      </c>
      <c r="M819" s="80">
        <v>19229.330000000002</v>
      </c>
    </row>
    <row r="820" spans="1:13" ht="15.5" x14ac:dyDescent="0.35">
      <c r="A820" s="13">
        <v>44281</v>
      </c>
      <c r="B820" s="81" t="s">
        <v>866</v>
      </c>
      <c r="C820" s="80">
        <f t="shared" si="151"/>
        <v>2021</v>
      </c>
      <c r="D820" s="80">
        <f t="shared" si="152"/>
        <v>3</v>
      </c>
      <c r="E820" s="80">
        <f t="shared" si="153"/>
        <v>26</v>
      </c>
      <c r="F820" s="80">
        <v>333.83330000000001</v>
      </c>
      <c r="G820" s="80">
        <v>29.84</v>
      </c>
      <c r="H820" s="80">
        <v>0.02</v>
      </c>
      <c r="I820" s="80">
        <v>1530.52</v>
      </c>
      <c r="J820" s="80">
        <v>1343.9</v>
      </c>
      <c r="K820" s="80">
        <v>1118.6238000000001</v>
      </c>
      <c r="L820" s="80">
        <v>11282.5</v>
      </c>
      <c r="M820" s="80">
        <v>19249.759999999998</v>
      </c>
    </row>
    <row r="821" spans="1:13" ht="15.5" x14ac:dyDescent="0.35">
      <c r="A821" s="13">
        <v>44282</v>
      </c>
      <c r="B821" s="81" t="s">
        <v>867</v>
      </c>
      <c r="C821" s="80">
        <f t="shared" si="151"/>
        <v>2021</v>
      </c>
      <c r="D821" s="80">
        <f t="shared" si="152"/>
        <v>3</v>
      </c>
      <c r="E821" s="80">
        <f t="shared" si="153"/>
        <v>27</v>
      </c>
      <c r="F821" s="80">
        <v>334.24369999999999</v>
      </c>
      <c r="G821" s="80">
        <v>29.91</v>
      </c>
      <c r="H821" s="80">
        <v>0.04</v>
      </c>
      <c r="I821" s="80">
        <v>1671.04</v>
      </c>
      <c r="J821" s="80">
        <v>1208.0999999999999</v>
      </c>
      <c r="K821" s="80">
        <v>1117.6301000000001</v>
      </c>
      <c r="L821" s="80">
        <v>11118.85</v>
      </c>
      <c r="M821" s="80">
        <v>18980.89</v>
      </c>
    </row>
    <row r="822" spans="1:13" ht="15.5" x14ac:dyDescent="0.35">
      <c r="A822" s="13">
        <v>44283</v>
      </c>
      <c r="B822" s="81" t="s">
        <v>868</v>
      </c>
      <c r="C822" s="80">
        <f t="shared" si="151"/>
        <v>2021</v>
      </c>
      <c r="D822" s="80">
        <f t="shared" si="152"/>
        <v>3</v>
      </c>
      <c r="E822" s="80">
        <f t="shared" si="153"/>
        <v>28</v>
      </c>
      <c r="F822" s="80">
        <v>334.81659999999999</v>
      </c>
      <c r="G822" s="80">
        <v>29.93</v>
      </c>
      <c r="H822" s="80">
        <v>0.05</v>
      </c>
      <c r="I822" s="80">
        <v>1694.35</v>
      </c>
      <c r="J822" s="80">
        <v>1133.7</v>
      </c>
      <c r="K822" s="80">
        <v>1118.6238000000001</v>
      </c>
      <c r="L822" s="80">
        <v>11288.34</v>
      </c>
      <c r="M822" s="80">
        <v>19247.59</v>
      </c>
    </row>
    <row r="823" spans="1:13" ht="15.5" x14ac:dyDescent="0.35">
      <c r="A823" s="13">
        <v>44284</v>
      </c>
      <c r="B823" s="81" t="s">
        <v>869</v>
      </c>
      <c r="C823" s="80">
        <f t="shared" si="151"/>
        <v>2021</v>
      </c>
      <c r="D823" s="80">
        <f t="shared" si="152"/>
        <v>3</v>
      </c>
      <c r="E823" s="80">
        <f t="shared" si="153"/>
        <v>29</v>
      </c>
      <c r="F823" s="80">
        <v>334.97469999999998</v>
      </c>
      <c r="G823" s="80">
        <v>29.95</v>
      </c>
      <c r="H823" s="80">
        <v>0.01</v>
      </c>
      <c r="I823" s="80">
        <v>1672.33</v>
      </c>
      <c r="J823" s="80">
        <v>1247.4000000000001</v>
      </c>
      <c r="K823" s="80">
        <v>1118.6238000000001</v>
      </c>
      <c r="L823" s="80">
        <v>11288.63</v>
      </c>
      <c r="M823" s="80">
        <v>19165.580000000002</v>
      </c>
    </row>
    <row r="824" spans="1:13" ht="15.5" x14ac:dyDescent="0.35">
      <c r="A824" s="13">
        <v>44285</v>
      </c>
      <c r="B824" s="81" t="s">
        <v>870</v>
      </c>
      <c r="C824" s="80">
        <f t="shared" si="151"/>
        <v>2021</v>
      </c>
      <c r="D824" s="80">
        <f t="shared" si="152"/>
        <v>3</v>
      </c>
      <c r="E824" s="80">
        <f t="shared" si="153"/>
        <v>30</v>
      </c>
      <c r="F824" s="80">
        <v>336.84</v>
      </c>
      <c r="G824" s="80">
        <v>30.11</v>
      </c>
      <c r="H824" s="80">
        <v>0.17</v>
      </c>
      <c r="I824" s="80">
        <v>2113.25</v>
      </c>
      <c r="J824" s="80">
        <v>1041</v>
      </c>
      <c r="K824" s="80">
        <v>1118.6238000000001</v>
      </c>
      <c r="L824" s="80">
        <v>11289.04</v>
      </c>
      <c r="M824" s="80">
        <v>19241.25</v>
      </c>
    </row>
    <row r="825" spans="1:13" ht="15.5" x14ac:dyDescent="0.35">
      <c r="A825" s="13">
        <v>44286</v>
      </c>
      <c r="B825" s="81" t="s">
        <v>871</v>
      </c>
      <c r="C825" s="80">
        <f t="shared" si="151"/>
        <v>2021</v>
      </c>
      <c r="D825" s="80">
        <f t="shared" si="152"/>
        <v>3</v>
      </c>
      <c r="E825" s="80">
        <f t="shared" si="153"/>
        <v>31</v>
      </c>
      <c r="F825" s="80">
        <v>337.67469999999997</v>
      </c>
      <c r="G825" s="80">
        <v>30.03</v>
      </c>
      <c r="H825" s="80">
        <v>7.0000000000000007E-2</v>
      </c>
      <c r="I825" s="80">
        <v>2608.58</v>
      </c>
      <c r="J825" s="80">
        <v>1599.8</v>
      </c>
      <c r="K825" s="80">
        <v>1124.2885000000001</v>
      </c>
      <c r="L825" s="80">
        <v>11426.13</v>
      </c>
      <c r="M825" s="80">
        <v>19498.91</v>
      </c>
    </row>
    <row r="826" spans="1:13" ht="15.5" x14ac:dyDescent="0.35">
      <c r="A826" s="13">
        <v>44287</v>
      </c>
      <c r="B826" s="81" t="s">
        <v>872</v>
      </c>
      <c r="C826" s="80">
        <f t="shared" si="151"/>
        <v>2021</v>
      </c>
      <c r="D826" s="80">
        <f t="shared" si="152"/>
        <v>4</v>
      </c>
      <c r="E826" s="80">
        <f t="shared" si="153"/>
        <v>1</v>
      </c>
      <c r="F826" s="80">
        <v>342.7647</v>
      </c>
      <c r="G826" s="80">
        <v>30.59</v>
      </c>
      <c r="H826" s="80">
        <v>0.45</v>
      </c>
      <c r="I826" s="80">
        <v>2849.71</v>
      </c>
      <c r="J826" s="80">
        <v>365</v>
      </c>
      <c r="K826" s="80">
        <v>1120.4376999999999</v>
      </c>
      <c r="L826" s="80">
        <v>11220.62</v>
      </c>
      <c r="M826" s="80">
        <v>19486.21</v>
      </c>
    </row>
    <row r="827" spans="1:13" ht="15.5" x14ac:dyDescent="0.35">
      <c r="A827" s="13">
        <v>44288</v>
      </c>
      <c r="B827" s="81" t="s">
        <v>873</v>
      </c>
      <c r="C827" s="80">
        <f t="shared" si="151"/>
        <v>2021</v>
      </c>
      <c r="D827" s="80">
        <f t="shared" si="152"/>
        <v>4</v>
      </c>
      <c r="E827" s="80">
        <f t="shared" si="153"/>
        <v>2</v>
      </c>
      <c r="F827" s="80">
        <v>344.78280000000001</v>
      </c>
      <c r="G827" s="80">
        <v>30.77</v>
      </c>
      <c r="H827" s="80">
        <v>0.18</v>
      </c>
      <c r="I827" s="80">
        <v>2675.8</v>
      </c>
      <c r="J827" s="80">
        <v>513.6</v>
      </c>
      <c r="K827" s="80">
        <v>1120.4376999999999</v>
      </c>
      <c r="L827" s="80">
        <v>11225.96</v>
      </c>
      <c r="M827" s="80">
        <v>19485.57</v>
      </c>
    </row>
    <row r="828" spans="1:13" ht="15.5" x14ac:dyDescent="0.35">
      <c r="A828" s="13">
        <v>44289</v>
      </c>
      <c r="B828" s="81" t="s">
        <v>874</v>
      </c>
      <c r="C828" s="80">
        <f t="shared" si="151"/>
        <v>2021</v>
      </c>
      <c r="D828" s="80">
        <f t="shared" si="152"/>
        <v>4</v>
      </c>
      <c r="E828" s="80">
        <f t="shared" si="153"/>
        <v>3</v>
      </c>
      <c r="F828" s="80">
        <v>347.0104</v>
      </c>
      <c r="G828" s="80">
        <v>30.97</v>
      </c>
      <c r="H828" s="80">
        <v>0.2</v>
      </c>
      <c r="I828" s="80">
        <v>2764.63</v>
      </c>
      <c r="J828" s="80">
        <v>541.5</v>
      </c>
      <c r="K828" s="80">
        <v>1120.4376999999999</v>
      </c>
      <c r="L828" s="80">
        <v>11161.83</v>
      </c>
      <c r="M828" s="80">
        <v>19485.78</v>
      </c>
    </row>
    <row r="829" spans="1:13" ht="15.5" x14ac:dyDescent="0.35">
      <c r="A829" s="13">
        <v>44290</v>
      </c>
      <c r="B829" s="81" t="s">
        <v>875</v>
      </c>
      <c r="C829" s="80">
        <f t="shared" si="151"/>
        <v>2021</v>
      </c>
      <c r="D829" s="80">
        <f t="shared" si="152"/>
        <v>4</v>
      </c>
      <c r="E829" s="80">
        <f t="shared" si="153"/>
        <v>4</v>
      </c>
      <c r="F829" s="80">
        <v>349.2045</v>
      </c>
      <c r="G829" s="80">
        <v>31.17</v>
      </c>
      <c r="H829" s="80">
        <v>0.2</v>
      </c>
      <c r="I829" s="80">
        <v>2755.77</v>
      </c>
      <c r="J829" s="80">
        <v>536.6</v>
      </c>
      <c r="K829" s="80">
        <v>1120.4376999999999</v>
      </c>
      <c r="L829" s="80">
        <v>11162.25</v>
      </c>
      <c r="M829" s="80">
        <v>19486.400000000001</v>
      </c>
    </row>
    <row r="830" spans="1:13" ht="15.5" x14ac:dyDescent="0.35">
      <c r="A830" s="13">
        <v>44291</v>
      </c>
      <c r="B830" s="81" t="s">
        <v>876</v>
      </c>
      <c r="C830" s="80">
        <f t="shared" si="151"/>
        <v>2021</v>
      </c>
      <c r="D830" s="80">
        <f t="shared" si="152"/>
        <v>4</v>
      </c>
      <c r="E830" s="80">
        <f t="shared" si="153"/>
        <v>5</v>
      </c>
      <c r="F830" s="80">
        <v>350.11720000000003</v>
      </c>
      <c r="G830" s="80">
        <v>31.25</v>
      </c>
      <c r="H830" s="80">
        <v>0.08</v>
      </c>
      <c r="I830" s="80">
        <v>2018.87</v>
      </c>
      <c r="J830" s="80">
        <v>1100.0999999999999</v>
      </c>
      <c r="K830" s="80">
        <v>1120.4376999999999</v>
      </c>
      <c r="L830" s="80">
        <v>11223.2</v>
      </c>
      <c r="M830" s="80">
        <v>19487.18</v>
      </c>
    </row>
    <row r="831" spans="1:13" ht="15.5" x14ac:dyDescent="0.35">
      <c r="A831" s="13">
        <v>44292</v>
      </c>
      <c r="B831" s="81" t="s">
        <v>877</v>
      </c>
      <c r="C831" s="80">
        <f t="shared" si="151"/>
        <v>2021</v>
      </c>
      <c r="D831" s="80">
        <f t="shared" si="152"/>
        <v>4</v>
      </c>
      <c r="E831" s="80">
        <f t="shared" si="153"/>
        <v>6</v>
      </c>
      <c r="F831" s="80">
        <v>348.1635</v>
      </c>
      <c r="G831" s="80">
        <v>31.07</v>
      </c>
      <c r="H831" s="80">
        <v>-0.17</v>
      </c>
      <c r="I831" s="80">
        <v>989.6</v>
      </c>
      <c r="J831" s="80">
        <v>2881.9</v>
      </c>
      <c r="K831" s="80">
        <v>1120.4376999999999</v>
      </c>
      <c r="L831" s="80">
        <v>11272.99</v>
      </c>
      <c r="M831" s="80">
        <v>19487.8</v>
      </c>
    </row>
    <row r="832" spans="1:13" ht="15.5" x14ac:dyDescent="0.35">
      <c r="A832" s="13">
        <v>44293</v>
      </c>
      <c r="B832" s="81" t="s">
        <v>878</v>
      </c>
      <c r="C832" s="80">
        <f t="shared" si="151"/>
        <v>2021</v>
      </c>
      <c r="D832" s="80">
        <f t="shared" si="152"/>
        <v>4</v>
      </c>
      <c r="E832" s="80">
        <f t="shared" si="153"/>
        <v>7</v>
      </c>
      <c r="F832" s="80">
        <v>345.00889999999998</v>
      </c>
      <c r="G832" s="80">
        <v>30.79</v>
      </c>
      <c r="H832" s="80">
        <v>-0.28000000000000003</v>
      </c>
      <c r="I832" s="80">
        <v>416.72</v>
      </c>
      <c r="J832" s="80">
        <v>3524.1</v>
      </c>
      <c r="K832" s="80">
        <v>1120.4376999999999</v>
      </c>
      <c r="L832" s="80">
        <v>11400.06</v>
      </c>
      <c r="M832" s="80">
        <v>19420.599999999999</v>
      </c>
    </row>
    <row r="833" spans="1:13" ht="15.5" x14ac:dyDescent="0.35">
      <c r="A833" s="13">
        <v>44294</v>
      </c>
      <c r="B833" s="81" t="s">
        <v>879</v>
      </c>
      <c r="C833" s="80">
        <f t="shared" si="151"/>
        <v>2021</v>
      </c>
      <c r="D833" s="80">
        <f t="shared" si="152"/>
        <v>4</v>
      </c>
      <c r="E833" s="80">
        <f t="shared" si="153"/>
        <v>8</v>
      </c>
      <c r="F833" s="80">
        <v>342.25009999999997</v>
      </c>
      <c r="G833" s="80">
        <v>30.55</v>
      </c>
      <c r="H833" s="80">
        <v>-0.25</v>
      </c>
      <c r="I833" s="80">
        <v>438.43</v>
      </c>
      <c r="J833" s="80">
        <v>3169.9</v>
      </c>
      <c r="K833" s="80">
        <v>1120.4376999999999</v>
      </c>
      <c r="L833" s="80">
        <v>11400.31</v>
      </c>
      <c r="M833" s="80">
        <v>19466.2</v>
      </c>
    </row>
    <row r="834" spans="1:13" ht="15.5" x14ac:dyDescent="0.35">
      <c r="A834" s="13">
        <v>44295</v>
      </c>
      <c r="B834" s="81" t="s">
        <v>880</v>
      </c>
      <c r="C834" s="80">
        <f t="shared" si="151"/>
        <v>2021</v>
      </c>
      <c r="D834" s="80">
        <f t="shared" si="152"/>
        <v>4</v>
      </c>
      <c r="E834" s="80">
        <f t="shared" si="153"/>
        <v>9</v>
      </c>
      <c r="F834" s="80">
        <v>340.54039999999998</v>
      </c>
      <c r="G834" s="80">
        <v>30.39</v>
      </c>
      <c r="H834" s="80">
        <v>-0.15</v>
      </c>
      <c r="I834" s="80">
        <v>691.12</v>
      </c>
      <c r="J834" s="80">
        <v>2356.8000000000002</v>
      </c>
      <c r="K834" s="80">
        <v>1120.4376999999999</v>
      </c>
      <c r="L834" s="80">
        <v>11400.71</v>
      </c>
      <c r="M834" s="80">
        <v>19423.66</v>
      </c>
    </row>
    <row r="835" spans="1:13" ht="15.5" x14ac:dyDescent="0.35">
      <c r="A835" s="13">
        <v>44296</v>
      </c>
      <c r="B835" s="81" t="s">
        <v>881</v>
      </c>
      <c r="C835" s="80">
        <f t="shared" si="151"/>
        <v>2021</v>
      </c>
      <c r="D835" s="80">
        <f t="shared" si="152"/>
        <v>4</v>
      </c>
      <c r="E835" s="80">
        <f t="shared" si="153"/>
        <v>10</v>
      </c>
      <c r="F835" s="80">
        <v>340.09469999999999</v>
      </c>
      <c r="G835" s="80">
        <v>30.35</v>
      </c>
      <c r="H835" s="80">
        <v>-0.04</v>
      </c>
      <c r="I835" s="80">
        <v>929.22</v>
      </c>
      <c r="J835" s="80">
        <v>1434.8</v>
      </c>
      <c r="K835" s="80">
        <v>1120.4376999999999</v>
      </c>
      <c r="L835" s="80">
        <v>11400.77</v>
      </c>
      <c r="M835" s="80">
        <v>19443.27</v>
      </c>
    </row>
    <row r="836" spans="1:13" ht="15.5" x14ac:dyDescent="0.35">
      <c r="A836" s="13">
        <v>44297</v>
      </c>
      <c r="B836" s="81" t="s">
        <v>882</v>
      </c>
      <c r="C836" s="80">
        <f t="shared" si="151"/>
        <v>2021</v>
      </c>
      <c r="D836" s="80">
        <f t="shared" si="152"/>
        <v>4</v>
      </c>
      <c r="E836" s="80">
        <f t="shared" si="153"/>
        <v>11</v>
      </c>
      <c r="F836" s="80">
        <v>340.23</v>
      </c>
      <c r="G836" s="80">
        <v>30.37</v>
      </c>
      <c r="H836" s="80">
        <v>0.01</v>
      </c>
      <c r="I836" s="80">
        <v>1463.71</v>
      </c>
      <c r="J836" s="80">
        <v>1499.1</v>
      </c>
      <c r="K836" s="80">
        <v>1120.4376999999999</v>
      </c>
      <c r="L836" s="80">
        <v>11400.84</v>
      </c>
      <c r="M836" s="80">
        <v>19430.439999999999</v>
      </c>
    </row>
    <row r="837" spans="1:13" ht="15.5" x14ac:dyDescent="0.35">
      <c r="A837" s="13">
        <v>44298</v>
      </c>
      <c r="B837" s="81" t="s">
        <v>883</v>
      </c>
      <c r="C837" s="80">
        <f t="shared" ref="C837:C900" si="154">YEAR(B837)</f>
        <v>2021</v>
      </c>
      <c r="D837" s="80">
        <f t="shared" ref="D837:D900" si="155">MONTH(B837)</f>
        <v>4</v>
      </c>
      <c r="E837" s="80">
        <f t="shared" ref="E837:E900" si="156">DAY(B837)</f>
        <v>12</v>
      </c>
      <c r="F837" s="80">
        <v>337.32139999999998</v>
      </c>
      <c r="G837" s="80">
        <v>30.11</v>
      </c>
      <c r="H837" s="80">
        <v>-0.26</v>
      </c>
      <c r="I837" s="80">
        <v>591.26</v>
      </c>
      <c r="J837" s="80">
        <v>3465.3</v>
      </c>
      <c r="K837" s="80">
        <v>1120.4309000000001</v>
      </c>
      <c r="L837" s="80">
        <v>11400.72</v>
      </c>
      <c r="M837" s="80">
        <v>19384.18</v>
      </c>
    </row>
    <row r="838" spans="1:13" ht="15.5" x14ac:dyDescent="0.35">
      <c r="A838" s="13">
        <v>44299</v>
      </c>
      <c r="B838" s="81" t="s">
        <v>884</v>
      </c>
      <c r="C838" s="80">
        <f t="shared" si="154"/>
        <v>2021</v>
      </c>
      <c r="D838" s="80">
        <f t="shared" si="155"/>
        <v>4</v>
      </c>
      <c r="E838" s="80">
        <f t="shared" si="156"/>
        <v>13</v>
      </c>
      <c r="F838" s="80">
        <v>333.95760000000001</v>
      </c>
      <c r="G838" s="80">
        <v>29.81</v>
      </c>
      <c r="H838" s="80">
        <v>-0.3</v>
      </c>
      <c r="I838" s="80">
        <v>487.81</v>
      </c>
      <c r="J838" s="80">
        <v>3789.9</v>
      </c>
      <c r="K838" s="80">
        <v>1120.4309000000001</v>
      </c>
      <c r="L838" s="80">
        <v>11401.09</v>
      </c>
      <c r="M838" s="80">
        <v>19300.47</v>
      </c>
    </row>
    <row r="839" spans="1:13" ht="15.5" x14ac:dyDescent="0.35">
      <c r="A839" s="13">
        <v>44300</v>
      </c>
      <c r="B839" s="81" t="s">
        <v>885</v>
      </c>
      <c r="C839" s="80">
        <f t="shared" si="154"/>
        <v>2021</v>
      </c>
      <c r="D839" s="80">
        <f t="shared" si="155"/>
        <v>4</v>
      </c>
      <c r="E839" s="80">
        <f t="shared" si="156"/>
        <v>14</v>
      </c>
      <c r="F839" s="80">
        <v>330.81009999999998</v>
      </c>
      <c r="G839" s="80">
        <v>29.54</v>
      </c>
      <c r="H839" s="80">
        <v>-0.28000000000000003</v>
      </c>
      <c r="I839" s="80">
        <v>399.56</v>
      </c>
      <c r="J839" s="80">
        <v>3431.9</v>
      </c>
      <c r="K839" s="80">
        <v>1119.9744000000001</v>
      </c>
      <c r="L839" s="80">
        <v>11401.41</v>
      </c>
      <c r="M839" s="80">
        <v>19377.810000000001</v>
      </c>
    </row>
    <row r="840" spans="1:13" ht="15.5" x14ac:dyDescent="0.35">
      <c r="A840" s="13">
        <v>44301</v>
      </c>
      <c r="B840" s="81" t="s">
        <v>886</v>
      </c>
      <c r="C840" s="80">
        <f t="shared" si="154"/>
        <v>2021</v>
      </c>
      <c r="D840" s="80">
        <f t="shared" si="155"/>
        <v>4</v>
      </c>
      <c r="E840" s="80">
        <f t="shared" si="156"/>
        <v>15</v>
      </c>
      <c r="F840" s="80">
        <v>328.11880000000002</v>
      </c>
      <c r="G840" s="80">
        <v>29.3</v>
      </c>
      <c r="H840" s="80">
        <v>-0.24</v>
      </c>
      <c r="I840" s="80">
        <v>355.99</v>
      </c>
      <c r="J840" s="80">
        <v>3023.5</v>
      </c>
      <c r="K840" s="80">
        <v>1119.9744000000001</v>
      </c>
      <c r="L840" s="80">
        <v>11401.7</v>
      </c>
      <c r="M840" s="80">
        <v>19408.29</v>
      </c>
    </row>
    <row r="841" spans="1:13" ht="15.5" x14ac:dyDescent="0.35">
      <c r="A841" s="13">
        <v>44302</v>
      </c>
      <c r="B841" s="81" t="s">
        <v>887</v>
      </c>
      <c r="C841" s="80">
        <f t="shared" si="154"/>
        <v>2021</v>
      </c>
      <c r="D841" s="80">
        <f t="shared" si="155"/>
        <v>4</v>
      </c>
      <c r="E841" s="80">
        <f t="shared" si="156"/>
        <v>16</v>
      </c>
      <c r="F841" s="80">
        <v>326.56319999999999</v>
      </c>
      <c r="G841" s="80">
        <v>29.16</v>
      </c>
      <c r="H841" s="80">
        <v>-0.14000000000000001</v>
      </c>
      <c r="I841" s="80">
        <v>745.54</v>
      </c>
      <c r="J841" s="80">
        <v>2261.1</v>
      </c>
      <c r="K841" s="80">
        <v>1119.9744000000001</v>
      </c>
      <c r="L841" s="80">
        <v>11401.94</v>
      </c>
      <c r="M841" s="80">
        <v>19442.87</v>
      </c>
    </row>
    <row r="842" spans="1:13" ht="15.5" x14ac:dyDescent="0.35">
      <c r="A842" s="13">
        <v>44303</v>
      </c>
      <c r="B842" s="81" t="s">
        <v>888</v>
      </c>
      <c r="C842" s="80">
        <f t="shared" si="154"/>
        <v>2021</v>
      </c>
      <c r="D842" s="80">
        <f t="shared" si="155"/>
        <v>4</v>
      </c>
      <c r="E842" s="80">
        <f t="shared" si="156"/>
        <v>17</v>
      </c>
      <c r="F842" s="80">
        <v>326.46449999999999</v>
      </c>
      <c r="G842" s="80">
        <v>29.15</v>
      </c>
      <c r="H842" s="80">
        <v>-0.01</v>
      </c>
      <c r="I842" s="80">
        <v>1125.5899999999999</v>
      </c>
      <c r="J842" s="80">
        <v>1202.2</v>
      </c>
      <c r="K842" s="80">
        <v>1119.9744000000001</v>
      </c>
      <c r="L842" s="80">
        <v>11402.1</v>
      </c>
      <c r="M842" s="80">
        <v>19470.98</v>
      </c>
    </row>
    <row r="843" spans="1:13" ht="15.5" x14ac:dyDescent="0.35">
      <c r="A843" s="13">
        <v>44304</v>
      </c>
      <c r="B843" s="81" t="s">
        <v>889</v>
      </c>
      <c r="C843" s="80">
        <f t="shared" si="154"/>
        <v>2021</v>
      </c>
      <c r="D843" s="80">
        <f t="shared" si="155"/>
        <v>4</v>
      </c>
      <c r="E843" s="80">
        <f t="shared" si="156"/>
        <v>18</v>
      </c>
      <c r="F843" s="80">
        <v>326.85469999999998</v>
      </c>
      <c r="G843" s="80">
        <v>29.18</v>
      </c>
      <c r="H843" s="80">
        <v>0.03</v>
      </c>
      <c r="I843" s="80">
        <v>1428.4</v>
      </c>
      <c r="J843" s="80">
        <v>1006.1</v>
      </c>
      <c r="K843" s="80">
        <v>1119.9744000000001</v>
      </c>
      <c r="L843" s="80">
        <v>11402.2</v>
      </c>
      <c r="M843" s="80">
        <v>19463.71</v>
      </c>
    </row>
    <row r="844" spans="1:13" ht="15.5" x14ac:dyDescent="0.35">
      <c r="A844" s="13">
        <v>44305</v>
      </c>
      <c r="B844" s="81" t="s">
        <v>890</v>
      </c>
      <c r="C844" s="80">
        <f t="shared" si="154"/>
        <v>2021</v>
      </c>
      <c r="D844" s="80">
        <f t="shared" si="155"/>
        <v>4</v>
      </c>
      <c r="E844" s="80">
        <f t="shared" si="156"/>
        <v>19</v>
      </c>
      <c r="F844" s="80">
        <v>326.30220000000003</v>
      </c>
      <c r="G844" s="80">
        <v>29.13</v>
      </c>
      <c r="H844" s="80">
        <v>-0.05</v>
      </c>
      <c r="I844" s="80">
        <v>866.33</v>
      </c>
      <c r="J844" s="80">
        <v>1427.1</v>
      </c>
      <c r="K844" s="80">
        <v>1119.97</v>
      </c>
      <c r="L844" s="80">
        <v>11402.13</v>
      </c>
      <c r="M844" s="80">
        <v>19456.09</v>
      </c>
    </row>
    <row r="845" spans="1:13" ht="15.5" x14ac:dyDescent="0.35">
      <c r="A845" s="13">
        <v>44306</v>
      </c>
      <c r="B845" s="81" t="s">
        <v>891</v>
      </c>
      <c r="C845" s="80">
        <f t="shared" si="154"/>
        <v>2021</v>
      </c>
      <c r="D845" s="80">
        <f t="shared" si="155"/>
        <v>4</v>
      </c>
      <c r="E845" s="80">
        <f t="shared" si="156"/>
        <v>20</v>
      </c>
      <c r="F845" s="80">
        <v>326.2602</v>
      </c>
      <c r="G845" s="80">
        <v>29.13</v>
      </c>
      <c r="H845" s="80">
        <v>0</v>
      </c>
      <c r="I845" s="80">
        <v>1173.44</v>
      </c>
      <c r="J845" s="80">
        <v>1203.0999999999999</v>
      </c>
      <c r="K845" s="80">
        <v>1119.97</v>
      </c>
      <c r="L845" s="80">
        <v>11402.18</v>
      </c>
      <c r="M845" s="80">
        <v>19456.080000000002</v>
      </c>
    </row>
    <row r="846" spans="1:13" ht="15.5" x14ac:dyDescent="0.35">
      <c r="A846" s="13">
        <v>44307</v>
      </c>
      <c r="B846" s="81" t="s">
        <v>892</v>
      </c>
      <c r="C846" s="80">
        <f t="shared" si="154"/>
        <v>2021</v>
      </c>
      <c r="D846" s="80">
        <f t="shared" si="155"/>
        <v>4</v>
      </c>
      <c r="E846" s="80">
        <f t="shared" si="156"/>
        <v>21</v>
      </c>
      <c r="F846" s="80">
        <v>326.95249999999999</v>
      </c>
      <c r="G846" s="80">
        <v>29.19</v>
      </c>
      <c r="H846" s="80">
        <v>0.06</v>
      </c>
      <c r="I846" s="80">
        <v>1388.66</v>
      </c>
      <c r="J846" s="80">
        <v>687.3</v>
      </c>
      <c r="K846" s="80">
        <v>1119.97</v>
      </c>
      <c r="L846" s="80">
        <v>11402.04</v>
      </c>
      <c r="M846" s="80">
        <v>19447.82</v>
      </c>
    </row>
    <row r="847" spans="1:13" ht="15.5" x14ac:dyDescent="0.35">
      <c r="A847" s="13">
        <v>44308</v>
      </c>
      <c r="B847" s="81" t="s">
        <v>893</v>
      </c>
      <c r="C847" s="80">
        <f t="shared" si="154"/>
        <v>2021</v>
      </c>
      <c r="D847" s="80">
        <f t="shared" si="155"/>
        <v>4</v>
      </c>
      <c r="E847" s="80">
        <f t="shared" si="156"/>
        <v>22</v>
      </c>
      <c r="F847" s="80">
        <v>327.68619999999999</v>
      </c>
      <c r="G847" s="80">
        <v>29.26</v>
      </c>
      <c r="H847" s="80">
        <v>7.0000000000000007E-2</v>
      </c>
      <c r="I847" s="80">
        <v>1492.51</v>
      </c>
      <c r="J847" s="80">
        <v>760.8</v>
      </c>
      <c r="K847" s="80">
        <v>1119.97</v>
      </c>
      <c r="L847" s="80">
        <v>11402.08</v>
      </c>
      <c r="M847" s="80">
        <v>19447.72</v>
      </c>
    </row>
    <row r="848" spans="1:13" ht="15.5" x14ac:dyDescent="0.35">
      <c r="A848" s="13">
        <v>44309</v>
      </c>
      <c r="B848" s="81" t="s">
        <v>894</v>
      </c>
      <c r="C848" s="80">
        <f t="shared" si="154"/>
        <v>2021</v>
      </c>
      <c r="D848" s="80">
        <f t="shared" si="155"/>
        <v>4</v>
      </c>
      <c r="E848" s="80">
        <f t="shared" si="156"/>
        <v>23</v>
      </c>
      <c r="F848" s="80">
        <v>328.62169999999998</v>
      </c>
      <c r="G848" s="80">
        <v>29.34</v>
      </c>
      <c r="H848" s="80">
        <v>0.08</v>
      </c>
      <c r="I848" s="80">
        <v>1578.69</v>
      </c>
      <c r="J848" s="80">
        <v>628.1</v>
      </c>
      <c r="K848" s="80">
        <v>1119.97</v>
      </c>
      <c r="L848" s="80">
        <v>11402.04</v>
      </c>
      <c r="M848" s="80">
        <v>19447.84</v>
      </c>
    </row>
    <row r="849" spans="1:13" ht="15.5" x14ac:dyDescent="0.35">
      <c r="A849" s="13">
        <v>44310</v>
      </c>
      <c r="B849" s="81" t="s">
        <v>895</v>
      </c>
      <c r="C849" s="80">
        <f t="shared" si="154"/>
        <v>2021</v>
      </c>
      <c r="D849" s="80">
        <f t="shared" si="155"/>
        <v>4</v>
      </c>
      <c r="E849" s="80">
        <f t="shared" si="156"/>
        <v>24</v>
      </c>
      <c r="F849" s="80">
        <v>331.28960000000001</v>
      </c>
      <c r="G849" s="80">
        <v>29.61</v>
      </c>
      <c r="H849" s="80">
        <v>0.24</v>
      </c>
      <c r="I849" s="80">
        <v>2940.26</v>
      </c>
      <c r="J849" s="80">
        <v>284.2</v>
      </c>
      <c r="K849" s="80">
        <v>1118.97</v>
      </c>
      <c r="L849" s="80">
        <v>11402.03</v>
      </c>
      <c r="M849" s="80">
        <v>19447.87</v>
      </c>
    </row>
    <row r="850" spans="1:13" ht="15.5" x14ac:dyDescent="0.35">
      <c r="A850" s="13">
        <v>44311</v>
      </c>
      <c r="B850" s="81" t="s">
        <v>896</v>
      </c>
      <c r="C850" s="80">
        <f t="shared" si="154"/>
        <v>2021</v>
      </c>
      <c r="D850" s="80">
        <f t="shared" si="155"/>
        <v>4</v>
      </c>
      <c r="E850" s="80">
        <f t="shared" si="156"/>
        <v>25</v>
      </c>
      <c r="F850" s="80">
        <v>333.9187</v>
      </c>
      <c r="G850" s="80">
        <v>29.81</v>
      </c>
      <c r="H850" s="80">
        <v>0.23</v>
      </c>
      <c r="I850" s="80">
        <v>2922.14</v>
      </c>
      <c r="J850" s="80">
        <v>292.8</v>
      </c>
      <c r="K850" s="80">
        <v>1119.97</v>
      </c>
      <c r="L850" s="80">
        <v>11401.92</v>
      </c>
      <c r="M850" s="80">
        <v>19448.150000000001</v>
      </c>
    </row>
    <row r="851" spans="1:13" ht="15.5" x14ac:dyDescent="0.35">
      <c r="A851" s="13">
        <v>44312</v>
      </c>
      <c r="B851" s="81" t="s">
        <v>897</v>
      </c>
      <c r="C851" s="80">
        <f t="shared" si="154"/>
        <v>2021</v>
      </c>
      <c r="D851" s="80">
        <f t="shared" si="155"/>
        <v>4</v>
      </c>
      <c r="E851" s="80">
        <f t="shared" si="156"/>
        <v>26</v>
      </c>
      <c r="F851" s="80">
        <v>334.93560000000002</v>
      </c>
      <c r="G851" s="80">
        <v>29.91</v>
      </c>
      <c r="H851" s="80">
        <v>0.09</v>
      </c>
      <c r="I851" s="80">
        <v>1619.98</v>
      </c>
      <c r="J851" s="80">
        <v>602.70000000000005</v>
      </c>
      <c r="K851" s="80">
        <v>1119.972</v>
      </c>
      <c r="L851" s="80">
        <v>11401.86</v>
      </c>
      <c r="M851" s="80">
        <v>19448.53</v>
      </c>
    </row>
    <row r="852" spans="1:13" ht="15.5" x14ac:dyDescent="0.35">
      <c r="A852" s="13">
        <v>44313</v>
      </c>
      <c r="B852" s="81" t="s">
        <v>898</v>
      </c>
      <c r="C852" s="80">
        <f t="shared" si="154"/>
        <v>2021</v>
      </c>
      <c r="D852" s="80">
        <f t="shared" si="155"/>
        <v>4</v>
      </c>
      <c r="E852" s="80">
        <f t="shared" si="156"/>
        <v>27</v>
      </c>
      <c r="F852" s="80">
        <v>335.76229999999998</v>
      </c>
      <c r="G852" s="80">
        <v>29.98</v>
      </c>
      <c r="H852" s="80">
        <v>7.0000000000000007E-2</v>
      </c>
      <c r="I852" s="80">
        <v>1514.6</v>
      </c>
      <c r="J852" s="80">
        <v>666.8</v>
      </c>
      <c r="K852" s="80">
        <v>1119.972</v>
      </c>
      <c r="L852" s="80">
        <v>11374.99</v>
      </c>
      <c r="M852" s="80">
        <v>19448.55</v>
      </c>
    </row>
    <row r="853" spans="1:13" ht="15.5" x14ac:dyDescent="0.35">
      <c r="A853" s="13">
        <v>44314</v>
      </c>
      <c r="B853" s="81" t="s">
        <v>899</v>
      </c>
      <c r="C853" s="80">
        <f t="shared" si="154"/>
        <v>2021</v>
      </c>
      <c r="D853" s="80">
        <f t="shared" si="155"/>
        <v>4</v>
      </c>
      <c r="E853" s="80">
        <f t="shared" si="156"/>
        <v>28</v>
      </c>
      <c r="F853" s="80">
        <v>336.84550000000002</v>
      </c>
      <c r="G853" s="80">
        <v>30.08</v>
      </c>
      <c r="H853" s="80">
        <v>0.1</v>
      </c>
      <c r="I853" s="80">
        <v>1692.34</v>
      </c>
      <c r="J853" s="80">
        <v>607</v>
      </c>
      <c r="K853" s="80">
        <v>1119.972</v>
      </c>
      <c r="L853" s="80">
        <v>11379.89</v>
      </c>
      <c r="M853" s="80">
        <v>19448.740000000002</v>
      </c>
    </row>
    <row r="854" spans="1:13" ht="15.5" x14ac:dyDescent="0.35">
      <c r="A854" s="13">
        <v>44315</v>
      </c>
      <c r="B854" s="81" t="s">
        <v>900</v>
      </c>
      <c r="C854" s="80">
        <f t="shared" si="154"/>
        <v>2021</v>
      </c>
      <c r="D854" s="80">
        <f t="shared" si="155"/>
        <v>4</v>
      </c>
      <c r="E854" s="80">
        <f t="shared" si="156"/>
        <v>29</v>
      </c>
      <c r="F854" s="80">
        <v>337.87200000000001</v>
      </c>
      <c r="G854" s="80">
        <v>30.17</v>
      </c>
      <c r="H854" s="80">
        <v>0.09</v>
      </c>
      <c r="I854" s="80">
        <v>1701.59</v>
      </c>
      <c r="J854" s="80">
        <v>670.8</v>
      </c>
      <c r="K854" s="80">
        <v>1119.972</v>
      </c>
      <c r="L854" s="80">
        <v>11401.87</v>
      </c>
      <c r="M854" s="80">
        <v>19449.099999999999</v>
      </c>
    </row>
    <row r="855" spans="1:13" ht="15.5" x14ac:dyDescent="0.35">
      <c r="A855" s="13">
        <v>44316</v>
      </c>
      <c r="B855" s="81" t="s">
        <v>901</v>
      </c>
      <c r="C855" s="80">
        <f t="shared" si="154"/>
        <v>2021</v>
      </c>
      <c r="D855" s="80">
        <f t="shared" si="155"/>
        <v>4</v>
      </c>
      <c r="E855" s="80">
        <f t="shared" si="156"/>
        <v>30</v>
      </c>
      <c r="F855" s="80">
        <v>335.79660000000001</v>
      </c>
      <c r="G855" s="80">
        <v>29.98</v>
      </c>
      <c r="H855" s="80">
        <v>-0.19</v>
      </c>
      <c r="I855" s="80">
        <v>1502.7</v>
      </c>
      <c r="J855" s="80">
        <v>905.6</v>
      </c>
      <c r="K855" s="80">
        <v>1119.972</v>
      </c>
      <c r="L855" s="80">
        <v>11439.99</v>
      </c>
      <c r="M855" s="80">
        <v>19448.810000000001</v>
      </c>
    </row>
    <row r="856" spans="1:13" ht="15.5" x14ac:dyDescent="0.35">
      <c r="A856" s="13">
        <v>44317</v>
      </c>
      <c r="B856" s="81" t="s">
        <v>902</v>
      </c>
      <c r="C856" s="80">
        <f t="shared" si="154"/>
        <v>2021</v>
      </c>
      <c r="D856" s="80">
        <f t="shared" si="155"/>
        <v>5</v>
      </c>
      <c r="E856" s="80">
        <f t="shared" si="156"/>
        <v>1</v>
      </c>
      <c r="F856" s="80">
        <v>338.13369999999998</v>
      </c>
      <c r="G856" s="80">
        <v>30.2</v>
      </c>
      <c r="H856" s="80">
        <v>0.21</v>
      </c>
      <c r="I856" s="80">
        <v>2777.28</v>
      </c>
      <c r="J856" s="80">
        <v>352.5</v>
      </c>
      <c r="K856" s="80">
        <v>1119.5920000000001</v>
      </c>
      <c r="L856" s="80">
        <v>11485.41</v>
      </c>
      <c r="M856" s="80">
        <v>19347.38</v>
      </c>
    </row>
    <row r="857" spans="1:13" ht="15.5" x14ac:dyDescent="0.35">
      <c r="A857" s="13">
        <v>44318</v>
      </c>
      <c r="B857" s="81" t="s">
        <v>903</v>
      </c>
      <c r="C857" s="80">
        <f t="shared" si="154"/>
        <v>2021</v>
      </c>
      <c r="D857" s="80">
        <f t="shared" si="155"/>
        <v>5</v>
      </c>
      <c r="E857" s="80">
        <f t="shared" si="156"/>
        <v>2</v>
      </c>
      <c r="F857" s="80">
        <v>340.54660000000001</v>
      </c>
      <c r="G857" s="80">
        <v>30.42</v>
      </c>
      <c r="H857" s="80">
        <v>0.22</v>
      </c>
      <c r="I857" s="80">
        <v>2802.58</v>
      </c>
      <c r="J857" s="80">
        <v>371.7</v>
      </c>
      <c r="K857" s="80">
        <v>1119.5920000000001</v>
      </c>
      <c r="L857" s="80">
        <v>11578.96</v>
      </c>
      <c r="M857" s="80">
        <v>19351.939999999999</v>
      </c>
    </row>
    <row r="858" spans="1:13" ht="15.5" x14ac:dyDescent="0.35">
      <c r="A858" s="13">
        <v>44319</v>
      </c>
      <c r="B858" s="81" t="s">
        <v>904</v>
      </c>
      <c r="C858" s="80">
        <f t="shared" si="154"/>
        <v>2021</v>
      </c>
      <c r="D858" s="80">
        <f t="shared" si="155"/>
        <v>5</v>
      </c>
      <c r="E858" s="80">
        <f t="shared" si="156"/>
        <v>3</v>
      </c>
      <c r="F858" s="80">
        <v>341.64159999999998</v>
      </c>
      <c r="G858" s="80">
        <v>30.51</v>
      </c>
      <c r="H858" s="80">
        <v>0.1</v>
      </c>
      <c r="I858" s="80">
        <v>1977.52</v>
      </c>
      <c r="J858" s="80">
        <v>914.9</v>
      </c>
      <c r="K858" s="80">
        <v>1119.5905</v>
      </c>
      <c r="L858" s="80">
        <v>11586.94</v>
      </c>
      <c r="M858" s="80">
        <v>19351.830000000002</v>
      </c>
    </row>
    <row r="859" spans="1:13" ht="15.5" x14ac:dyDescent="0.35">
      <c r="A859" s="13">
        <v>44320</v>
      </c>
      <c r="B859" s="81" t="s">
        <v>905</v>
      </c>
      <c r="C859" s="80">
        <f t="shared" si="154"/>
        <v>2021</v>
      </c>
      <c r="D859" s="80">
        <f t="shared" si="155"/>
        <v>5</v>
      </c>
      <c r="E859" s="80">
        <f t="shared" si="156"/>
        <v>4</v>
      </c>
      <c r="F859" s="80">
        <v>342.98050000000001</v>
      </c>
      <c r="G859" s="80">
        <v>30.63</v>
      </c>
      <c r="H859" s="80">
        <v>0.12</v>
      </c>
      <c r="I859" s="80">
        <v>2165.9</v>
      </c>
      <c r="J859" s="80">
        <v>807</v>
      </c>
      <c r="K859" s="80">
        <v>1119.5905</v>
      </c>
      <c r="L859" s="80">
        <v>11590.03</v>
      </c>
      <c r="M859" s="80">
        <v>19285.64</v>
      </c>
    </row>
    <row r="860" spans="1:13" ht="15.5" x14ac:dyDescent="0.35">
      <c r="A860" s="13">
        <v>44321</v>
      </c>
      <c r="B860" s="81" t="s">
        <v>906</v>
      </c>
      <c r="C860" s="80">
        <f t="shared" si="154"/>
        <v>2021</v>
      </c>
      <c r="D860" s="80">
        <f t="shared" si="155"/>
        <v>5</v>
      </c>
      <c r="E860" s="80">
        <f t="shared" si="156"/>
        <v>5</v>
      </c>
      <c r="F860" s="80">
        <v>343.30520000000001</v>
      </c>
      <c r="G860" s="80">
        <v>30.66</v>
      </c>
      <c r="H860" s="80">
        <v>0.03</v>
      </c>
      <c r="I860" s="80">
        <v>1772.64</v>
      </c>
      <c r="J860" s="80">
        <v>1416</v>
      </c>
      <c r="K860" s="80">
        <v>1119.5905</v>
      </c>
      <c r="L860" s="80">
        <v>11590.16</v>
      </c>
      <c r="M860" s="80">
        <v>19153.61</v>
      </c>
    </row>
    <row r="861" spans="1:13" ht="15.5" x14ac:dyDescent="0.35">
      <c r="A861" s="13">
        <v>44322</v>
      </c>
      <c r="B861" s="81" t="s">
        <v>907</v>
      </c>
      <c r="C861" s="80">
        <f t="shared" si="154"/>
        <v>2021</v>
      </c>
      <c r="D861" s="80">
        <f t="shared" si="155"/>
        <v>5</v>
      </c>
      <c r="E861" s="80">
        <f t="shared" si="156"/>
        <v>6</v>
      </c>
      <c r="F861" s="80">
        <v>343.28339999999997</v>
      </c>
      <c r="G861" s="80">
        <v>30.66</v>
      </c>
      <c r="H861" s="80">
        <v>0</v>
      </c>
      <c r="I861" s="80">
        <v>1766.37</v>
      </c>
      <c r="J861" s="80">
        <v>1788.7</v>
      </c>
      <c r="K861" s="80">
        <v>1119.5906</v>
      </c>
      <c r="L861" s="80">
        <v>11590.45</v>
      </c>
      <c r="M861" s="80">
        <v>19156.05</v>
      </c>
    </row>
    <row r="862" spans="1:13" ht="15.5" x14ac:dyDescent="0.35">
      <c r="A862" s="13">
        <v>44323</v>
      </c>
      <c r="B862" s="81" t="s">
        <v>908</v>
      </c>
      <c r="C862" s="80">
        <f t="shared" si="154"/>
        <v>2021</v>
      </c>
      <c r="D862" s="80">
        <f t="shared" si="155"/>
        <v>5</v>
      </c>
      <c r="E862" s="80">
        <f t="shared" si="156"/>
        <v>7</v>
      </c>
      <c r="F862" s="80">
        <v>343.81650000000002</v>
      </c>
      <c r="G862" s="80">
        <v>30.71</v>
      </c>
      <c r="H862" s="80">
        <v>0.05</v>
      </c>
      <c r="I862" s="80">
        <v>1966.63</v>
      </c>
      <c r="J862" s="80">
        <v>1412.3</v>
      </c>
      <c r="K862" s="80">
        <v>1119.5906</v>
      </c>
      <c r="L862" s="80">
        <v>11590.73</v>
      </c>
      <c r="M862" s="80">
        <v>19220.830000000002</v>
      </c>
    </row>
    <row r="863" spans="1:13" ht="15.5" x14ac:dyDescent="0.35">
      <c r="A863" s="13">
        <v>44324</v>
      </c>
      <c r="B863" s="81" t="s">
        <v>909</v>
      </c>
      <c r="C863" s="80">
        <f t="shared" si="154"/>
        <v>2021</v>
      </c>
      <c r="D863" s="80">
        <f t="shared" si="155"/>
        <v>5</v>
      </c>
      <c r="E863" s="80">
        <f t="shared" si="156"/>
        <v>8</v>
      </c>
      <c r="F863" s="80">
        <v>346.9418</v>
      </c>
      <c r="G863" s="80">
        <v>30.99</v>
      </c>
      <c r="H863" s="80">
        <v>0.28000000000000003</v>
      </c>
      <c r="I863" s="80">
        <v>3377.24</v>
      </c>
      <c r="J863" s="80">
        <v>241.5</v>
      </c>
      <c r="K863" s="80">
        <v>1119.5906</v>
      </c>
      <c r="L863" s="80">
        <v>11590.9</v>
      </c>
      <c r="M863" s="80">
        <v>19349.3</v>
      </c>
    </row>
    <row r="864" spans="1:13" ht="15.5" x14ac:dyDescent="0.35">
      <c r="A864" s="13">
        <v>44325</v>
      </c>
      <c r="B864" s="81" t="s">
        <v>910</v>
      </c>
      <c r="C864" s="80">
        <f t="shared" si="154"/>
        <v>2021</v>
      </c>
      <c r="D864" s="80">
        <f t="shared" si="155"/>
        <v>5</v>
      </c>
      <c r="E864" s="80">
        <f t="shared" si="156"/>
        <v>9</v>
      </c>
      <c r="F864" s="80">
        <v>351.46019999999999</v>
      </c>
      <c r="G864" s="80">
        <v>31.39</v>
      </c>
      <c r="H864" s="80">
        <v>0.4</v>
      </c>
      <c r="I864" s="80">
        <v>4680.07</v>
      </c>
      <c r="J864" s="80">
        <v>130.4</v>
      </c>
      <c r="K864" s="80">
        <v>1119.5906</v>
      </c>
      <c r="L864" s="80">
        <v>11590.87</v>
      </c>
      <c r="M864" s="80">
        <v>19349.38</v>
      </c>
    </row>
    <row r="865" spans="1:13" ht="15.5" x14ac:dyDescent="0.35">
      <c r="A865" s="13">
        <v>44326</v>
      </c>
      <c r="B865" s="81" t="s">
        <v>911</v>
      </c>
      <c r="C865" s="80">
        <f t="shared" si="154"/>
        <v>2021</v>
      </c>
      <c r="D865" s="80">
        <f t="shared" si="155"/>
        <v>5</v>
      </c>
      <c r="E865" s="80">
        <f t="shared" si="156"/>
        <v>10</v>
      </c>
      <c r="F865" s="80">
        <v>355.5745</v>
      </c>
      <c r="G865" s="80">
        <v>31.76</v>
      </c>
      <c r="H865" s="80">
        <v>0.37</v>
      </c>
      <c r="I865" s="80">
        <v>4193.4799999999996</v>
      </c>
      <c r="J865" s="80">
        <v>177.2</v>
      </c>
      <c r="K865" s="80">
        <v>1119.5925999999999</v>
      </c>
      <c r="L865" s="80">
        <v>11590.91</v>
      </c>
      <c r="M865" s="80">
        <v>19349.490000000002</v>
      </c>
    </row>
    <row r="866" spans="1:13" ht="15.5" x14ac:dyDescent="0.35">
      <c r="A866" s="13">
        <v>44327</v>
      </c>
      <c r="B866" s="81" t="s">
        <v>912</v>
      </c>
      <c r="C866" s="80">
        <f t="shared" si="154"/>
        <v>2021</v>
      </c>
      <c r="D866" s="80">
        <f t="shared" si="155"/>
        <v>5</v>
      </c>
      <c r="E866" s="80">
        <f t="shared" si="156"/>
        <v>11</v>
      </c>
      <c r="F866" s="80">
        <v>359.05509999999998</v>
      </c>
      <c r="G866" s="80">
        <v>32.07</v>
      </c>
      <c r="H866" s="80">
        <v>0.31</v>
      </c>
      <c r="I866" s="80">
        <v>3749.42</v>
      </c>
      <c r="J866" s="80">
        <v>266.39999999999998</v>
      </c>
      <c r="K866" s="80">
        <v>1119.5925999999999</v>
      </c>
      <c r="L866" s="80">
        <v>11590.76</v>
      </c>
      <c r="M866" s="80">
        <v>19349.88</v>
      </c>
    </row>
    <row r="867" spans="1:13" ht="15.5" x14ac:dyDescent="0.35">
      <c r="A867" s="13">
        <v>44328</v>
      </c>
      <c r="B867" s="81" t="s">
        <v>913</v>
      </c>
      <c r="C867" s="80">
        <f t="shared" si="154"/>
        <v>2021</v>
      </c>
      <c r="D867" s="80">
        <f t="shared" si="155"/>
        <v>5</v>
      </c>
      <c r="E867" s="80">
        <f t="shared" si="156"/>
        <v>12</v>
      </c>
      <c r="F867" s="80">
        <v>362.24299999999999</v>
      </c>
      <c r="G867" s="80">
        <v>32.35</v>
      </c>
      <c r="H867" s="80">
        <v>0.28000000000000003</v>
      </c>
      <c r="I867" s="80">
        <v>3513.09</v>
      </c>
      <c r="J867" s="80">
        <v>327.10000000000002</v>
      </c>
      <c r="K867" s="80">
        <v>1119.5925999999999</v>
      </c>
      <c r="L867" s="80">
        <v>11590.74</v>
      </c>
      <c r="M867" s="80">
        <v>19349.939999999999</v>
      </c>
    </row>
    <row r="868" spans="1:13" ht="15.5" x14ac:dyDescent="0.35">
      <c r="A868" s="13">
        <v>44329</v>
      </c>
      <c r="B868" s="81" t="s">
        <v>914</v>
      </c>
      <c r="C868" s="80">
        <f t="shared" si="154"/>
        <v>2021</v>
      </c>
      <c r="D868" s="80">
        <f t="shared" si="155"/>
        <v>5</v>
      </c>
      <c r="E868" s="80">
        <f t="shared" si="156"/>
        <v>13</v>
      </c>
      <c r="F868" s="80">
        <v>365.9633</v>
      </c>
      <c r="G868" s="80">
        <v>32.67</v>
      </c>
      <c r="H868" s="80">
        <v>0.33</v>
      </c>
      <c r="I868" s="80">
        <v>3957</v>
      </c>
      <c r="J868" s="80">
        <v>255.1</v>
      </c>
      <c r="K868" s="80">
        <v>1120.1926000000001</v>
      </c>
      <c r="L868" s="80">
        <v>11590.73</v>
      </c>
      <c r="M868" s="80">
        <v>19309.53</v>
      </c>
    </row>
    <row r="869" spans="1:13" ht="15.5" x14ac:dyDescent="0.35">
      <c r="A869" s="13">
        <v>44330</v>
      </c>
      <c r="B869" s="81" t="s">
        <v>915</v>
      </c>
      <c r="C869" s="80">
        <f t="shared" si="154"/>
        <v>2021</v>
      </c>
      <c r="D869" s="80">
        <f t="shared" si="155"/>
        <v>5</v>
      </c>
      <c r="E869" s="80">
        <f t="shared" si="156"/>
        <v>14</v>
      </c>
      <c r="F869" s="80">
        <v>369.4</v>
      </c>
      <c r="G869" s="80">
        <v>32.99</v>
      </c>
      <c r="H869" s="80">
        <v>0.31</v>
      </c>
      <c r="I869" s="80">
        <v>3690.3</v>
      </c>
      <c r="J869" s="80">
        <v>270.5</v>
      </c>
      <c r="K869" s="80">
        <v>1119.5925999999999</v>
      </c>
      <c r="L869" s="80">
        <v>11590.66</v>
      </c>
      <c r="M869" s="80">
        <v>19350.13</v>
      </c>
    </row>
    <row r="870" spans="1:13" ht="15.5" x14ac:dyDescent="0.35">
      <c r="A870" s="13">
        <v>44331</v>
      </c>
      <c r="B870" s="81" t="s">
        <v>916</v>
      </c>
      <c r="C870" s="80">
        <f t="shared" si="154"/>
        <v>2021</v>
      </c>
      <c r="D870" s="80">
        <f t="shared" si="155"/>
        <v>5</v>
      </c>
      <c r="E870" s="80">
        <f t="shared" si="156"/>
        <v>15</v>
      </c>
      <c r="F870" s="80">
        <v>373.09969999999998</v>
      </c>
      <c r="G870" s="80">
        <v>33.32</v>
      </c>
      <c r="H870" s="80">
        <v>0.33</v>
      </c>
      <c r="I870" s="80">
        <v>4111.1899999999996</v>
      </c>
      <c r="J870" s="80">
        <v>411.4</v>
      </c>
      <c r="K870" s="80">
        <v>1119.5925999999999</v>
      </c>
      <c r="L870" s="80">
        <v>11590.65</v>
      </c>
      <c r="M870" s="80">
        <v>19350.16</v>
      </c>
    </row>
    <row r="871" spans="1:13" ht="15.5" x14ac:dyDescent="0.35">
      <c r="A871" s="13">
        <v>44332</v>
      </c>
      <c r="B871" s="81" t="s">
        <v>917</v>
      </c>
      <c r="C871" s="80">
        <f t="shared" si="154"/>
        <v>2021</v>
      </c>
      <c r="D871" s="80">
        <f t="shared" si="155"/>
        <v>5</v>
      </c>
      <c r="E871" s="80">
        <f t="shared" si="156"/>
        <v>16</v>
      </c>
      <c r="F871" s="80">
        <v>376.90519999999998</v>
      </c>
      <c r="G871" s="80">
        <v>33.6</v>
      </c>
      <c r="H871" s="80">
        <v>0.34</v>
      </c>
      <c r="I871" s="80">
        <v>4207.3999999999996</v>
      </c>
      <c r="J871" s="80">
        <v>396.3</v>
      </c>
      <c r="K871" s="80">
        <v>1121.6676</v>
      </c>
      <c r="L871" s="80">
        <v>11590.72</v>
      </c>
      <c r="M871" s="80">
        <v>19075.07</v>
      </c>
    </row>
    <row r="872" spans="1:13" ht="15.5" x14ac:dyDescent="0.35">
      <c r="A872" s="13">
        <v>44333</v>
      </c>
      <c r="B872" s="81" t="s">
        <v>918</v>
      </c>
      <c r="C872" s="80">
        <f t="shared" si="154"/>
        <v>2021</v>
      </c>
      <c r="D872" s="80">
        <f t="shared" si="155"/>
        <v>5</v>
      </c>
      <c r="E872" s="80">
        <f t="shared" si="156"/>
        <v>17</v>
      </c>
      <c r="F872" s="80">
        <v>379.24599999999998</v>
      </c>
      <c r="G872" s="80">
        <v>33.81</v>
      </c>
      <c r="H872" s="80">
        <v>0.21</v>
      </c>
      <c r="I872" s="80">
        <v>3144.46</v>
      </c>
      <c r="J872" s="80">
        <v>775.5</v>
      </c>
      <c r="K872" s="80">
        <v>1121.6681000000001</v>
      </c>
      <c r="L872" s="80">
        <v>11590.83</v>
      </c>
      <c r="M872" s="80">
        <v>19068.259999999998</v>
      </c>
    </row>
    <row r="873" spans="1:13" ht="15.5" x14ac:dyDescent="0.35">
      <c r="A873" s="13">
        <v>44334</v>
      </c>
      <c r="B873" s="81" t="s">
        <v>919</v>
      </c>
      <c r="C873" s="80">
        <f t="shared" si="154"/>
        <v>2021</v>
      </c>
      <c r="D873" s="80">
        <f t="shared" si="155"/>
        <v>5</v>
      </c>
      <c r="E873" s="80">
        <f t="shared" si="156"/>
        <v>18</v>
      </c>
      <c r="F873" s="80">
        <v>380.82859999999999</v>
      </c>
      <c r="G873" s="80">
        <v>33.950000000000003</v>
      </c>
      <c r="H873" s="80">
        <v>0.14000000000000001</v>
      </c>
      <c r="I873" s="80">
        <v>2611.0100000000002</v>
      </c>
      <c r="J873" s="80">
        <v>994.4</v>
      </c>
      <c r="K873" s="80">
        <v>1121.6681000000001</v>
      </c>
      <c r="L873" s="80">
        <v>11590.97</v>
      </c>
      <c r="M873" s="80">
        <v>19058.04</v>
      </c>
    </row>
    <row r="874" spans="1:13" ht="15.5" x14ac:dyDescent="0.35">
      <c r="A874" s="13">
        <v>44335</v>
      </c>
      <c r="B874" s="81" t="s">
        <v>920</v>
      </c>
      <c r="C874" s="80">
        <f t="shared" si="154"/>
        <v>2021</v>
      </c>
      <c r="D874" s="80">
        <f t="shared" si="155"/>
        <v>5</v>
      </c>
      <c r="E874" s="80">
        <f t="shared" si="156"/>
        <v>19</v>
      </c>
      <c r="F874" s="80">
        <v>382.6361</v>
      </c>
      <c r="G874" s="80">
        <v>34.11</v>
      </c>
      <c r="H874" s="80">
        <v>0.16</v>
      </c>
      <c r="I874" s="80">
        <v>2661.22</v>
      </c>
      <c r="J874" s="80">
        <v>846.1</v>
      </c>
      <c r="K874" s="80">
        <v>1121.6681000000001</v>
      </c>
      <c r="L874" s="80">
        <v>11591.1</v>
      </c>
      <c r="M874" s="80">
        <v>19057.990000000002</v>
      </c>
    </row>
    <row r="875" spans="1:13" ht="15.5" x14ac:dyDescent="0.35">
      <c r="A875" s="13">
        <v>44336</v>
      </c>
      <c r="B875" s="81" t="s">
        <v>921</v>
      </c>
      <c r="C875" s="80">
        <f t="shared" si="154"/>
        <v>2021</v>
      </c>
      <c r="D875" s="80">
        <f t="shared" si="155"/>
        <v>5</v>
      </c>
      <c r="E875" s="80">
        <f t="shared" si="156"/>
        <v>20</v>
      </c>
      <c r="F875" s="80">
        <v>385.5009</v>
      </c>
      <c r="G875" s="80">
        <v>34.369999999999997</v>
      </c>
      <c r="H875" s="80">
        <v>0.26</v>
      </c>
      <c r="I875" s="80">
        <v>3452.9</v>
      </c>
      <c r="J875" s="80">
        <v>570.29999999999995</v>
      </c>
      <c r="K875" s="80">
        <v>1121.6681000000001</v>
      </c>
      <c r="L875" s="80">
        <v>11591.22</v>
      </c>
      <c r="M875" s="80">
        <v>19103.46</v>
      </c>
    </row>
    <row r="876" spans="1:13" ht="15.5" x14ac:dyDescent="0.35">
      <c r="A876" s="13">
        <v>44337</v>
      </c>
      <c r="B876" s="81" t="s">
        <v>922</v>
      </c>
      <c r="C876" s="80">
        <f t="shared" si="154"/>
        <v>2021</v>
      </c>
      <c r="D876" s="80">
        <f t="shared" si="155"/>
        <v>5</v>
      </c>
      <c r="E876" s="80">
        <f t="shared" si="156"/>
        <v>21</v>
      </c>
      <c r="F876" s="80">
        <v>388.98219999999998</v>
      </c>
      <c r="G876" s="80">
        <v>34.68</v>
      </c>
      <c r="H876" s="80">
        <v>0.31</v>
      </c>
      <c r="I876" s="80">
        <v>3819</v>
      </c>
      <c r="J876" s="80">
        <v>337.2</v>
      </c>
      <c r="K876" s="80">
        <v>1121.6681000000001</v>
      </c>
      <c r="L876" s="80">
        <v>11591.21</v>
      </c>
      <c r="M876" s="80">
        <v>19255.2</v>
      </c>
    </row>
    <row r="877" spans="1:13" ht="15.5" x14ac:dyDescent="0.35">
      <c r="A877" s="13">
        <v>44338</v>
      </c>
      <c r="B877" s="81" t="s">
        <v>923</v>
      </c>
      <c r="C877" s="80">
        <f t="shared" si="154"/>
        <v>2021</v>
      </c>
      <c r="D877" s="80">
        <f t="shared" si="155"/>
        <v>5</v>
      </c>
      <c r="E877" s="80">
        <f t="shared" si="156"/>
        <v>22</v>
      </c>
      <c r="F877" s="80">
        <v>392.94909999999999</v>
      </c>
      <c r="G877" s="80">
        <v>35.03</v>
      </c>
      <c r="H877" s="80">
        <v>0.35</v>
      </c>
      <c r="I877" s="80">
        <v>4303.8999999999996</v>
      </c>
      <c r="J877" s="80">
        <v>326.8</v>
      </c>
      <c r="K877" s="80">
        <v>1121.6681000000001</v>
      </c>
      <c r="L877" s="80">
        <v>11591.2</v>
      </c>
      <c r="M877" s="80">
        <v>19348.78</v>
      </c>
    </row>
    <row r="878" spans="1:13" ht="15.5" x14ac:dyDescent="0.35">
      <c r="A878" s="13">
        <v>44339</v>
      </c>
      <c r="B878" s="81" t="s">
        <v>924</v>
      </c>
      <c r="C878" s="80">
        <f t="shared" si="154"/>
        <v>2021</v>
      </c>
      <c r="D878" s="80">
        <f t="shared" si="155"/>
        <v>5</v>
      </c>
      <c r="E878" s="80">
        <f t="shared" si="156"/>
        <v>23</v>
      </c>
      <c r="F878" s="80">
        <v>397.11090000000002</v>
      </c>
      <c r="G878" s="80">
        <v>35.4</v>
      </c>
      <c r="H878" s="80">
        <v>0.37</v>
      </c>
      <c r="I878" s="80">
        <v>4519.33</v>
      </c>
      <c r="J878" s="80">
        <v>293.60000000000002</v>
      </c>
      <c r="K878" s="80">
        <v>1121.6681000000001</v>
      </c>
      <c r="L878" s="80">
        <v>11591.17</v>
      </c>
      <c r="M878" s="80">
        <v>19348.849999999999</v>
      </c>
    </row>
    <row r="879" spans="1:13" ht="15.5" x14ac:dyDescent="0.35">
      <c r="A879" s="13">
        <v>44340</v>
      </c>
      <c r="B879" s="81" t="s">
        <v>925</v>
      </c>
      <c r="C879" s="80">
        <f t="shared" si="154"/>
        <v>2021</v>
      </c>
      <c r="D879" s="80">
        <f t="shared" si="155"/>
        <v>5</v>
      </c>
      <c r="E879" s="80">
        <f t="shared" si="156"/>
        <v>24</v>
      </c>
      <c r="F879" s="80">
        <v>400.67840000000001</v>
      </c>
      <c r="G879" s="80">
        <v>35.72</v>
      </c>
      <c r="H879" s="80">
        <v>0.32</v>
      </c>
      <c r="I879" s="80">
        <v>3881.75</v>
      </c>
      <c r="J879" s="80">
        <v>364.5</v>
      </c>
      <c r="K879" s="80">
        <v>1121.6627000000001</v>
      </c>
      <c r="L879" s="80">
        <v>11590.96</v>
      </c>
      <c r="M879" s="80">
        <v>19348.8</v>
      </c>
    </row>
    <row r="880" spans="1:13" ht="15.5" x14ac:dyDescent="0.35">
      <c r="A880" s="13">
        <v>44341</v>
      </c>
      <c r="B880" s="81" t="s">
        <v>926</v>
      </c>
      <c r="C880" s="80">
        <f t="shared" si="154"/>
        <v>2021</v>
      </c>
      <c r="D880" s="80">
        <f t="shared" si="155"/>
        <v>5</v>
      </c>
      <c r="E880" s="80">
        <f t="shared" si="156"/>
        <v>25</v>
      </c>
      <c r="F880" s="80">
        <v>403.29680000000002</v>
      </c>
      <c r="G880" s="80">
        <v>35.96</v>
      </c>
      <c r="H880" s="80">
        <v>0.23</v>
      </c>
      <c r="I880" s="80">
        <v>3282.53</v>
      </c>
      <c r="J880" s="80">
        <v>637.4</v>
      </c>
      <c r="K880" s="80">
        <v>1121.6627000000001</v>
      </c>
      <c r="L880" s="80">
        <v>11590.87</v>
      </c>
      <c r="M880" s="80">
        <v>19349.02</v>
      </c>
    </row>
    <row r="881" spans="1:13" ht="15.5" x14ac:dyDescent="0.35">
      <c r="A881" s="13">
        <v>44342</v>
      </c>
      <c r="B881" s="81" t="s">
        <v>927</v>
      </c>
      <c r="C881" s="80">
        <f t="shared" si="154"/>
        <v>2021</v>
      </c>
      <c r="D881" s="80">
        <f t="shared" si="155"/>
        <v>5</v>
      </c>
      <c r="E881" s="80">
        <f t="shared" si="156"/>
        <v>26</v>
      </c>
      <c r="F881" s="80">
        <v>405.43150000000003</v>
      </c>
      <c r="G881" s="80">
        <v>36.15</v>
      </c>
      <c r="H881" s="80">
        <v>0.19</v>
      </c>
      <c r="I881" s="80">
        <v>2809.88</v>
      </c>
      <c r="J881" s="80">
        <v>664.5</v>
      </c>
      <c r="K881" s="80">
        <v>1121.6627000000001</v>
      </c>
      <c r="L881" s="80">
        <v>11590.8</v>
      </c>
      <c r="M881" s="80">
        <v>19349.22</v>
      </c>
    </row>
    <row r="882" spans="1:13" ht="15.5" x14ac:dyDescent="0.35">
      <c r="A882" s="13">
        <v>44343</v>
      </c>
      <c r="B882" s="81" t="s">
        <v>928</v>
      </c>
      <c r="C882" s="80">
        <f t="shared" si="154"/>
        <v>2021</v>
      </c>
      <c r="D882" s="80">
        <f t="shared" si="155"/>
        <v>5</v>
      </c>
      <c r="E882" s="80">
        <f t="shared" si="156"/>
        <v>27</v>
      </c>
      <c r="F882" s="80">
        <v>407.23079999999999</v>
      </c>
      <c r="G882" s="80">
        <v>36.31</v>
      </c>
      <c r="H882" s="80">
        <v>0.16</v>
      </c>
      <c r="I882" s="80">
        <v>2704.94</v>
      </c>
      <c r="J882" s="80">
        <v>855.1</v>
      </c>
      <c r="K882" s="80">
        <v>1121.6627000000001</v>
      </c>
      <c r="L882" s="80">
        <v>11590.84</v>
      </c>
      <c r="M882" s="80">
        <v>19251.990000000002</v>
      </c>
    </row>
    <row r="883" spans="1:13" ht="15.5" x14ac:dyDescent="0.35">
      <c r="A883" s="13">
        <v>44344</v>
      </c>
      <c r="B883" s="81" t="s">
        <v>929</v>
      </c>
      <c r="C883" s="80">
        <f t="shared" si="154"/>
        <v>2021</v>
      </c>
      <c r="D883" s="80">
        <f t="shared" si="155"/>
        <v>5</v>
      </c>
      <c r="E883" s="80">
        <f t="shared" si="156"/>
        <v>28</v>
      </c>
      <c r="F883" s="80">
        <v>410.02319999999997</v>
      </c>
      <c r="G883" s="80">
        <v>36.549999999999997</v>
      </c>
      <c r="H883" s="80">
        <v>0.25</v>
      </c>
      <c r="I883" s="80">
        <v>3309.25</v>
      </c>
      <c r="J883" s="80">
        <v>472.3</v>
      </c>
      <c r="K883" s="80">
        <v>1121.6627000000001</v>
      </c>
      <c r="L883" s="80">
        <v>11590.96</v>
      </c>
      <c r="M883" s="80">
        <v>19161.52</v>
      </c>
    </row>
    <row r="884" spans="1:13" ht="15.5" x14ac:dyDescent="0.35">
      <c r="A884" s="13">
        <v>44345</v>
      </c>
      <c r="B884" s="81" t="s">
        <v>930</v>
      </c>
      <c r="C884" s="80">
        <f t="shared" si="154"/>
        <v>2021</v>
      </c>
      <c r="D884" s="80">
        <f t="shared" si="155"/>
        <v>5</v>
      </c>
      <c r="E884" s="80">
        <f t="shared" si="156"/>
        <v>29</v>
      </c>
      <c r="F884" s="80">
        <v>414.58679999999998</v>
      </c>
      <c r="G884" s="80">
        <v>36.96</v>
      </c>
      <c r="H884" s="80">
        <v>0.41</v>
      </c>
      <c r="I884" s="80">
        <v>4749.84</v>
      </c>
      <c r="J884" s="80">
        <v>153.69999999999999</v>
      </c>
      <c r="K884" s="80">
        <v>1121.6627000000001</v>
      </c>
      <c r="L884" s="80">
        <v>11590.99</v>
      </c>
      <c r="M884" s="80">
        <v>19348.7</v>
      </c>
    </row>
    <row r="885" spans="1:13" ht="15.5" x14ac:dyDescent="0.35">
      <c r="A885" s="13">
        <v>44346</v>
      </c>
      <c r="B885" s="81" t="s">
        <v>931</v>
      </c>
      <c r="C885" s="80">
        <f t="shared" si="154"/>
        <v>2021</v>
      </c>
      <c r="D885" s="80">
        <f t="shared" si="155"/>
        <v>5</v>
      </c>
      <c r="E885" s="80">
        <f t="shared" si="156"/>
        <v>30</v>
      </c>
      <c r="F885" s="80">
        <v>419.37729999999999</v>
      </c>
      <c r="G885" s="80">
        <v>37.39</v>
      </c>
      <c r="H885" s="80">
        <v>0.43</v>
      </c>
      <c r="I885" s="80">
        <v>4956.57</v>
      </c>
      <c r="J885" s="80">
        <v>195.8</v>
      </c>
      <c r="K885" s="80">
        <v>1121.6627000000001</v>
      </c>
      <c r="L885" s="80">
        <v>11590.88</v>
      </c>
      <c r="M885" s="80">
        <v>19349.009999999998</v>
      </c>
    </row>
    <row r="886" spans="1:13" ht="15.5" x14ac:dyDescent="0.35">
      <c r="A886" s="13">
        <v>44347</v>
      </c>
      <c r="B886" s="81" t="s">
        <v>932</v>
      </c>
      <c r="C886" s="80">
        <f t="shared" si="154"/>
        <v>2021</v>
      </c>
      <c r="D886" s="80">
        <f t="shared" si="155"/>
        <v>5</v>
      </c>
      <c r="E886" s="80">
        <f t="shared" si="156"/>
        <v>31</v>
      </c>
      <c r="F886" s="80">
        <v>421.9787</v>
      </c>
      <c r="G886" s="80">
        <v>37.619999999999997</v>
      </c>
      <c r="H886" s="80">
        <v>0.23</v>
      </c>
      <c r="I886" s="80">
        <v>4685.2700000000004</v>
      </c>
      <c r="J886" s="80">
        <v>200</v>
      </c>
      <c r="K886" s="80">
        <v>1121.672</v>
      </c>
      <c r="L886" s="80">
        <v>11591</v>
      </c>
      <c r="M886" s="80">
        <v>19349.75</v>
      </c>
    </row>
    <row r="887" spans="1:13" ht="15.5" x14ac:dyDescent="0.35">
      <c r="A887" s="13">
        <v>44348</v>
      </c>
      <c r="B887" s="81" t="s">
        <v>933</v>
      </c>
      <c r="C887" s="80">
        <f t="shared" si="154"/>
        <v>2021</v>
      </c>
      <c r="D887" s="80">
        <f t="shared" si="155"/>
        <v>6</v>
      </c>
      <c r="E887" s="80">
        <f t="shared" si="156"/>
        <v>1</v>
      </c>
      <c r="F887" s="80">
        <v>426.09059999999999</v>
      </c>
      <c r="G887" s="80">
        <v>37.979999999999997</v>
      </c>
      <c r="H887" s="80">
        <v>0.37</v>
      </c>
      <c r="I887" s="80">
        <v>4396.47</v>
      </c>
      <c r="J887" s="80">
        <v>224.4</v>
      </c>
      <c r="K887" s="80">
        <v>1121.922</v>
      </c>
      <c r="L887" s="80">
        <v>11590.87</v>
      </c>
      <c r="M887" s="80">
        <v>19350.099999999999</v>
      </c>
    </row>
    <row r="888" spans="1:13" ht="15.5" x14ac:dyDescent="0.35">
      <c r="A888" s="13">
        <v>44349</v>
      </c>
      <c r="B888" s="81" t="s">
        <v>934</v>
      </c>
      <c r="C888" s="80">
        <f t="shared" si="154"/>
        <v>2021</v>
      </c>
      <c r="D888" s="80">
        <f t="shared" si="155"/>
        <v>6</v>
      </c>
      <c r="E888" s="80">
        <f t="shared" si="156"/>
        <v>2</v>
      </c>
      <c r="F888" s="80">
        <v>430.74540000000002</v>
      </c>
      <c r="G888" s="80">
        <v>38.39</v>
      </c>
      <c r="H888" s="80">
        <v>0.41</v>
      </c>
      <c r="I888" s="80">
        <v>4792.7700000000004</v>
      </c>
      <c r="J888" s="80">
        <v>204</v>
      </c>
      <c r="K888" s="80">
        <v>1121.922</v>
      </c>
      <c r="L888" s="80">
        <v>11590.81</v>
      </c>
      <c r="M888" s="80">
        <v>19350.240000000002</v>
      </c>
    </row>
    <row r="889" spans="1:13" ht="15.5" x14ac:dyDescent="0.35">
      <c r="A889" s="13">
        <v>44350</v>
      </c>
      <c r="B889" s="81" t="s">
        <v>935</v>
      </c>
      <c r="C889" s="80">
        <f t="shared" si="154"/>
        <v>2021</v>
      </c>
      <c r="D889" s="80">
        <f t="shared" si="155"/>
        <v>6</v>
      </c>
      <c r="E889" s="80">
        <f t="shared" si="156"/>
        <v>3</v>
      </c>
      <c r="F889" s="80">
        <v>435.2509</v>
      </c>
      <c r="G889" s="80">
        <v>38.799999999999997</v>
      </c>
      <c r="H889" s="80">
        <v>0.4</v>
      </c>
      <c r="I889" s="80">
        <v>4607.59</v>
      </c>
      <c r="J889" s="80">
        <v>128.80000000000001</v>
      </c>
      <c r="K889" s="80">
        <v>1121.922</v>
      </c>
      <c r="L889" s="80">
        <v>11590.8</v>
      </c>
      <c r="M889" s="80">
        <v>19350.27</v>
      </c>
    </row>
    <row r="890" spans="1:13" ht="15.5" x14ac:dyDescent="0.35">
      <c r="A890" s="13">
        <v>44351</v>
      </c>
      <c r="B890" s="81" t="s">
        <v>936</v>
      </c>
      <c r="C890" s="80">
        <f t="shared" si="154"/>
        <v>2021</v>
      </c>
      <c r="D890" s="80">
        <f t="shared" si="155"/>
        <v>6</v>
      </c>
      <c r="E890" s="80">
        <f t="shared" si="156"/>
        <v>4</v>
      </c>
      <c r="F890" s="80">
        <v>439.6268</v>
      </c>
      <c r="G890" s="80">
        <v>39.19</v>
      </c>
      <c r="H890" s="80">
        <v>0.39</v>
      </c>
      <c r="I890" s="80">
        <v>4487.1400000000003</v>
      </c>
      <c r="J890" s="80">
        <v>116.9</v>
      </c>
      <c r="K890" s="80">
        <v>1121.922</v>
      </c>
      <c r="L890" s="80">
        <v>11590.61</v>
      </c>
      <c r="M890" s="80">
        <v>19350.78</v>
      </c>
    </row>
    <row r="891" spans="1:13" ht="15.5" x14ac:dyDescent="0.35">
      <c r="A891" s="13">
        <v>44352</v>
      </c>
      <c r="B891" s="81" t="s">
        <v>937</v>
      </c>
      <c r="C891" s="80">
        <f t="shared" si="154"/>
        <v>2021</v>
      </c>
      <c r="D891" s="80">
        <f t="shared" si="155"/>
        <v>6</v>
      </c>
      <c r="E891" s="80">
        <f t="shared" si="156"/>
        <v>5</v>
      </c>
      <c r="F891" s="80">
        <v>444.39280000000002</v>
      </c>
      <c r="G891" s="80">
        <v>39.61</v>
      </c>
      <c r="H891" s="80">
        <v>0.42</v>
      </c>
      <c r="I891" s="80">
        <v>4866.0600000000004</v>
      </c>
      <c r="J891" s="80">
        <v>112.6</v>
      </c>
      <c r="K891" s="80">
        <v>1121.922</v>
      </c>
      <c r="L891" s="80">
        <v>11590.45</v>
      </c>
      <c r="M891" s="80">
        <v>19351.2</v>
      </c>
    </row>
    <row r="892" spans="1:13" ht="15.5" x14ac:dyDescent="0.35">
      <c r="A892" s="13">
        <v>44353</v>
      </c>
      <c r="B892" s="81" t="s">
        <v>938</v>
      </c>
      <c r="C892" s="80">
        <f t="shared" si="154"/>
        <v>2021</v>
      </c>
      <c r="D892" s="80">
        <f t="shared" si="155"/>
        <v>6</v>
      </c>
      <c r="E892" s="80">
        <f t="shared" si="156"/>
        <v>6</v>
      </c>
      <c r="F892" s="80">
        <v>449.27159999999998</v>
      </c>
      <c r="G892" s="80">
        <v>40.04</v>
      </c>
      <c r="H892" s="80">
        <v>0.43</v>
      </c>
      <c r="I892" s="80">
        <v>4995.87</v>
      </c>
      <c r="J892" s="80">
        <v>123.2</v>
      </c>
      <c r="K892" s="80">
        <v>1121.922</v>
      </c>
      <c r="L892" s="80">
        <v>11590.27</v>
      </c>
      <c r="M892" s="80">
        <v>19351.669999999998</v>
      </c>
    </row>
    <row r="893" spans="1:13" ht="15.5" x14ac:dyDescent="0.35">
      <c r="A893" s="13">
        <v>44354</v>
      </c>
      <c r="B893" s="81" t="s">
        <v>939</v>
      </c>
      <c r="C893" s="80">
        <f t="shared" si="154"/>
        <v>2021</v>
      </c>
      <c r="D893" s="80">
        <f t="shared" si="155"/>
        <v>6</v>
      </c>
      <c r="E893" s="80">
        <f t="shared" si="156"/>
        <v>7</v>
      </c>
      <c r="F893" s="80">
        <v>452.82139999999998</v>
      </c>
      <c r="G893" s="80">
        <v>40.36</v>
      </c>
      <c r="H893" s="80">
        <v>0.32</v>
      </c>
      <c r="I893" s="80">
        <v>3817.6</v>
      </c>
      <c r="J893" s="80">
        <v>267.89999999999998</v>
      </c>
      <c r="K893" s="80">
        <v>1121.9259</v>
      </c>
      <c r="L893" s="80">
        <v>11590.21</v>
      </c>
      <c r="M893" s="80">
        <v>19352.259999999998</v>
      </c>
    </row>
    <row r="894" spans="1:13" ht="15.5" x14ac:dyDescent="0.35">
      <c r="A894" s="13">
        <v>44355</v>
      </c>
      <c r="B894" s="81" t="s">
        <v>940</v>
      </c>
      <c r="C894" s="80">
        <f t="shared" si="154"/>
        <v>2021</v>
      </c>
      <c r="D894" s="80">
        <f t="shared" si="155"/>
        <v>6</v>
      </c>
      <c r="E894" s="80">
        <f t="shared" si="156"/>
        <v>8</v>
      </c>
      <c r="F894" s="80">
        <v>456.2688</v>
      </c>
      <c r="G894" s="80">
        <v>40.67</v>
      </c>
      <c r="H894" s="80">
        <v>0.31</v>
      </c>
      <c r="I894" s="80">
        <v>3726.6</v>
      </c>
      <c r="J894" s="80">
        <v>280.89999999999998</v>
      </c>
      <c r="K894" s="80">
        <v>1121.9259</v>
      </c>
      <c r="L894" s="80">
        <v>11590.7</v>
      </c>
      <c r="M894" s="80">
        <v>19350.98</v>
      </c>
    </row>
    <row r="895" spans="1:13" ht="15.5" x14ac:dyDescent="0.35">
      <c r="A895" s="13">
        <v>44356</v>
      </c>
      <c r="B895" s="81" t="s">
        <v>941</v>
      </c>
      <c r="C895" s="80">
        <f t="shared" si="154"/>
        <v>2021</v>
      </c>
      <c r="D895" s="80">
        <f t="shared" si="155"/>
        <v>6</v>
      </c>
      <c r="E895" s="80">
        <f t="shared" si="156"/>
        <v>9</v>
      </c>
      <c r="F895" s="80">
        <v>458.77780000000001</v>
      </c>
      <c r="G895" s="80">
        <v>40.89</v>
      </c>
      <c r="H895" s="80">
        <v>0.22</v>
      </c>
      <c r="I895" s="80">
        <v>3182.37</v>
      </c>
      <c r="J895" s="80">
        <v>636.1</v>
      </c>
      <c r="K895" s="80">
        <v>1121.9259</v>
      </c>
      <c r="L895" s="80">
        <v>11590.55</v>
      </c>
      <c r="M895" s="80">
        <v>19226.79</v>
      </c>
    </row>
    <row r="896" spans="1:13" ht="15.5" x14ac:dyDescent="0.35">
      <c r="A896" s="13">
        <v>44357</v>
      </c>
      <c r="B896" s="81" t="s">
        <v>942</v>
      </c>
      <c r="C896" s="80">
        <f t="shared" si="154"/>
        <v>2021</v>
      </c>
      <c r="D896" s="80">
        <f t="shared" si="155"/>
        <v>6</v>
      </c>
      <c r="E896" s="80">
        <f t="shared" si="156"/>
        <v>10</v>
      </c>
      <c r="F896" s="80">
        <v>462.06799999999998</v>
      </c>
      <c r="G896" s="80">
        <v>41.19</v>
      </c>
      <c r="H896" s="80">
        <v>0.28999999999999998</v>
      </c>
      <c r="I896" s="80">
        <v>3668.25</v>
      </c>
      <c r="J896" s="80">
        <v>426.7</v>
      </c>
      <c r="K896" s="80">
        <v>1121.9259</v>
      </c>
      <c r="L896" s="80">
        <v>11590.63</v>
      </c>
      <c r="M896" s="80">
        <v>19351.169999999998</v>
      </c>
    </row>
    <row r="897" spans="1:13" ht="15.5" x14ac:dyDescent="0.35">
      <c r="A897" s="13">
        <v>44358</v>
      </c>
      <c r="B897" s="81" t="s">
        <v>943</v>
      </c>
      <c r="C897" s="80">
        <f t="shared" si="154"/>
        <v>2021</v>
      </c>
      <c r="D897" s="80">
        <f t="shared" si="155"/>
        <v>6</v>
      </c>
      <c r="E897" s="80">
        <f t="shared" si="156"/>
        <v>11</v>
      </c>
      <c r="F897" s="80">
        <v>465.60669999999999</v>
      </c>
      <c r="G897" s="80">
        <v>41.5</v>
      </c>
      <c r="H897" s="80">
        <v>0.32</v>
      </c>
      <c r="I897" s="80">
        <v>3861.74</v>
      </c>
      <c r="J897" s="80">
        <v>305.39999999999998</v>
      </c>
      <c r="K897" s="80">
        <v>1121.9259</v>
      </c>
      <c r="L897" s="80">
        <v>11590.49</v>
      </c>
      <c r="M897" s="80">
        <v>19351.54</v>
      </c>
    </row>
    <row r="898" spans="1:13" ht="15.5" x14ac:dyDescent="0.35">
      <c r="A898" s="13">
        <v>44359</v>
      </c>
      <c r="B898" s="81" t="s">
        <v>944</v>
      </c>
      <c r="C898" s="80">
        <f t="shared" si="154"/>
        <v>2021</v>
      </c>
      <c r="D898" s="80">
        <f t="shared" si="155"/>
        <v>6</v>
      </c>
      <c r="E898" s="80">
        <f t="shared" si="156"/>
        <v>12</v>
      </c>
      <c r="F898" s="80">
        <v>470.46440000000001</v>
      </c>
      <c r="G898" s="80">
        <v>41.93</v>
      </c>
      <c r="H898" s="80">
        <v>0.43</v>
      </c>
      <c r="I898" s="80">
        <v>4995.6099999999997</v>
      </c>
      <c r="J898" s="80">
        <v>124.1</v>
      </c>
      <c r="K898" s="80">
        <v>1121.9259</v>
      </c>
      <c r="L898" s="80">
        <v>11590.48</v>
      </c>
      <c r="M898" s="80">
        <v>19351.55</v>
      </c>
    </row>
    <row r="899" spans="1:13" ht="15.5" x14ac:dyDescent="0.35">
      <c r="A899" s="13">
        <v>44360</v>
      </c>
      <c r="B899" s="81" t="s">
        <v>945</v>
      </c>
      <c r="C899" s="80">
        <f t="shared" si="154"/>
        <v>2021</v>
      </c>
      <c r="D899" s="80">
        <f t="shared" si="155"/>
        <v>6</v>
      </c>
      <c r="E899" s="80">
        <f t="shared" si="156"/>
        <v>13</v>
      </c>
      <c r="F899" s="80">
        <v>475.58069999999998</v>
      </c>
      <c r="G899" s="80">
        <v>42.39</v>
      </c>
      <c r="H899" s="80">
        <v>0.46</v>
      </c>
      <c r="I899" s="80">
        <v>5140.6400000000003</v>
      </c>
      <c r="J899" s="80">
        <v>124.4</v>
      </c>
      <c r="K899" s="80">
        <v>1121.9259</v>
      </c>
      <c r="L899" s="80">
        <v>11590.46</v>
      </c>
      <c r="M899" s="80">
        <v>19351.599999999999</v>
      </c>
    </row>
    <row r="900" spans="1:13" ht="15.5" x14ac:dyDescent="0.35">
      <c r="A900" s="13">
        <v>44361</v>
      </c>
      <c r="B900" s="81" t="s">
        <v>946</v>
      </c>
      <c r="C900" s="80">
        <f t="shared" si="154"/>
        <v>2021</v>
      </c>
      <c r="D900" s="80">
        <f t="shared" si="155"/>
        <v>6</v>
      </c>
      <c r="E900" s="80">
        <f t="shared" si="156"/>
        <v>14</v>
      </c>
      <c r="F900" s="80">
        <v>479.54759999999999</v>
      </c>
      <c r="G900" s="80">
        <v>42.74</v>
      </c>
      <c r="H900" s="80">
        <v>0.35</v>
      </c>
      <c r="I900" s="80">
        <v>4106.18</v>
      </c>
      <c r="J900" s="80">
        <v>152.19999999999999</v>
      </c>
      <c r="K900" s="80">
        <v>1121.9244000000001</v>
      </c>
      <c r="L900" s="80">
        <v>11590.36</v>
      </c>
      <c r="M900" s="80">
        <v>19351.7</v>
      </c>
    </row>
    <row r="901" spans="1:13" ht="15.5" x14ac:dyDescent="0.35">
      <c r="A901" s="13">
        <v>44362</v>
      </c>
      <c r="B901" s="81" t="s">
        <v>947</v>
      </c>
      <c r="C901" s="80">
        <f t="shared" ref="C901:C964" si="157">YEAR(B901)</f>
        <v>2021</v>
      </c>
      <c r="D901" s="80">
        <f t="shared" ref="D901:D964" si="158">MONTH(B901)</f>
        <v>6</v>
      </c>
      <c r="E901" s="80">
        <f t="shared" ref="E901:E964" si="159">DAY(B901)</f>
        <v>15</v>
      </c>
      <c r="F901" s="80">
        <v>482.80829999999997</v>
      </c>
      <c r="G901" s="80">
        <v>43.03</v>
      </c>
      <c r="H901" s="80">
        <v>0.28999999999999998</v>
      </c>
      <c r="I901" s="80">
        <v>3557.38</v>
      </c>
      <c r="J901" s="80">
        <v>312.2</v>
      </c>
      <c r="K901" s="80">
        <v>1121.9244000000001</v>
      </c>
      <c r="L901" s="80">
        <v>11590.3</v>
      </c>
      <c r="M901" s="80">
        <v>19351.88</v>
      </c>
    </row>
    <row r="902" spans="1:13" ht="15.5" x14ac:dyDescent="0.35">
      <c r="A902" s="13">
        <v>44363</v>
      </c>
      <c r="B902" s="81" t="s">
        <v>948</v>
      </c>
      <c r="C902" s="80">
        <f t="shared" si="157"/>
        <v>2021</v>
      </c>
      <c r="D902" s="80">
        <f t="shared" si="158"/>
        <v>6</v>
      </c>
      <c r="E902" s="80">
        <f t="shared" si="159"/>
        <v>16</v>
      </c>
      <c r="F902" s="80">
        <v>485.92970000000003</v>
      </c>
      <c r="G902" s="80">
        <v>43.31</v>
      </c>
      <c r="H902" s="80">
        <v>0.28000000000000003</v>
      </c>
      <c r="I902" s="80">
        <v>3343.42</v>
      </c>
      <c r="J902" s="80">
        <v>226.4</v>
      </c>
      <c r="K902" s="80">
        <v>1121.9244000000001</v>
      </c>
      <c r="L902" s="80">
        <v>11590.34</v>
      </c>
      <c r="M902" s="80">
        <v>19351.759999999998</v>
      </c>
    </row>
    <row r="903" spans="1:13" ht="15.5" x14ac:dyDescent="0.35">
      <c r="A903" s="13">
        <v>44364</v>
      </c>
      <c r="B903" s="81" t="s">
        <v>949</v>
      </c>
      <c r="C903" s="80">
        <f t="shared" si="157"/>
        <v>2021</v>
      </c>
      <c r="D903" s="80">
        <f t="shared" si="158"/>
        <v>6</v>
      </c>
      <c r="E903" s="80">
        <f t="shared" si="159"/>
        <v>17</v>
      </c>
      <c r="F903" s="80">
        <v>489.01330000000002</v>
      </c>
      <c r="G903" s="80">
        <v>43.59</v>
      </c>
      <c r="H903" s="80">
        <v>0.27</v>
      </c>
      <c r="I903" s="80">
        <v>3420.67</v>
      </c>
      <c r="J903" s="80">
        <v>336.3</v>
      </c>
      <c r="K903" s="80">
        <v>1121.9244000000001</v>
      </c>
      <c r="L903" s="80">
        <v>11590.27</v>
      </c>
      <c r="M903" s="80">
        <v>19351.95</v>
      </c>
    </row>
    <row r="904" spans="1:13" ht="15.5" x14ac:dyDescent="0.35">
      <c r="A904" s="13">
        <v>44365</v>
      </c>
      <c r="B904" s="81" t="s">
        <v>950</v>
      </c>
      <c r="C904" s="80">
        <f t="shared" si="157"/>
        <v>2021</v>
      </c>
      <c r="D904" s="80">
        <f t="shared" si="158"/>
        <v>6</v>
      </c>
      <c r="E904" s="80">
        <f t="shared" si="159"/>
        <v>18</v>
      </c>
      <c r="F904" s="80">
        <v>492.82940000000002</v>
      </c>
      <c r="G904" s="80">
        <v>43.93</v>
      </c>
      <c r="H904" s="80">
        <v>0.34</v>
      </c>
      <c r="I904" s="80">
        <v>3981.43</v>
      </c>
      <c r="J904" s="80">
        <v>144.4</v>
      </c>
      <c r="K904" s="80">
        <v>1121.9244000000001</v>
      </c>
      <c r="L904" s="80">
        <v>11590.2</v>
      </c>
      <c r="M904" s="80">
        <v>19352.13</v>
      </c>
    </row>
    <row r="905" spans="1:13" ht="15.5" x14ac:dyDescent="0.35">
      <c r="A905" s="13">
        <v>44366</v>
      </c>
      <c r="B905" s="81" t="s">
        <v>951</v>
      </c>
      <c r="C905" s="80">
        <f t="shared" si="157"/>
        <v>2021</v>
      </c>
      <c r="D905" s="80">
        <f t="shared" si="158"/>
        <v>6</v>
      </c>
      <c r="E905" s="80">
        <f t="shared" si="159"/>
        <v>19</v>
      </c>
      <c r="F905" s="80">
        <v>497.23970000000003</v>
      </c>
      <c r="G905" s="80">
        <v>44.32</v>
      </c>
      <c r="H905" s="80">
        <v>0.39</v>
      </c>
      <c r="I905" s="80">
        <v>4543.93</v>
      </c>
      <c r="J905" s="80">
        <v>140.6</v>
      </c>
      <c r="K905" s="80">
        <v>1121.9244000000001</v>
      </c>
      <c r="L905" s="80">
        <v>11590.1</v>
      </c>
      <c r="M905" s="80">
        <v>19352.39</v>
      </c>
    </row>
    <row r="906" spans="1:13" ht="15.5" x14ac:dyDescent="0.35">
      <c r="A906" s="13">
        <v>44367</v>
      </c>
      <c r="B906" s="81" t="s">
        <v>952</v>
      </c>
      <c r="C906" s="80">
        <f t="shared" si="157"/>
        <v>2021</v>
      </c>
      <c r="D906" s="80">
        <f t="shared" si="158"/>
        <v>6</v>
      </c>
      <c r="E906" s="80">
        <f t="shared" si="159"/>
        <v>20</v>
      </c>
      <c r="F906" s="80">
        <v>501.69369999999998</v>
      </c>
      <c r="G906" s="80">
        <v>44.72</v>
      </c>
      <c r="H906" s="80">
        <v>0.4</v>
      </c>
      <c r="I906" s="80">
        <v>4552.12</v>
      </c>
      <c r="J906" s="80">
        <v>107.6</v>
      </c>
      <c r="K906" s="80">
        <v>1121.9244000000001</v>
      </c>
      <c r="L906" s="80">
        <v>11589.95</v>
      </c>
      <c r="M906" s="80">
        <v>19352.78</v>
      </c>
    </row>
    <row r="907" spans="1:13" ht="15.5" x14ac:dyDescent="0.35">
      <c r="A907" s="13">
        <v>44368</v>
      </c>
      <c r="B907" s="81" t="s">
        <v>953</v>
      </c>
      <c r="C907" s="80">
        <f t="shared" si="157"/>
        <v>2021</v>
      </c>
      <c r="D907" s="80">
        <f t="shared" si="158"/>
        <v>6</v>
      </c>
      <c r="E907" s="80">
        <f t="shared" si="159"/>
        <v>21</v>
      </c>
      <c r="F907" s="80">
        <v>505.03039999999999</v>
      </c>
      <c r="G907" s="80">
        <v>45.01</v>
      </c>
      <c r="H907" s="80">
        <v>0.3</v>
      </c>
      <c r="I907" s="80">
        <v>3547.65</v>
      </c>
      <c r="J907" s="80">
        <v>231</v>
      </c>
      <c r="K907" s="80">
        <v>1121.9214999999999</v>
      </c>
      <c r="L907" s="80">
        <v>11589.81</v>
      </c>
      <c r="M907" s="80">
        <v>19352.830000000002</v>
      </c>
    </row>
    <row r="908" spans="1:13" ht="15.5" x14ac:dyDescent="0.35">
      <c r="A908" s="13">
        <v>44369</v>
      </c>
      <c r="B908" s="81" t="s">
        <v>954</v>
      </c>
      <c r="C908" s="80">
        <f t="shared" si="157"/>
        <v>2021</v>
      </c>
      <c r="D908" s="80">
        <f t="shared" si="158"/>
        <v>6</v>
      </c>
      <c r="E908" s="80">
        <f t="shared" si="159"/>
        <v>22</v>
      </c>
      <c r="F908" s="80">
        <v>507.24489999999997</v>
      </c>
      <c r="G908" s="80">
        <v>45.21</v>
      </c>
      <c r="H908" s="80">
        <v>0.2</v>
      </c>
      <c r="I908" s="80">
        <v>2812.47</v>
      </c>
      <c r="J908" s="80">
        <v>560.20000000000005</v>
      </c>
      <c r="K908" s="80">
        <v>1121.9214999999999</v>
      </c>
      <c r="L908" s="80">
        <v>11589.9</v>
      </c>
      <c r="M908" s="80">
        <v>19279.689999999999</v>
      </c>
    </row>
    <row r="909" spans="1:13" ht="15.5" x14ac:dyDescent="0.35">
      <c r="A909" s="13">
        <v>44370</v>
      </c>
      <c r="B909" s="81" t="s">
        <v>955</v>
      </c>
      <c r="C909" s="80">
        <f t="shared" si="157"/>
        <v>2021</v>
      </c>
      <c r="D909" s="80">
        <f t="shared" si="158"/>
        <v>6</v>
      </c>
      <c r="E909" s="80">
        <f t="shared" si="159"/>
        <v>23</v>
      </c>
      <c r="F909" s="80">
        <v>509.47519999999997</v>
      </c>
      <c r="G909" s="80">
        <v>45.41</v>
      </c>
      <c r="H909" s="80">
        <v>0.2</v>
      </c>
      <c r="I909" s="80">
        <v>2654.45</v>
      </c>
      <c r="J909" s="80">
        <v>415.2</v>
      </c>
      <c r="K909" s="80">
        <v>1121.9214999999999</v>
      </c>
      <c r="L909" s="80">
        <v>11589.93</v>
      </c>
      <c r="M909" s="80">
        <v>19352.509999999998</v>
      </c>
    </row>
    <row r="910" spans="1:13" ht="15.5" x14ac:dyDescent="0.35">
      <c r="A910" s="13">
        <v>44371</v>
      </c>
      <c r="B910" s="81" t="s">
        <v>956</v>
      </c>
      <c r="C910" s="80">
        <f t="shared" si="157"/>
        <v>2021</v>
      </c>
      <c r="D910" s="80">
        <f t="shared" si="158"/>
        <v>6</v>
      </c>
      <c r="E910" s="80">
        <f t="shared" si="159"/>
        <v>24</v>
      </c>
      <c r="F910" s="80">
        <v>511.8947</v>
      </c>
      <c r="G910" s="80">
        <v>45.63</v>
      </c>
      <c r="H910" s="80">
        <v>0.22</v>
      </c>
      <c r="I910" s="80">
        <v>2693.6</v>
      </c>
      <c r="J910" s="80">
        <v>281.7</v>
      </c>
      <c r="K910" s="80">
        <v>1121.9214999999999</v>
      </c>
      <c r="L910" s="80">
        <v>11589.95</v>
      </c>
      <c r="M910" s="80">
        <v>19352.47</v>
      </c>
    </row>
    <row r="911" spans="1:13" ht="15.5" x14ac:dyDescent="0.35">
      <c r="A911" s="13">
        <v>44372</v>
      </c>
      <c r="B911" s="81" t="s">
        <v>957</v>
      </c>
      <c r="C911" s="80">
        <f t="shared" si="157"/>
        <v>2021</v>
      </c>
      <c r="D911" s="80">
        <f t="shared" si="158"/>
        <v>6</v>
      </c>
      <c r="E911" s="80">
        <f t="shared" si="159"/>
        <v>25</v>
      </c>
      <c r="F911" s="80">
        <v>514.77049999999997</v>
      </c>
      <c r="G911" s="80">
        <v>45.88</v>
      </c>
      <c r="H911" s="80">
        <v>0.26</v>
      </c>
      <c r="I911" s="80">
        <v>3062.02</v>
      </c>
      <c r="J911" s="80">
        <v>194.9</v>
      </c>
      <c r="K911" s="80">
        <v>1121.9214999999999</v>
      </c>
      <c r="L911" s="80">
        <v>11589.94</v>
      </c>
      <c r="M911" s="80">
        <v>19352.48</v>
      </c>
    </row>
    <row r="912" spans="1:13" ht="15.5" x14ac:dyDescent="0.35">
      <c r="A912" s="13">
        <v>44373</v>
      </c>
      <c r="B912" s="81" t="s">
        <v>958</v>
      </c>
      <c r="C912" s="80">
        <f t="shared" si="157"/>
        <v>2021</v>
      </c>
      <c r="D912" s="80">
        <f t="shared" si="158"/>
        <v>6</v>
      </c>
      <c r="E912" s="80">
        <f t="shared" si="159"/>
        <v>26</v>
      </c>
      <c r="F912" s="80">
        <v>518.87649999999996</v>
      </c>
      <c r="G912" s="80">
        <v>46.25</v>
      </c>
      <c r="H912" s="80">
        <v>0.37</v>
      </c>
      <c r="I912" s="80">
        <v>4380.1899999999996</v>
      </c>
      <c r="J912" s="80">
        <v>271.7</v>
      </c>
      <c r="K912" s="80">
        <v>1121.9214999999999</v>
      </c>
      <c r="L912" s="80">
        <v>11589.9</v>
      </c>
      <c r="M912" s="80">
        <v>19352.599999999999</v>
      </c>
    </row>
    <row r="913" spans="1:13" ht="15.5" x14ac:dyDescent="0.35">
      <c r="A913" s="13">
        <v>44374</v>
      </c>
      <c r="B913" s="81" t="s">
        <v>959</v>
      </c>
      <c r="C913" s="80">
        <f t="shared" si="157"/>
        <v>2021</v>
      </c>
      <c r="D913" s="80">
        <f t="shared" si="158"/>
        <v>6</v>
      </c>
      <c r="E913" s="80">
        <f t="shared" si="159"/>
        <v>27</v>
      </c>
      <c r="F913" s="80">
        <v>523.30550000000005</v>
      </c>
      <c r="G913" s="80">
        <v>46.64</v>
      </c>
      <c r="H913" s="80">
        <v>0.39</v>
      </c>
      <c r="I913" s="80">
        <v>4619.33</v>
      </c>
      <c r="J913" s="80">
        <v>188.2</v>
      </c>
      <c r="K913" s="80">
        <v>1121.9214999999999</v>
      </c>
      <c r="L913" s="80">
        <v>11589.62</v>
      </c>
      <c r="M913" s="80">
        <v>19353.32</v>
      </c>
    </row>
    <row r="914" spans="1:13" ht="15.5" x14ac:dyDescent="0.35">
      <c r="A914" s="13">
        <v>44375</v>
      </c>
      <c r="B914" s="81" t="s">
        <v>960</v>
      </c>
      <c r="C914" s="80">
        <f t="shared" si="157"/>
        <v>2021</v>
      </c>
      <c r="D914" s="80">
        <f t="shared" si="158"/>
        <v>6</v>
      </c>
      <c r="E914" s="80">
        <f t="shared" si="159"/>
        <v>28</v>
      </c>
      <c r="F914" s="80">
        <v>526.6345</v>
      </c>
      <c r="G914" s="80">
        <v>46.94</v>
      </c>
      <c r="H914" s="80">
        <v>0.3</v>
      </c>
      <c r="I914" s="80">
        <v>3432.38</v>
      </c>
      <c r="J914" s="80">
        <v>115.7</v>
      </c>
      <c r="K914" s="80">
        <v>1121.9087999999999</v>
      </c>
      <c r="L914" s="80">
        <v>11589.12</v>
      </c>
      <c r="M914" s="80">
        <v>19353.2</v>
      </c>
    </row>
    <row r="915" spans="1:13" ht="15.5" x14ac:dyDescent="0.35">
      <c r="A915" s="13">
        <v>44376</v>
      </c>
      <c r="B915" s="81" t="s">
        <v>961</v>
      </c>
      <c r="C915" s="80">
        <f t="shared" si="157"/>
        <v>2021</v>
      </c>
      <c r="D915" s="80">
        <f t="shared" si="158"/>
        <v>6</v>
      </c>
      <c r="E915" s="80">
        <f t="shared" si="159"/>
        <v>29</v>
      </c>
      <c r="F915" s="80">
        <v>529.81859999999995</v>
      </c>
      <c r="G915" s="80">
        <v>47.22</v>
      </c>
      <c r="H915" s="80">
        <v>0.28000000000000003</v>
      </c>
      <c r="I915" s="80">
        <v>3329.18</v>
      </c>
      <c r="J915" s="80">
        <v>150.1</v>
      </c>
      <c r="K915" s="80">
        <v>1121.9087999999999</v>
      </c>
      <c r="L915" s="80">
        <v>11589.03</v>
      </c>
      <c r="M915" s="80">
        <v>19353.45</v>
      </c>
    </row>
    <row r="916" spans="1:13" ht="15.5" x14ac:dyDescent="0.35">
      <c r="A916" s="13">
        <v>44377</v>
      </c>
      <c r="B916" s="81" t="s">
        <v>962</v>
      </c>
      <c r="C916" s="80">
        <f t="shared" si="157"/>
        <v>2021</v>
      </c>
      <c r="D916" s="80">
        <f t="shared" si="158"/>
        <v>6</v>
      </c>
      <c r="E916" s="80">
        <f t="shared" si="159"/>
        <v>30</v>
      </c>
      <c r="F916" s="80">
        <v>532.87189999999998</v>
      </c>
      <c r="G916" s="80">
        <v>47.5</v>
      </c>
      <c r="H916" s="80">
        <v>0.27</v>
      </c>
      <c r="I916" s="80">
        <v>3775.53</v>
      </c>
      <c r="J916" s="80">
        <v>226.1</v>
      </c>
      <c r="K916" s="80">
        <v>1121.9087999999999</v>
      </c>
      <c r="L916" s="80">
        <v>11588.97</v>
      </c>
      <c r="M916" s="80">
        <v>19353.59</v>
      </c>
    </row>
    <row r="917" spans="1:13" ht="15.5" x14ac:dyDescent="0.35">
      <c r="A917" s="13">
        <v>44378</v>
      </c>
      <c r="B917" s="81" t="s">
        <v>963</v>
      </c>
      <c r="C917" s="80">
        <f t="shared" si="157"/>
        <v>2021</v>
      </c>
      <c r="D917" s="80">
        <f t="shared" si="158"/>
        <v>7</v>
      </c>
      <c r="E917" s="80">
        <f t="shared" si="159"/>
        <v>1</v>
      </c>
      <c r="F917" s="80">
        <v>536.16849999999999</v>
      </c>
      <c r="G917" s="80">
        <v>47.78</v>
      </c>
      <c r="H917" s="80">
        <v>0.28999999999999998</v>
      </c>
      <c r="I917" s="80">
        <v>3210.44</v>
      </c>
      <c r="J917" s="80">
        <v>339.4</v>
      </c>
      <c r="K917" s="80">
        <v>1122.058</v>
      </c>
      <c r="L917" s="80">
        <v>11588.96</v>
      </c>
      <c r="M917" s="80">
        <v>19353.62</v>
      </c>
    </row>
    <row r="918" spans="1:13" ht="15.5" x14ac:dyDescent="0.35">
      <c r="A918" s="13">
        <v>44379</v>
      </c>
      <c r="B918" s="81" t="s">
        <v>964</v>
      </c>
      <c r="C918" s="80">
        <f t="shared" si="157"/>
        <v>2021</v>
      </c>
      <c r="D918" s="80">
        <f t="shared" si="158"/>
        <v>7</v>
      </c>
      <c r="E918" s="80">
        <f t="shared" si="159"/>
        <v>2</v>
      </c>
      <c r="F918" s="80">
        <v>539.06439999999998</v>
      </c>
      <c r="G918" s="80">
        <v>48.04</v>
      </c>
      <c r="H918" s="80">
        <v>0.26</v>
      </c>
      <c r="I918" s="80">
        <v>3244.39</v>
      </c>
      <c r="J918" s="80">
        <v>352.5</v>
      </c>
      <c r="K918" s="80">
        <v>1122.058</v>
      </c>
      <c r="L918" s="80">
        <v>11589.02</v>
      </c>
      <c r="M918" s="80">
        <v>19353.46</v>
      </c>
    </row>
    <row r="919" spans="1:13" ht="15.5" x14ac:dyDescent="0.35">
      <c r="A919" s="13">
        <v>44380</v>
      </c>
      <c r="B919" s="81" t="s">
        <v>965</v>
      </c>
      <c r="C919" s="80">
        <f t="shared" si="157"/>
        <v>2021</v>
      </c>
      <c r="D919" s="80">
        <f t="shared" si="158"/>
        <v>7</v>
      </c>
      <c r="E919" s="80">
        <f t="shared" si="159"/>
        <v>3</v>
      </c>
      <c r="F919" s="80">
        <v>543.75649999999996</v>
      </c>
      <c r="G919" s="80">
        <v>48.46</v>
      </c>
      <c r="H919" s="80">
        <v>0.42</v>
      </c>
      <c r="I919" s="80">
        <v>4865.51</v>
      </c>
      <c r="J919" s="80">
        <v>171.9</v>
      </c>
      <c r="K919" s="80">
        <v>1122.058</v>
      </c>
      <c r="L919" s="80">
        <v>11589.07</v>
      </c>
      <c r="M919" s="80">
        <v>19353.330000000002</v>
      </c>
    </row>
    <row r="920" spans="1:13" ht="15.5" x14ac:dyDescent="0.35">
      <c r="A920" s="13">
        <v>44381</v>
      </c>
      <c r="B920" s="81" t="s">
        <v>966</v>
      </c>
      <c r="C920" s="80">
        <f t="shared" si="157"/>
        <v>2021</v>
      </c>
      <c r="D920" s="80">
        <f t="shared" si="158"/>
        <v>7</v>
      </c>
      <c r="E920" s="80">
        <f t="shared" si="159"/>
        <v>4</v>
      </c>
      <c r="F920" s="80">
        <v>548.69579999999996</v>
      </c>
      <c r="G920" s="80">
        <v>48.9</v>
      </c>
      <c r="H920" s="80">
        <v>0.44</v>
      </c>
      <c r="I920" s="80">
        <v>5046.66</v>
      </c>
      <c r="J920" s="80">
        <v>117.2</v>
      </c>
      <c r="K920" s="80">
        <v>1122.058</v>
      </c>
      <c r="L920" s="80">
        <v>11588.91</v>
      </c>
      <c r="M920" s="80">
        <v>19353.75</v>
      </c>
    </row>
    <row r="921" spans="1:13" ht="15.5" x14ac:dyDescent="0.35">
      <c r="A921" s="13">
        <v>44382</v>
      </c>
      <c r="B921" s="81" t="s">
        <v>967</v>
      </c>
      <c r="C921" s="80">
        <f t="shared" si="157"/>
        <v>2021</v>
      </c>
      <c r="D921" s="80">
        <f t="shared" si="158"/>
        <v>7</v>
      </c>
      <c r="E921" s="80">
        <f t="shared" si="159"/>
        <v>5</v>
      </c>
      <c r="F921" s="80">
        <v>552.84699999999998</v>
      </c>
      <c r="G921" s="80">
        <v>49.27</v>
      </c>
      <c r="H921" s="80">
        <v>0.37</v>
      </c>
      <c r="I921" s="80">
        <v>4247.33</v>
      </c>
      <c r="J921" s="80">
        <v>194.2</v>
      </c>
      <c r="K921" s="80">
        <v>1122.0618999999999</v>
      </c>
      <c r="L921" s="80">
        <v>11588.82</v>
      </c>
      <c r="M921" s="80">
        <v>19354.43</v>
      </c>
    </row>
    <row r="922" spans="1:13" ht="15.5" x14ac:dyDescent="0.35">
      <c r="A922" s="13">
        <v>44383</v>
      </c>
      <c r="B922" s="81" t="s">
        <v>968</v>
      </c>
      <c r="C922" s="80">
        <f t="shared" si="157"/>
        <v>2021</v>
      </c>
      <c r="D922" s="80">
        <f t="shared" si="158"/>
        <v>7</v>
      </c>
      <c r="E922" s="80">
        <f t="shared" si="159"/>
        <v>6</v>
      </c>
      <c r="F922" s="80">
        <v>555.86310000000003</v>
      </c>
      <c r="G922" s="80">
        <v>49.54</v>
      </c>
      <c r="H922" s="80">
        <v>0.27</v>
      </c>
      <c r="I922" s="80">
        <v>3699.52</v>
      </c>
      <c r="J922" s="80">
        <v>691.9</v>
      </c>
      <c r="K922" s="80">
        <v>1122.0618999999999</v>
      </c>
      <c r="L922" s="80">
        <v>11541.92</v>
      </c>
      <c r="M922" s="80">
        <v>19354.71</v>
      </c>
    </row>
    <row r="923" spans="1:13" ht="15.5" x14ac:dyDescent="0.35">
      <c r="A923" s="13">
        <v>44384</v>
      </c>
      <c r="B923" s="81" t="s">
        <v>969</v>
      </c>
      <c r="C923" s="80">
        <f t="shared" si="157"/>
        <v>2021</v>
      </c>
      <c r="D923" s="80">
        <f t="shared" si="158"/>
        <v>7</v>
      </c>
      <c r="E923" s="80">
        <f t="shared" si="159"/>
        <v>7</v>
      </c>
      <c r="F923" s="80">
        <v>558.39890000000003</v>
      </c>
      <c r="G923" s="80">
        <v>49.77</v>
      </c>
      <c r="H923" s="80">
        <v>0.23</v>
      </c>
      <c r="I923" s="80">
        <v>3339.49</v>
      </c>
      <c r="J923" s="80">
        <v>763.7</v>
      </c>
      <c r="K923" s="80">
        <v>1122.0618999999999</v>
      </c>
      <c r="L923" s="80">
        <v>11541.67</v>
      </c>
      <c r="M923" s="80">
        <v>19205.28</v>
      </c>
    </row>
    <row r="924" spans="1:13" ht="15.5" x14ac:dyDescent="0.35">
      <c r="A924" s="13">
        <v>44385</v>
      </c>
      <c r="B924" s="81" t="s">
        <v>970</v>
      </c>
      <c r="C924" s="80">
        <f t="shared" si="157"/>
        <v>2021</v>
      </c>
      <c r="D924" s="80">
        <f t="shared" si="158"/>
        <v>7</v>
      </c>
      <c r="E924" s="80">
        <f t="shared" si="159"/>
        <v>8</v>
      </c>
      <c r="F924" s="80">
        <v>560.9008</v>
      </c>
      <c r="G924" s="80">
        <v>49.99</v>
      </c>
      <c r="H924" s="80">
        <v>0.22</v>
      </c>
      <c r="I924" s="80">
        <v>3297.52</v>
      </c>
      <c r="J924" s="80">
        <v>803.1</v>
      </c>
      <c r="K924" s="80">
        <v>1122.0618999999999</v>
      </c>
      <c r="L924" s="80">
        <v>11542.15</v>
      </c>
      <c r="M924" s="80">
        <v>19273.37</v>
      </c>
    </row>
    <row r="925" spans="1:13" ht="15.5" x14ac:dyDescent="0.35">
      <c r="A925" s="13">
        <v>44386</v>
      </c>
      <c r="B925" s="81" t="s">
        <v>971</v>
      </c>
      <c r="C925" s="80">
        <f t="shared" si="157"/>
        <v>2021</v>
      </c>
      <c r="D925" s="80">
        <f t="shared" si="158"/>
        <v>7</v>
      </c>
      <c r="E925" s="80">
        <f t="shared" si="159"/>
        <v>9</v>
      </c>
      <c r="F925" s="80">
        <v>564.14570000000003</v>
      </c>
      <c r="G925" s="80">
        <v>50.28</v>
      </c>
      <c r="H925" s="80">
        <v>0.28999999999999998</v>
      </c>
      <c r="I925" s="80">
        <v>3804.3</v>
      </c>
      <c r="J925" s="80">
        <v>539.1</v>
      </c>
      <c r="K925" s="80">
        <v>1122.0618999999999</v>
      </c>
      <c r="L925" s="80">
        <v>11542.37</v>
      </c>
      <c r="M925" s="80">
        <v>19329.97</v>
      </c>
    </row>
    <row r="926" spans="1:13" ht="15.5" x14ac:dyDescent="0.35">
      <c r="A926" s="13">
        <v>44387</v>
      </c>
      <c r="B926" s="81" t="s">
        <v>972</v>
      </c>
      <c r="C926" s="80">
        <f t="shared" si="157"/>
        <v>2021</v>
      </c>
      <c r="D926" s="80">
        <f t="shared" si="158"/>
        <v>7</v>
      </c>
      <c r="E926" s="80">
        <f t="shared" si="159"/>
        <v>10</v>
      </c>
      <c r="F926" s="80">
        <v>568.70060000000001</v>
      </c>
      <c r="G926" s="80">
        <v>50.68</v>
      </c>
      <c r="H926" s="80">
        <v>0.41</v>
      </c>
      <c r="I926" s="80">
        <v>4671.38</v>
      </c>
      <c r="J926" s="80">
        <v>128.30000000000001</v>
      </c>
      <c r="K926" s="80">
        <v>1122.0618999999999</v>
      </c>
      <c r="L926" s="80">
        <v>11542.53</v>
      </c>
      <c r="M926" s="80">
        <v>19353.099999999999</v>
      </c>
    </row>
    <row r="927" spans="1:13" ht="15.5" x14ac:dyDescent="0.35">
      <c r="A927" s="13">
        <v>44388</v>
      </c>
      <c r="B927" s="81" t="s">
        <v>973</v>
      </c>
      <c r="C927" s="80">
        <f t="shared" si="157"/>
        <v>2021</v>
      </c>
      <c r="D927" s="80">
        <f t="shared" si="158"/>
        <v>7</v>
      </c>
      <c r="E927" s="80">
        <f t="shared" si="159"/>
        <v>11</v>
      </c>
      <c r="F927" s="80">
        <v>573.35670000000005</v>
      </c>
      <c r="G927" s="80">
        <v>51.1</v>
      </c>
      <c r="H927" s="80">
        <v>0.41</v>
      </c>
      <c r="I927" s="80">
        <v>4781.22</v>
      </c>
      <c r="J927" s="80">
        <v>140.5</v>
      </c>
      <c r="K927" s="80">
        <v>1122.0618999999999</v>
      </c>
      <c r="L927" s="80">
        <v>11542.21</v>
      </c>
      <c r="M927" s="80">
        <v>19353.93</v>
      </c>
    </row>
    <row r="928" spans="1:13" ht="15.5" x14ac:dyDescent="0.35">
      <c r="A928" s="13">
        <v>44389</v>
      </c>
      <c r="B928" s="81" t="s">
        <v>974</v>
      </c>
      <c r="C928" s="80">
        <f t="shared" si="157"/>
        <v>2021</v>
      </c>
      <c r="D928" s="80">
        <f t="shared" si="158"/>
        <v>7</v>
      </c>
      <c r="E928" s="80">
        <f t="shared" si="159"/>
        <v>12</v>
      </c>
      <c r="F928" s="80">
        <v>576.61749999999995</v>
      </c>
      <c r="G928" s="80">
        <v>51.39</v>
      </c>
      <c r="H928" s="80">
        <v>0.28999999999999998</v>
      </c>
      <c r="I928" s="80">
        <v>3547.66</v>
      </c>
      <c r="J928" s="80">
        <v>303.5</v>
      </c>
      <c r="K928" s="80">
        <v>1122.0545999999999</v>
      </c>
      <c r="L928" s="80">
        <v>11541.82</v>
      </c>
      <c r="M928" s="80">
        <v>19295.89</v>
      </c>
    </row>
    <row r="929" spans="1:13" ht="15.5" x14ac:dyDescent="0.35">
      <c r="A929" s="13">
        <v>44390</v>
      </c>
      <c r="B929" s="81" t="s">
        <v>975</v>
      </c>
      <c r="C929" s="80">
        <f t="shared" si="157"/>
        <v>2021</v>
      </c>
      <c r="D929" s="80">
        <f t="shared" si="158"/>
        <v>7</v>
      </c>
      <c r="E929" s="80">
        <f t="shared" si="159"/>
        <v>13</v>
      </c>
      <c r="F929" s="80">
        <v>578.43460000000005</v>
      </c>
      <c r="G929" s="80">
        <v>51.55</v>
      </c>
      <c r="H929" s="80">
        <v>0.16</v>
      </c>
      <c r="I929" s="80">
        <v>2805.54</v>
      </c>
      <c r="J929" s="80">
        <v>954.8</v>
      </c>
      <c r="K929" s="80">
        <v>1122.0545999999999</v>
      </c>
      <c r="L929" s="80">
        <v>11541.78</v>
      </c>
      <c r="M929" s="80">
        <v>19347.16</v>
      </c>
    </row>
    <row r="930" spans="1:13" ht="15.5" x14ac:dyDescent="0.35">
      <c r="A930" s="13">
        <v>44391</v>
      </c>
      <c r="B930" s="81" t="s">
        <v>976</v>
      </c>
      <c r="C930" s="80">
        <f t="shared" si="157"/>
        <v>2021</v>
      </c>
      <c r="D930" s="80">
        <f t="shared" si="158"/>
        <v>7</v>
      </c>
      <c r="E930" s="80">
        <f t="shared" si="159"/>
        <v>14</v>
      </c>
      <c r="F930" s="80">
        <v>580.37149999999997</v>
      </c>
      <c r="G930" s="80">
        <v>51.72</v>
      </c>
      <c r="H930" s="80">
        <v>0.17</v>
      </c>
      <c r="I930" s="80">
        <v>2808.73</v>
      </c>
      <c r="J930" s="80">
        <v>874.3</v>
      </c>
      <c r="K930" s="80">
        <v>1122.0545999999999</v>
      </c>
      <c r="L930" s="80">
        <v>11541.55</v>
      </c>
      <c r="M930" s="80">
        <v>19337.61</v>
      </c>
    </row>
    <row r="931" spans="1:13" ht="15.5" x14ac:dyDescent="0.35">
      <c r="A931" s="13">
        <v>44392</v>
      </c>
      <c r="B931" s="81" t="s">
        <v>977</v>
      </c>
      <c r="C931" s="80">
        <f t="shared" si="157"/>
        <v>2021</v>
      </c>
      <c r="D931" s="80">
        <f t="shared" si="158"/>
        <v>7</v>
      </c>
      <c r="E931" s="80">
        <f t="shared" si="159"/>
        <v>15</v>
      </c>
      <c r="F931" s="80">
        <v>582.14239999999995</v>
      </c>
      <c r="G931" s="80">
        <v>51.93</v>
      </c>
      <c r="H931" s="80">
        <v>0.16</v>
      </c>
      <c r="I931" s="80">
        <v>2724.99</v>
      </c>
      <c r="J931" s="80">
        <v>947.5</v>
      </c>
      <c r="K931" s="80">
        <v>1121.0778</v>
      </c>
      <c r="L931" s="80">
        <v>11541.64</v>
      </c>
      <c r="M931" s="80">
        <v>19344.5</v>
      </c>
    </row>
    <row r="932" spans="1:13" ht="15.5" x14ac:dyDescent="0.35">
      <c r="A932" s="13">
        <v>44393</v>
      </c>
      <c r="B932" s="81" t="s">
        <v>978</v>
      </c>
      <c r="C932" s="80">
        <f t="shared" si="157"/>
        <v>2021</v>
      </c>
      <c r="D932" s="80">
        <f t="shared" si="158"/>
        <v>7</v>
      </c>
      <c r="E932" s="80">
        <f t="shared" si="159"/>
        <v>16</v>
      </c>
      <c r="F932" s="80">
        <v>584.81169999999997</v>
      </c>
      <c r="G932" s="80">
        <v>52.21</v>
      </c>
      <c r="H932" s="80">
        <v>0.24</v>
      </c>
      <c r="I932" s="80">
        <v>3125.48</v>
      </c>
      <c r="J932" s="80">
        <v>753.7</v>
      </c>
      <c r="K932" s="80">
        <v>1120.0778</v>
      </c>
      <c r="L932" s="80">
        <v>11541.85</v>
      </c>
      <c r="M932" s="80">
        <v>19330.400000000001</v>
      </c>
    </row>
    <row r="933" spans="1:13" ht="15.5" x14ac:dyDescent="0.35">
      <c r="A933" s="13">
        <v>44394</v>
      </c>
      <c r="B933" s="81" t="s">
        <v>979</v>
      </c>
      <c r="C933" s="80">
        <f t="shared" si="157"/>
        <v>2021</v>
      </c>
      <c r="D933" s="80">
        <f t="shared" si="158"/>
        <v>7</v>
      </c>
      <c r="E933" s="80">
        <f t="shared" si="159"/>
        <v>17</v>
      </c>
      <c r="F933" s="80">
        <v>588.12909999999999</v>
      </c>
      <c r="G933" s="80">
        <v>52.51</v>
      </c>
      <c r="H933" s="80">
        <v>0.3</v>
      </c>
      <c r="I933" s="80">
        <v>3942.36</v>
      </c>
      <c r="J933" s="80">
        <v>648.29999999999995</v>
      </c>
      <c r="K933" s="80">
        <v>1120.0778</v>
      </c>
      <c r="L933" s="80">
        <v>11541.95</v>
      </c>
      <c r="M933" s="80">
        <v>19353.78</v>
      </c>
    </row>
    <row r="934" spans="1:13" ht="15.5" x14ac:dyDescent="0.35">
      <c r="A934" s="13">
        <v>44395</v>
      </c>
      <c r="B934" s="81" t="s">
        <v>980</v>
      </c>
      <c r="C934" s="80">
        <f t="shared" si="157"/>
        <v>2021</v>
      </c>
      <c r="D934" s="80">
        <f t="shared" si="158"/>
        <v>7</v>
      </c>
      <c r="E934" s="80">
        <f t="shared" si="159"/>
        <v>18</v>
      </c>
      <c r="F934" s="80">
        <v>591.56240000000003</v>
      </c>
      <c r="G934" s="80">
        <v>52.81</v>
      </c>
      <c r="H934" s="80">
        <v>0.31</v>
      </c>
      <c r="I934" s="80">
        <v>4076.87</v>
      </c>
      <c r="J934" s="80">
        <v>663.1</v>
      </c>
      <c r="K934" s="80">
        <v>1120.0778</v>
      </c>
      <c r="L934" s="80">
        <v>11541.84</v>
      </c>
      <c r="M934" s="80">
        <v>19354.07</v>
      </c>
    </row>
    <row r="935" spans="1:13" ht="15.5" x14ac:dyDescent="0.35">
      <c r="A935" s="13">
        <v>44396</v>
      </c>
      <c r="B935" s="81" t="s">
        <v>981</v>
      </c>
      <c r="C935" s="80">
        <f t="shared" si="157"/>
        <v>2021</v>
      </c>
      <c r="D935" s="80">
        <f t="shared" si="158"/>
        <v>7</v>
      </c>
      <c r="E935" s="80">
        <f t="shared" si="159"/>
        <v>19</v>
      </c>
      <c r="F935" s="80">
        <v>594.02300000000002</v>
      </c>
      <c r="G935" s="80">
        <v>53.03</v>
      </c>
      <c r="H935" s="80">
        <v>0.22</v>
      </c>
      <c r="I935" s="80">
        <v>3284.23</v>
      </c>
      <c r="J935" s="80">
        <v>849.4</v>
      </c>
      <c r="K935" s="80">
        <v>1120.0836999999999</v>
      </c>
      <c r="L935" s="80">
        <v>11541.95</v>
      </c>
      <c r="M935" s="80">
        <v>19305.91</v>
      </c>
    </row>
    <row r="936" spans="1:13" ht="15.5" x14ac:dyDescent="0.35">
      <c r="A936" s="13">
        <v>44397</v>
      </c>
      <c r="B936" s="81" t="s">
        <v>982</v>
      </c>
      <c r="C936" s="80">
        <f t="shared" si="157"/>
        <v>2021</v>
      </c>
      <c r="D936" s="80">
        <f t="shared" si="158"/>
        <v>7</v>
      </c>
      <c r="E936" s="80">
        <f t="shared" si="159"/>
        <v>20</v>
      </c>
      <c r="F936" s="80">
        <v>596.08280000000002</v>
      </c>
      <c r="G936" s="80">
        <v>53.22</v>
      </c>
      <c r="H936" s="80">
        <v>0.18</v>
      </c>
      <c r="I936" s="80">
        <v>2748.24</v>
      </c>
      <c r="J936" s="80">
        <v>944.1</v>
      </c>
      <c r="K936" s="80">
        <v>1120.0836999999999</v>
      </c>
      <c r="L936" s="80">
        <v>11542.24</v>
      </c>
      <c r="M936" s="80">
        <v>19321.39</v>
      </c>
    </row>
    <row r="937" spans="1:13" ht="15.5" x14ac:dyDescent="0.35">
      <c r="A937" s="13">
        <v>44398</v>
      </c>
      <c r="B937" s="81" t="s">
        <v>983</v>
      </c>
      <c r="C937" s="80">
        <f t="shared" si="157"/>
        <v>2021</v>
      </c>
      <c r="D937" s="80">
        <f t="shared" si="158"/>
        <v>7</v>
      </c>
      <c r="E937" s="80">
        <f t="shared" si="159"/>
        <v>21</v>
      </c>
      <c r="F937" s="80">
        <v>598.02149999999995</v>
      </c>
      <c r="G937" s="80">
        <v>53.39</v>
      </c>
      <c r="H937" s="80">
        <v>0.17</v>
      </c>
      <c r="I937" s="80">
        <v>2825</v>
      </c>
      <c r="J937" s="80">
        <v>926.4</v>
      </c>
      <c r="K937" s="80">
        <v>1120.0836999999999</v>
      </c>
      <c r="L937" s="80">
        <v>11542.36</v>
      </c>
      <c r="M937" s="80">
        <v>19341.61</v>
      </c>
    </row>
    <row r="938" spans="1:13" ht="15.5" x14ac:dyDescent="0.35">
      <c r="A938" s="13">
        <v>44399</v>
      </c>
      <c r="B938" s="81" t="s">
        <v>984</v>
      </c>
      <c r="C938" s="80">
        <f t="shared" si="157"/>
        <v>2021</v>
      </c>
      <c r="D938" s="80">
        <f t="shared" si="158"/>
        <v>7</v>
      </c>
      <c r="E938" s="80">
        <f t="shared" si="159"/>
        <v>22</v>
      </c>
      <c r="F938" s="80">
        <v>599.96849999999995</v>
      </c>
      <c r="G938" s="80">
        <v>53.56</v>
      </c>
      <c r="H938" s="80">
        <v>0.17</v>
      </c>
      <c r="I938" s="80">
        <v>2748.22</v>
      </c>
      <c r="J938" s="80">
        <v>801</v>
      </c>
      <c r="K938" s="80">
        <v>1120.0836999999999</v>
      </c>
      <c r="L938" s="80">
        <v>11542.47</v>
      </c>
      <c r="M938" s="80">
        <v>19338.45</v>
      </c>
    </row>
    <row r="939" spans="1:13" ht="15.5" x14ac:dyDescent="0.35">
      <c r="A939" s="13">
        <v>44400</v>
      </c>
      <c r="B939" s="81" t="s">
        <v>985</v>
      </c>
      <c r="C939" s="80">
        <f t="shared" si="157"/>
        <v>2021</v>
      </c>
      <c r="D939" s="80">
        <f t="shared" si="158"/>
        <v>7</v>
      </c>
      <c r="E939" s="80">
        <f t="shared" si="159"/>
        <v>23</v>
      </c>
      <c r="F939" s="80">
        <v>603.70889999999997</v>
      </c>
      <c r="G939" s="80">
        <v>53.9</v>
      </c>
      <c r="H939" s="80">
        <v>0.33</v>
      </c>
      <c r="I939" s="80">
        <v>3916.33</v>
      </c>
      <c r="J939" s="80">
        <v>164.6</v>
      </c>
      <c r="K939" s="80">
        <v>1120.0836999999999</v>
      </c>
      <c r="L939" s="80">
        <v>11542.63</v>
      </c>
      <c r="M939" s="80">
        <v>19347.8</v>
      </c>
    </row>
    <row r="940" spans="1:13" ht="15.5" x14ac:dyDescent="0.35">
      <c r="A940" s="13">
        <v>44401</v>
      </c>
      <c r="B940" s="81" t="s">
        <v>986</v>
      </c>
      <c r="C940" s="80">
        <f t="shared" si="157"/>
        <v>2021</v>
      </c>
      <c r="D940" s="80">
        <f t="shared" si="158"/>
        <v>7</v>
      </c>
      <c r="E940" s="80">
        <f t="shared" si="159"/>
        <v>24</v>
      </c>
      <c r="F940" s="80">
        <v>608.38660000000004</v>
      </c>
      <c r="G940" s="80">
        <v>54.32</v>
      </c>
      <c r="H940" s="80">
        <v>0.42</v>
      </c>
      <c r="I940" s="80">
        <v>4846.13</v>
      </c>
      <c r="J940" s="80">
        <v>191</v>
      </c>
      <c r="K940" s="80">
        <v>1120.0836999999999</v>
      </c>
      <c r="L940" s="80">
        <v>11542.8</v>
      </c>
      <c r="M940" s="80">
        <v>19352.21</v>
      </c>
    </row>
    <row r="941" spans="1:13" ht="15.5" x14ac:dyDescent="0.35">
      <c r="A941" s="13">
        <v>44402</v>
      </c>
      <c r="B941" s="81" t="s">
        <v>987</v>
      </c>
      <c r="C941" s="80">
        <f t="shared" si="157"/>
        <v>2021</v>
      </c>
      <c r="D941" s="80">
        <f t="shared" si="158"/>
        <v>7</v>
      </c>
      <c r="E941" s="80">
        <f t="shared" si="159"/>
        <v>25</v>
      </c>
      <c r="F941" s="80">
        <v>613.00419999999997</v>
      </c>
      <c r="G941" s="80">
        <v>54.73</v>
      </c>
      <c r="H941" s="80">
        <v>0.41</v>
      </c>
      <c r="I941" s="80">
        <v>4781.1499999999996</v>
      </c>
      <c r="J941" s="80">
        <v>154.69999999999999</v>
      </c>
      <c r="K941" s="80">
        <v>1120.0836999999999</v>
      </c>
      <c r="L941" s="80">
        <v>11542.57</v>
      </c>
      <c r="M941" s="80">
        <v>19352.8</v>
      </c>
    </row>
    <row r="942" spans="1:13" ht="15.5" x14ac:dyDescent="0.35">
      <c r="A942" s="13">
        <v>44403</v>
      </c>
      <c r="B942" s="81" t="s">
        <v>988</v>
      </c>
      <c r="C942" s="80">
        <f t="shared" si="157"/>
        <v>2021</v>
      </c>
      <c r="D942" s="80">
        <f t="shared" si="158"/>
        <v>7</v>
      </c>
      <c r="E942" s="80">
        <f t="shared" si="159"/>
        <v>26</v>
      </c>
      <c r="F942" s="80">
        <v>616.66099999999994</v>
      </c>
      <c r="G942" s="80">
        <v>55.05</v>
      </c>
      <c r="H942" s="80">
        <v>0.33</v>
      </c>
      <c r="I942" s="80">
        <v>3914.94</v>
      </c>
      <c r="J942" s="80">
        <v>273.8</v>
      </c>
      <c r="K942" s="80">
        <v>1120.0905</v>
      </c>
      <c r="L942" s="80">
        <v>11542.1</v>
      </c>
      <c r="M942" s="80">
        <v>19354.84</v>
      </c>
    </row>
    <row r="943" spans="1:13" ht="15.5" x14ac:dyDescent="0.35">
      <c r="A943" s="13">
        <v>44404</v>
      </c>
      <c r="B943" s="81" t="s">
        <v>989</v>
      </c>
      <c r="C943" s="80">
        <f t="shared" si="157"/>
        <v>2021</v>
      </c>
      <c r="D943" s="80">
        <f t="shared" si="158"/>
        <v>7</v>
      </c>
      <c r="E943" s="80">
        <f t="shared" si="159"/>
        <v>27</v>
      </c>
      <c r="F943" s="80">
        <v>620.32889999999998</v>
      </c>
      <c r="G943" s="80">
        <v>55.38</v>
      </c>
      <c r="H943" s="80">
        <v>0.33</v>
      </c>
      <c r="I943" s="80">
        <v>3843.86</v>
      </c>
      <c r="J943" s="80">
        <v>193</v>
      </c>
      <c r="K943" s="80">
        <v>1120.0905</v>
      </c>
      <c r="L943" s="80">
        <v>11541.47</v>
      </c>
      <c r="M943" s="80">
        <v>19356.509999999998</v>
      </c>
    </row>
    <row r="944" spans="1:13" ht="15.5" x14ac:dyDescent="0.35">
      <c r="A944" s="13">
        <v>44405</v>
      </c>
      <c r="B944" s="81" t="s">
        <v>990</v>
      </c>
      <c r="C944" s="80">
        <f t="shared" si="157"/>
        <v>2021</v>
      </c>
      <c r="D944" s="80">
        <f t="shared" si="158"/>
        <v>7</v>
      </c>
      <c r="E944" s="80">
        <f t="shared" si="159"/>
        <v>28</v>
      </c>
      <c r="F944" s="80">
        <v>624.21759999999995</v>
      </c>
      <c r="G944" s="80">
        <v>55.73</v>
      </c>
      <c r="H944" s="80">
        <v>0.35</v>
      </c>
      <c r="I944" s="80">
        <v>4056.42</v>
      </c>
      <c r="J944" s="80">
        <v>170.6</v>
      </c>
      <c r="K944" s="80">
        <v>1120.0905</v>
      </c>
      <c r="L944" s="80">
        <v>11540.85</v>
      </c>
      <c r="M944" s="80">
        <v>19358.13</v>
      </c>
    </row>
    <row r="945" spans="1:13" ht="15.5" x14ac:dyDescent="0.35">
      <c r="A945" s="13">
        <v>44406</v>
      </c>
      <c r="B945" s="81" t="s">
        <v>991</v>
      </c>
      <c r="C945" s="80">
        <f t="shared" si="157"/>
        <v>2021</v>
      </c>
      <c r="D945" s="80">
        <f t="shared" si="158"/>
        <v>7</v>
      </c>
      <c r="E945" s="80">
        <f t="shared" si="159"/>
        <v>29</v>
      </c>
      <c r="F945" s="80">
        <v>628.14440000000002</v>
      </c>
      <c r="G945" s="80">
        <v>56.08</v>
      </c>
      <c r="H945" s="80">
        <v>0.35</v>
      </c>
      <c r="I945" s="80">
        <v>4172.45</v>
      </c>
      <c r="J945" s="80">
        <v>241.8</v>
      </c>
      <c r="K945" s="80">
        <v>1120.0905</v>
      </c>
      <c r="L945" s="80">
        <v>11540.69</v>
      </c>
      <c r="M945" s="80">
        <v>19358.560000000001</v>
      </c>
    </row>
    <row r="946" spans="1:13" ht="15.5" x14ac:dyDescent="0.35">
      <c r="A946" s="13">
        <v>44407</v>
      </c>
      <c r="B946" s="81" t="s">
        <v>992</v>
      </c>
      <c r="C946" s="80">
        <f t="shared" si="157"/>
        <v>2021</v>
      </c>
      <c r="D946" s="80">
        <f t="shared" si="158"/>
        <v>7</v>
      </c>
      <c r="E946" s="80">
        <f t="shared" si="159"/>
        <v>30</v>
      </c>
      <c r="F946" s="80">
        <v>631.9932</v>
      </c>
      <c r="G946" s="80">
        <v>56.42</v>
      </c>
      <c r="H946" s="80">
        <v>0.34</v>
      </c>
      <c r="I946" s="80">
        <v>4059.27</v>
      </c>
      <c r="J946" s="80">
        <v>237.2</v>
      </c>
      <c r="K946" s="80">
        <v>1120.1271999999999</v>
      </c>
      <c r="L946" s="80">
        <v>11540.47</v>
      </c>
      <c r="M946" s="80">
        <v>19359.14</v>
      </c>
    </row>
    <row r="947" spans="1:13" ht="15.5" x14ac:dyDescent="0.35">
      <c r="A947" s="13">
        <v>44408</v>
      </c>
      <c r="B947" s="81" t="s">
        <v>993</v>
      </c>
      <c r="C947" s="80">
        <f t="shared" si="157"/>
        <v>2021</v>
      </c>
      <c r="D947" s="80">
        <f t="shared" si="158"/>
        <v>7</v>
      </c>
      <c r="E947" s="80">
        <f t="shared" si="159"/>
        <v>31</v>
      </c>
      <c r="F947" s="80">
        <v>636.33709999999996</v>
      </c>
      <c r="G947" s="80">
        <v>56.81</v>
      </c>
      <c r="H947" s="80">
        <v>0.39</v>
      </c>
      <c r="I947" s="80">
        <v>5770.08</v>
      </c>
      <c r="J947" s="80">
        <v>202</v>
      </c>
      <c r="K947" s="80">
        <v>1120.1271999999999</v>
      </c>
      <c r="L947" s="80">
        <v>11540.21</v>
      </c>
      <c r="M947" s="80">
        <v>19359.810000000001</v>
      </c>
    </row>
    <row r="948" spans="1:13" ht="15.5" x14ac:dyDescent="0.35">
      <c r="A948" s="13">
        <v>44409</v>
      </c>
      <c r="B948" s="81" t="s">
        <v>994</v>
      </c>
      <c r="C948" s="80">
        <f t="shared" si="157"/>
        <v>2021</v>
      </c>
      <c r="D948" s="80">
        <f t="shared" si="158"/>
        <v>8</v>
      </c>
      <c r="E948" s="80">
        <f t="shared" si="159"/>
        <v>1</v>
      </c>
      <c r="F948" s="80">
        <v>640.04459999999995</v>
      </c>
      <c r="G948" s="80">
        <v>57.25</v>
      </c>
      <c r="H948" s="80">
        <v>0.33</v>
      </c>
      <c r="I948" s="80">
        <v>4492.97</v>
      </c>
      <c r="J948" s="80">
        <v>203.6</v>
      </c>
      <c r="K948" s="80">
        <v>1117.9784</v>
      </c>
      <c r="L948" s="80">
        <v>11540.01</v>
      </c>
      <c r="M948" s="80">
        <v>19360.34</v>
      </c>
    </row>
    <row r="949" spans="1:13" ht="15.5" x14ac:dyDescent="0.35">
      <c r="A949" s="13">
        <v>44410</v>
      </c>
      <c r="B949" s="81" t="s">
        <v>995</v>
      </c>
      <c r="C949" s="80">
        <f t="shared" si="157"/>
        <v>2021</v>
      </c>
      <c r="D949" s="80">
        <f t="shared" si="158"/>
        <v>8</v>
      </c>
      <c r="E949" s="80">
        <f t="shared" si="159"/>
        <v>2</v>
      </c>
      <c r="F949" s="80">
        <v>644.03449999999998</v>
      </c>
      <c r="G949" s="80">
        <v>57.61</v>
      </c>
      <c r="H949" s="80">
        <v>0.36</v>
      </c>
      <c r="I949" s="80">
        <v>3739.45</v>
      </c>
      <c r="J949" s="80">
        <v>359</v>
      </c>
      <c r="K949" s="80">
        <v>1117.9833000000001</v>
      </c>
      <c r="L949" s="80">
        <v>11540.09</v>
      </c>
      <c r="M949" s="80">
        <v>19360.7</v>
      </c>
    </row>
    <row r="950" spans="1:13" ht="15.5" x14ac:dyDescent="0.35">
      <c r="A950" s="13">
        <v>44411</v>
      </c>
      <c r="B950" s="81" t="s">
        <v>996</v>
      </c>
      <c r="C950" s="80">
        <f t="shared" si="157"/>
        <v>2021</v>
      </c>
      <c r="D950" s="80">
        <f t="shared" si="158"/>
        <v>8</v>
      </c>
      <c r="E950" s="80">
        <f t="shared" si="159"/>
        <v>3</v>
      </c>
      <c r="F950" s="80">
        <v>647.41200000000003</v>
      </c>
      <c r="G950" s="80">
        <v>57.91</v>
      </c>
      <c r="H950" s="80">
        <v>0.3</v>
      </c>
      <c r="I950" s="80">
        <v>3470.81</v>
      </c>
      <c r="J950" s="80">
        <v>400.3</v>
      </c>
      <c r="K950" s="80">
        <v>1117.9833000000001</v>
      </c>
      <c r="L950" s="80">
        <v>11540.03</v>
      </c>
      <c r="M950" s="80">
        <v>19506.86</v>
      </c>
    </row>
    <row r="951" spans="1:13" ht="15.5" x14ac:dyDescent="0.35">
      <c r="A951" s="13">
        <v>44412</v>
      </c>
      <c r="B951" s="81" t="s">
        <v>997</v>
      </c>
      <c r="C951" s="80">
        <f t="shared" si="157"/>
        <v>2021</v>
      </c>
      <c r="D951" s="80">
        <f t="shared" si="158"/>
        <v>8</v>
      </c>
      <c r="E951" s="80">
        <f t="shared" si="159"/>
        <v>4</v>
      </c>
      <c r="F951" s="80">
        <v>650.67039999999997</v>
      </c>
      <c r="G951" s="80">
        <v>58.2</v>
      </c>
      <c r="H951" s="80">
        <v>0.28999999999999998</v>
      </c>
      <c r="I951" s="80">
        <v>3644.66</v>
      </c>
      <c r="J951" s="80">
        <v>391.7</v>
      </c>
      <c r="K951" s="80">
        <v>1117.9833000000001</v>
      </c>
      <c r="L951" s="80">
        <v>11540.11</v>
      </c>
      <c r="M951" s="80">
        <v>19506.650000000001</v>
      </c>
    </row>
    <row r="952" spans="1:13" ht="15.5" x14ac:dyDescent="0.35">
      <c r="A952" s="13">
        <v>44413</v>
      </c>
      <c r="B952" s="81" t="s">
        <v>998</v>
      </c>
      <c r="C952" s="80">
        <f t="shared" si="157"/>
        <v>2021</v>
      </c>
      <c r="D952" s="80">
        <f t="shared" si="158"/>
        <v>8</v>
      </c>
      <c r="E952" s="80">
        <f t="shared" si="159"/>
        <v>5</v>
      </c>
      <c r="F952" s="80">
        <v>654.08330000000001</v>
      </c>
      <c r="G952" s="80">
        <v>58.51</v>
      </c>
      <c r="H952" s="80">
        <v>0.31</v>
      </c>
      <c r="I952" s="80">
        <v>3886.88</v>
      </c>
      <c r="J952" s="80">
        <v>487</v>
      </c>
      <c r="K952" s="80">
        <v>1117.9833000000001</v>
      </c>
      <c r="L952" s="80">
        <v>11540.22</v>
      </c>
      <c r="M952" s="80">
        <v>19506.349999999999</v>
      </c>
    </row>
    <row r="953" spans="1:13" ht="15.5" x14ac:dyDescent="0.35">
      <c r="A953" s="13">
        <v>44414</v>
      </c>
      <c r="B953" s="81" t="s">
        <v>999</v>
      </c>
      <c r="C953" s="80">
        <f t="shared" si="157"/>
        <v>2021</v>
      </c>
      <c r="D953" s="80">
        <f t="shared" si="158"/>
        <v>8</v>
      </c>
      <c r="E953" s="80">
        <f t="shared" si="159"/>
        <v>6</v>
      </c>
      <c r="F953" s="80">
        <v>658.27639999999997</v>
      </c>
      <c r="G953" s="80">
        <v>58.88</v>
      </c>
      <c r="H953" s="80">
        <v>0.38</v>
      </c>
      <c r="I953" s="80">
        <v>4541.95</v>
      </c>
      <c r="J953" s="80">
        <v>380.5</v>
      </c>
      <c r="K953" s="80">
        <v>1117.9833000000001</v>
      </c>
      <c r="L953" s="80">
        <v>11540.16</v>
      </c>
      <c r="M953" s="80">
        <v>19360.509999999998</v>
      </c>
    </row>
    <row r="954" spans="1:13" ht="15.5" x14ac:dyDescent="0.35">
      <c r="A954" s="13">
        <v>44415</v>
      </c>
      <c r="B954" s="81" t="s">
        <v>1000</v>
      </c>
      <c r="C954" s="80">
        <f t="shared" si="157"/>
        <v>2021</v>
      </c>
      <c r="D954" s="80">
        <f t="shared" si="158"/>
        <v>8</v>
      </c>
      <c r="E954" s="80">
        <f t="shared" si="159"/>
        <v>7</v>
      </c>
      <c r="F954" s="80">
        <v>662.65229999999997</v>
      </c>
      <c r="G954" s="80">
        <v>59.27</v>
      </c>
      <c r="H954" s="80">
        <v>0.39</v>
      </c>
      <c r="I954" s="80">
        <v>4761.96</v>
      </c>
      <c r="J954" s="80">
        <v>401.3</v>
      </c>
      <c r="K954" s="80">
        <v>1117.9833000000001</v>
      </c>
      <c r="L954" s="80">
        <v>11540.4</v>
      </c>
      <c r="M954" s="80">
        <v>19359.88</v>
      </c>
    </row>
    <row r="955" spans="1:13" ht="15.5" x14ac:dyDescent="0.35">
      <c r="A955" s="13">
        <v>44416</v>
      </c>
      <c r="B955" s="81" t="s">
        <v>1001</v>
      </c>
      <c r="C955" s="80">
        <f t="shared" si="157"/>
        <v>2021</v>
      </c>
      <c r="D955" s="80">
        <f t="shared" si="158"/>
        <v>8</v>
      </c>
      <c r="E955" s="80">
        <f t="shared" si="159"/>
        <v>8</v>
      </c>
      <c r="F955" s="80">
        <v>667.0077</v>
      </c>
      <c r="G955" s="80">
        <v>59.66</v>
      </c>
      <c r="H955" s="80">
        <v>0.39</v>
      </c>
      <c r="I955" s="80">
        <v>4747.6099999999997</v>
      </c>
      <c r="J955" s="80">
        <v>411.8</v>
      </c>
      <c r="K955" s="80">
        <v>1117.9833000000001</v>
      </c>
      <c r="L955" s="80">
        <v>11540.57</v>
      </c>
      <c r="M955" s="80">
        <v>19359.43</v>
      </c>
    </row>
    <row r="956" spans="1:13" ht="15.5" x14ac:dyDescent="0.35">
      <c r="A956" s="13">
        <v>44417</v>
      </c>
      <c r="B956" s="81" t="s">
        <v>1002</v>
      </c>
      <c r="C956" s="80">
        <f t="shared" si="157"/>
        <v>2021</v>
      </c>
      <c r="D956" s="80">
        <f t="shared" si="158"/>
        <v>8</v>
      </c>
      <c r="E956" s="80">
        <f t="shared" si="159"/>
        <v>9</v>
      </c>
      <c r="F956" s="80">
        <v>670.42290000000003</v>
      </c>
      <c r="G956" s="80">
        <v>59.97</v>
      </c>
      <c r="H956" s="80">
        <v>0.31</v>
      </c>
      <c r="I956" s="80">
        <v>3908.97</v>
      </c>
      <c r="J956" s="80">
        <v>543</v>
      </c>
      <c r="K956" s="80">
        <v>1117.9711</v>
      </c>
      <c r="L956" s="80">
        <v>11540.51</v>
      </c>
      <c r="M956" s="80">
        <v>19342.73</v>
      </c>
    </row>
    <row r="957" spans="1:13" ht="15.5" x14ac:dyDescent="0.35">
      <c r="A957" s="13">
        <v>44418</v>
      </c>
      <c r="B957" s="81" t="s">
        <v>1003</v>
      </c>
      <c r="C957" s="80">
        <f t="shared" si="157"/>
        <v>2021</v>
      </c>
      <c r="D957" s="80">
        <f t="shared" si="158"/>
        <v>8</v>
      </c>
      <c r="E957" s="80">
        <f t="shared" si="159"/>
        <v>10</v>
      </c>
      <c r="F957" s="80">
        <v>674.06569999999999</v>
      </c>
      <c r="G957" s="80">
        <v>60.29</v>
      </c>
      <c r="H957" s="80">
        <v>0.33</v>
      </c>
      <c r="I957" s="80">
        <v>4107.37</v>
      </c>
      <c r="J957" s="80">
        <v>472.9</v>
      </c>
      <c r="K957" s="80">
        <v>1117.9711</v>
      </c>
      <c r="L957" s="80">
        <v>11540.85</v>
      </c>
      <c r="M957" s="80">
        <v>19357.310000000001</v>
      </c>
    </row>
    <row r="958" spans="1:13" ht="15.5" x14ac:dyDescent="0.35">
      <c r="A958" s="13">
        <v>44419</v>
      </c>
      <c r="B958" s="81" t="s">
        <v>1004</v>
      </c>
      <c r="C958" s="80">
        <f t="shared" si="157"/>
        <v>2021</v>
      </c>
      <c r="D958" s="80">
        <f t="shared" si="158"/>
        <v>8</v>
      </c>
      <c r="E958" s="80">
        <f t="shared" si="159"/>
        <v>11</v>
      </c>
      <c r="F958" s="80">
        <v>677.21069999999997</v>
      </c>
      <c r="G958" s="80">
        <v>60.57</v>
      </c>
      <c r="H958" s="80">
        <v>0.28000000000000003</v>
      </c>
      <c r="I958" s="80">
        <v>4185.16</v>
      </c>
      <c r="J958" s="80">
        <v>744</v>
      </c>
      <c r="K958" s="80">
        <v>1117.9711</v>
      </c>
      <c r="L958" s="80">
        <v>11541.06</v>
      </c>
      <c r="M958" s="80">
        <v>19356.740000000002</v>
      </c>
    </row>
    <row r="959" spans="1:13" ht="15.5" x14ac:dyDescent="0.35">
      <c r="A959" s="13">
        <v>44420</v>
      </c>
      <c r="B959" s="81" t="s">
        <v>1005</v>
      </c>
      <c r="C959" s="80">
        <f t="shared" si="157"/>
        <v>2021</v>
      </c>
      <c r="D959" s="80">
        <f t="shared" si="158"/>
        <v>8</v>
      </c>
      <c r="E959" s="80">
        <f t="shared" si="159"/>
        <v>12</v>
      </c>
      <c r="F959" s="80">
        <v>680.60919999999999</v>
      </c>
      <c r="G959" s="80">
        <v>60.88</v>
      </c>
      <c r="H959" s="80">
        <v>0.3</v>
      </c>
      <c r="I959" s="80">
        <v>4183.7299999999996</v>
      </c>
      <c r="J959" s="80">
        <v>804.2</v>
      </c>
      <c r="K959" s="80">
        <v>1117.9711</v>
      </c>
      <c r="L959" s="80">
        <v>11541.17</v>
      </c>
      <c r="M959" s="80">
        <v>19356.46</v>
      </c>
    </row>
    <row r="960" spans="1:13" ht="15.5" x14ac:dyDescent="0.35">
      <c r="A960" s="13">
        <v>44421</v>
      </c>
      <c r="B960" s="81" t="s">
        <v>1006</v>
      </c>
      <c r="C960" s="80">
        <f t="shared" si="157"/>
        <v>2021</v>
      </c>
      <c r="D960" s="80">
        <f t="shared" si="158"/>
        <v>8</v>
      </c>
      <c r="E960" s="80">
        <f t="shared" si="159"/>
        <v>13</v>
      </c>
      <c r="F960" s="80">
        <v>684.35969999999998</v>
      </c>
      <c r="G960" s="80">
        <v>61.21</v>
      </c>
      <c r="H960" s="80">
        <v>0.34</v>
      </c>
      <c r="I960" s="80">
        <v>4466.9399999999996</v>
      </c>
      <c r="J960" s="80">
        <v>734.7</v>
      </c>
      <c r="K960" s="80">
        <v>1117.9711</v>
      </c>
      <c r="L960" s="80">
        <v>11540.87</v>
      </c>
      <c r="M960" s="80">
        <v>19357.25</v>
      </c>
    </row>
    <row r="961" spans="1:13" ht="15.5" x14ac:dyDescent="0.35">
      <c r="A961" s="13">
        <v>44422</v>
      </c>
      <c r="B961" s="81" t="s">
        <v>1007</v>
      </c>
      <c r="C961" s="80">
        <f t="shared" si="157"/>
        <v>2021</v>
      </c>
      <c r="D961" s="80">
        <f t="shared" si="158"/>
        <v>8</v>
      </c>
      <c r="E961" s="80">
        <f t="shared" si="159"/>
        <v>14</v>
      </c>
      <c r="F961" s="80">
        <v>688.86879999999996</v>
      </c>
      <c r="G961" s="80">
        <v>61.62</v>
      </c>
      <c r="H961" s="80">
        <v>0.4</v>
      </c>
      <c r="I961" s="80">
        <v>5000.58</v>
      </c>
      <c r="J961" s="80">
        <v>506</v>
      </c>
      <c r="K961" s="80">
        <v>1117.9711</v>
      </c>
      <c r="L961" s="80">
        <v>11540.45</v>
      </c>
      <c r="M961" s="80">
        <v>19358.34</v>
      </c>
    </row>
    <row r="962" spans="1:13" ht="15.5" x14ac:dyDescent="0.35">
      <c r="A962" s="13">
        <v>44423</v>
      </c>
      <c r="B962" s="81" t="s">
        <v>1008</v>
      </c>
      <c r="C962" s="80">
        <f t="shared" si="157"/>
        <v>2021</v>
      </c>
      <c r="D962" s="80">
        <f t="shared" si="158"/>
        <v>8</v>
      </c>
      <c r="E962" s="80">
        <f t="shared" si="159"/>
        <v>15</v>
      </c>
      <c r="F962" s="80">
        <v>693.27009999999996</v>
      </c>
      <c r="G962" s="80">
        <v>62.01</v>
      </c>
      <c r="H962" s="80">
        <v>0.39</v>
      </c>
      <c r="I962" s="80">
        <v>4905.6499999999996</v>
      </c>
      <c r="J962" s="80">
        <v>517.1</v>
      </c>
      <c r="K962" s="80">
        <v>1117.9711</v>
      </c>
      <c r="L962" s="80">
        <v>11540.03</v>
      </c>
      <c r="M962" s="80">
        <v>19359.46</v>
      </c>
    </row>
    <row r="963" spans="1:13" ht="15.5" x14ac:dyDescent="0.35">
      <c r="A963" s="13">
        <v>44424</v>
      </c>
      <c r="B963" s="81" t="s">
        <v>1009</v>
      </c>
      <c r="C963" s="80">
        <f t="shared" si="157"/>
        <v>2021</v>
      </c>
      <c r="D963" s="80">
        <f t="shared" si="158"/>
        <v>8</v>
      </c>
      <c r="E963" s="80">
        <f t="shared" si="159"/>
        <v>16</v>
      </c>
      <c r="F963" s="80">
        <v>697.07979999999998</v>
      </c>
      <c r="G963" s="80">
        <v>62.35</v>
      </c>
      <c r="H963" s="80">
        <v>0.34</v>
      </c>
      <c r="I963" s="80">
        <v>4590.24</v>
      </c>
      <c r="J963" s="80">
        <v>606.79999999999995</v>
      </c>
      <c r="K963" s="80">
        <v>1117.9641999999999</v>
      </c>
      <c r="L963" s="80">
        <v>11539.54</v>
      </c>
      <c r="M963" s="80">
        <v>19359.98</v>
      </c>
    </row>
    <row r="964" spans="1:13" ht="15.5" x14ac:dyDescent="0.35">
      <c r="A964" s="13">
        <v>44425</v>
      </c>
      <c r="B964" s="81" t="s">
        <v>1010</v>
      </c>
      <c r="C964" s="80">
        <f t="shared" si="157"/>
        <v>2021</v>
      </c>
      <c r="D964" s="80">
        <f t="shared" si="158"/>
        <v>8</v>
      </c>
      <c r="E964" s="80">
        <f t="shared" si="159"/>
        <v>17</v>
      </c>
      <c r="F964" s="80">
        <v>700.33199999999999</v>
      </c>
      <c r="G964" s="80">
        <v>62.64</v>
      </c>
      <c r="H964" s="80">
        <v>0.28999999999999998</v>
      </c>
      <c r="I964" s="80">
        <v>3996.24</v>
      </c>
      <c r="J964" s="80">
        <v>549.70000000000005</v>
      </c>
      <c r="K964" s="80">
        <v>1117.9641999999999</v>
      </c>
      <c r="L964" s="80">
        <v>11539.27</v>
      </c>
      <c r="M964" s="80">
        <v>19360.7</v>
      </c>
    </row>
    <row r="965" spans="1:13" ht="15.5" x14ac:dyDescent="0.35">
      <c r="A965" s="13">
        <v>44426</v>
      </c>
      <c r="B965" s="81" t="s">
        <v>1011</v>
      </c>
      <c r="C965" s="80">
        <f t="shared" ref="C965:C1028" si="160">YEAR(B965)</f>
        <v>2021</v>
      </c>
      <c r="D965" s="80">
        <f t="shared" ref="D965:D1028" si="161">MONTH(B965)</f>
        <v>8</v>
      </c>
      <c r="E965" s="80">
        <f t="shared" ref="E965:E1028" si="162">DAY(B965)</f>
        <v>18</v>
      </c>
      <c r="F965" s="80">
        <v>703.74040000000002</v>
      </c>
      <c r="G965" s="80">
        <v>62.95</v>
      </c>
      <c r="H965" s="80">
        <v>0.3</v>
      </c>
      <c r="I965" s="80">
        <v>3909.19</v>
      </c>
      <c r="J965" s="80">
        <v>511.5</v>
      </c>
      <c r="K965" s="80">
        <v>1117.9641999999999</v>
      </c>
      <c r="L965" s="80">
        <v>11539.25</v>
      </c>
      <c r="M965" s="80">
        <v>19360.75</v>
      </c>
    </row>
    <row r="966" spans="1:13" ht="15.5" x14ac:dyDescent="0.35">
      <c r="A966" s="13">
        <v>44427</v>
      </c>
      <c r="B966" s="81" t="s">
        <v>1012</v>
      </c>
      <c r="C966" s="80">
        <f t="shared" si="160"/>
        <v>2021</v>
      </c>
      <c r="D966" s="80">
        <f t="shared" si="161"/>
        <v>8</v>
      </c>
      <c r="E966" s="80">
        <f t="shared" si="162"/>
        <v>19</v>
      </c>
      <c r="F966" s="80">
        <v>707.20709999999997</v>
      </c>
      <c r="G966" s="80">
        <v>63.26</v>
      </c>
      <c r="H966" s="80">
        <v>0.31</v>
      </c>
      <c r="I966" s="80">
        <v>3922.44</v>
      </c>
      <c r="J966" s="80">
        <v>473.3</v>
      </c>
      <c r="K966" s="80">
        <v>1117.9641999999999</v>
      </c>
      <c r="L966" s="80">
        <v>11539.12</v>
      </c>
      <c r="M966" s="80">
        <v>19361.09</v>
      </c>
    </row>
    <row r="967" spans="1:13" ht="15.5" x14ac:dyDescent="0.35">
      <c r="A967" s="13">
        <v>44428</v>
      </c>
      <c r="B967" s="81" t="s">
        <v>1013</v>
      </c>
      <c r="C967" s="80">
        <f t="shared" si="160"/>
        <v>2021</v>
      </c>
      <c r="D967" s="80">
        <f t="shared" si="161"/>
        <v>8</v>
      </c>
      <c r="E967" s="80">
        <f t="shared" si="162"/>
        <v>20</v>
      </c>
      <c r="F967" s="80">
        <v>711.05319999999995</v>
      </c>
      <c r="G967" s="80">
        <v>63.6</v>
      </c>
      <c r="H967" s="80">
        <v>0.34</v>
      </c>
      <c r="I967" s="80">
        <v>4252.29</v>
      </c>
      <c r="J967" s="80">
        <v>433.8</v>
      </c>
      <c r="K967" s="80">
        <v>1117.9641999999999</v>
      </c>
      <c r="L967" s="80">
        <v>11539.1</v>
      </c>
      <c r="M967" s="80">
        <v>19361.13</v>
      </c>
    </row>
    <row r="968" spans="1:13" ht="15.5" x14ac:dyDescent="0.35">
      <c r="A968" s="13">
        <v>44429</v>
      </c>
      <c r="B968" s="81" t="s">
        <v>1014</v>
      </c>
      <c r="C968" s="80">
        <f t="shared" si="160"/>
        <v>2021</v>
      </c>
      <c r="D968" s="80">
        <f t="shared" si="161"/>
        <v>8</v>
      </c>
      <c r="E968" s="80">
        <f t="shared" si="162"/>
        <v>21</v>
      </c>
      <c r="F968" s="80">
        <v>715.16319999999996</v>
      </c>
      <c r="G968" s="80">
        <v>63.97</v>
      </c>
      <c r="H968" s="80">
        <v>0.37</v>
      </c>
      <c r="I968" s="80">
        <v>4474.46</v>
      </c>
      <c r="J968" s="80">
        <v>380.1</v>
      </c>
      <c r="K968" s="80">
        <v>1117.9641999999999</v>
      </c>
      <c r="L968" s="80">
        <v>11539.03</v>
      </c>
      <c r="M968" s="80">
        <v>19361.330000000002</v>
      </c>
    </row>
    <row r="969" spans="1:13" ht="15.5" x14ac:dyDescent="0.35">
      <c r="A969" s="13">
        <v>44430</v>
      </c>
      <c r="B969" s="81" t="s">
        <v>1015</v>
      </c>
      <c r="C969" s="80">
        <f t="shared" si="160"/>
        <v>2021</v>
      </c>
      <c r="D969" s="80">
        <f t="shared" si="161"/>
        <v>8</v>
      </c>
      <c r="E969" s="80">
        <f t="shared" si="162"/>
        <v>22</v>
      </c>
      <c r="F969" s="80">
        <v>719.34749999999997</v>
      </c>
      <c r="G969" s="80">
        <v>64.34</v>
      </c>
      <c r="H969" s="80">
        <v>0.37</v>
      </c>
      <c r="I969" s="80">
        <v>4537.28</v>
      </c>
      <c r="J969" s="80">
        <v>373.8</v>
      </c>
      <c r="K969" s="80">
        <v>1117.9641999999999</v>
      </c>
      <c r="L969" s="80">
        <v>11500.78</v>
      </c>
      <c r="M969" s="80">
        <v>19361.810000000001</v>
      </c>
    </row>
    <row r="970" spans="1:13" ht="15.5" x14ac:dyDescent="0.35">
      <c r="A970" s="13">
        <v>44431</v>
      </c>
      <c r="B970" s="81" t="s">
        <v>1016</v>
      </c>
      <c r="C970" s="80">
        <f t="shared" si="160"/>
        <v>2021</v>
      </c>
      <c r="D970" s="80">
        <f t="shared" si="161"/>
        <v>8</v>
      </c>
      <c r="E970" s="80">
        <f t="shared" si="162"/>
        <v>23</v>
      </c>
      <c r="F970" s="80">
        <v>723.06010000000003</v>
      </c>
      <c r="G970" s="80">
        <v>64.680000000000007</v>
      </c>
      <c r="H970" s="80">
        <v>0.33</v>
      </c>
      <c r="I970" s="80">
        <v>3957.27</v>
      </c>
      <c r="J970" s="80">
        <v>262.7</v>
      </c>
      <c r="K970" s="80">
        <v>1117.9758999999999</v>
      </c>
      <c r="L970" s="80">
        <v>11532.58</v>
      </c>
      <c r="M970" s="80">
        <v>19362.939999999999</v>
      </c>
    </row>
    <row r="971" spans="1:13" ht="15.5" x14ac:dyDescent="0.35">
      <c r="A971" s="13">
        <v>44432</v>
      </c>
      <c r="B971" s="81" t="s">
        <v>1017</v>
      </c>
      <c r="C971" s="80">
        <f t="shared" si="160"/>
        <v>2021</v>
      </c>
      <c r="D971" s="80">
        <f t="shared" si="161"/>
        <v>8</v>
      </c>
      <c r="E971" s="80">
        <f t="shared" si="162"/>
        <v>24</v>
      </c>
      <c r="F971" s="80">
        <v>726.79349999999999</v>
      </c>
      <c r="G971" s="80">
        <v>65.010000000000005</v>
      </c>
      <c r="H971" s="80">
        <v>0.33</v>
      </c>
      <c r="I971" s="80">
        <v>3908.87</v>
      </c>
      <c r="J971" s="80">
        <v>197.6</v>
      </c>
      <c r="K971" s="80">
        <v>1117.9758999999999</v>
      </c>
      <c r="L971" s="80">
        <v>11532.43</v>
      </c>
      <c r="M971" s="80">
        <v>19363.330000000002</v>
      </c>
    </row>
    <row r="972" spans="1:13" ht="15.5" x14ac:dyDescent="0.35">
      <c r="A972" s="13">
        <v>44433</v>
      </c>
      <c r="B972" s="81" t="s">
        <v>1018</v>
      </c>
      <c r="C972" s="80">
        <f t="shared" si="160"/>
        <v>2021</v>
      </c>
      <c r="D972" s="80">
        <f t="shared" si="161"/>
        <v>8</v>
      </c>
      <c r="E972" s="80">
        <f t="shared" si="162"/>
        <v>25</v>
      </c>
      <c r="F972" s="80">
        <v>730.34090000000003</v>
      </c>
      <c r="G972" s="80">
        <v>65.33</v>
      </c>
      <c r="H972" s="80">
        <v>0.32</v>
      </c>
      <c r="I972" s="80">
        <v>3760.66</v>
      </c>
      <c r="J972" s="80">
        <v>186.4</v>
      </c>
      <c r="K972" s="80">
        <v>1117.9758999999999</v>
      </c>
      <c r="L972" s="80">
        <v>11500.31</v>
      </c>
      <c r="M972" s="80">
        <v>19364.39</v>
      </c>
    </row>
    <row r="973" spans="1:13" ht="15.5" x14ac:dyDescent="0.35">
      <c r="A973" s="13">
        <v>44434</v>
      </c>
      <c r="B973" s="81" t="s">
        <v>1019</v>
      </c>
      <c r="C973" s="80">
        <f t="shared" si="160"/>
        <v>2021</v>
      </c>
      <c r="D973" s="80">
        <f t="shared" si="161"/>
        <v>8</v>
      </c>
      <c r="E973" s="80">
        <f t="shared" si="162"/>
        <v>26</v>
      </c>
      <c r="F973" s="80">
        <v>733.86410000000001</v>
      </c>
      <c r="G973" s="80">
        <v>65.64</v>
      </c>
      <c r="H973" s="80">
        <v>0.32</v>
      </c>
      <c r="I973" s="80">
        <v>3723.89</v>
      </c>
      <c r="J973" s="80">
        <v>245.5</v>
      </c>
      <c r="K973" s="80">
        <v>1117.9758999999999</v>
      </c>
      <c r="L973" s="80">
        <v>11499.82</v>
      </c>
      <c r="M973" s="80">
        <v>19365.68</v>
      </c>
    </row>
    <row r="974" spans="1:13" ht="15.5" x14ac:dyDescent="0.35">
      <c r="A974" s="13">
        <v>44435</v>
      </c>
      <c r="B974" s="81" t="s">
        <v>1020</v>
      </c>
      <c r="C974" s="80">
        <f t="shared" si="160"/>
        <v>2021</v>
      </c>
      <c r="D974" s="80">
        <f t="shared" si="161"/>
        <v>8</v>
      </c>
      <c r="E974" s="80">
        <f t="shared" si="162"/>
        <v>27</v>
      </c>
      <c r="F974" s="80">
        <v>737.76880000000006</v>
      </c>
      <c r="G974" s="80">
        <v>65.989999999999995</v>
      </c>
      <c r="H974" s="80">
        <v>0.35</v>
      </c>
      <c r="I974" s="80">
        <v>4187.3</v>
      </c>
      <c r="J974" s="80">
        <v>257</v>
      </c>
      <c r="K974" s="80">
        <v>1117.9758999999999</v>
      </c>
      <c r="L974" s="80">
        <v>11499.43</v>
      </c>
      <c r="M974" s="80">
        <v>19366.7</v>
      </c>
    </row>
    <row r="975" spans="1:13" ht="15.5" x14ac:dyDescent="0.35">
      <c r="A975" s="13">
        <v>44436</v>
      </c>
      <c r="B975" s="81" t="s">
        <v>1021</v>
      </c>
      <c r="C975" s="80">
        <f t="shared" si="160"/>
        <v>2021</v>
      </c>
      <c r="D975" s="80">
        <f t="shared" si="161"/>
        <v>8</v>
      </c>
      <c r="E975" s="80">
        <f t="shared" si="162"/>
        <v>28</v>
      </c>
      <c r="F975" s="80">
        <v>742.0104</v>
      </c>
      <c r="G975" s="80">
        <v>66.37</v>
      </c>
      <c r="H975" s="80">
        <v>0.38</v>
      </c>
      <c r="I975" s="80">
        <v>4458.55</v>
      </c>
      <c r="J975" s="80">
        <v>185.2</v>
      </c>
      <c r="K975" s="80">
        <v>1117.9758999999999</v>
      </c>
      <c r="L975" s="80">
        <v>11498.89</v>
      </c>
      <c r="M975" s="80">
        <v>19368.13</v>
      </c>
    </row>
    <row r="976" spans="1:13" ht="15.5" x14ac:dyDescent="0.35">
      <c r="A976" s="13">
        <v>44437</v>
      </c>
      <c r="B976" s="81" t="s">
        <v>1022</v>
      </c>
      <c r="C976" s="80">
        <f t="shared" si="160"/>
        <v>2021</v>
      </c>
      <c r="D976" s="80">
        <f t="shared" si="161"/>
        <v>8</v>
      </c>
      <c r="E976" s="80">
        <f t="shared" si="162"/>
        <v>29</v>
      </c>
      <c r="F976" s="80">
        <v>746.38729999999998</v>
      </c>
      <c r="G976" s="80">
        <v>66.760000000000005</v>
      </c>
      <c r="H976" s="80">
        <v>0.39</v>
      </c>
      <c r="I976" s="80">
        <v>4581.41</v>
      </c>
      <c r="J976" s="80">
        <v>171.7</v>
      </c>
      <c r="K976" s="80">
        <v>1117.9758999999999</v>
      </c>
      <c r="L976" s="80">
        <v>11498.5</v>
      </c>
      <c r="M976" s="80">
        <v>19369.16</v>
      </c>
    </row>
    <row r="977" spans="1:13" ht="15.5" x14ac:dyDescent="0.35">
      <c r="A977" s="13">
        <v>44438</v>
      </c>
      <c r="B977" s="81" t="s">
        <v>1023</v>
      </c>
      <c r="C977" s="80">
        <f t="shared" si="160"/>
        <v>2021</v>
      </c>
      <c r="D977" s="80">
        <f t="shared" si="161"/>
        <v>8</v>
      </c>
      <c r="E977" s="80">
        <f t="shared" si="162"/>
        <v>30</v>
      </c>
      <c r="F977" s="80">
        <v>749.91959999999995</v>
      </c>
      <c r="G977" s="80">
        <v>67.08</v>
      </c>
      <c r="H977" s="80">
        <v>0.32</v>
      </c>
      <c r="I977" s="80">
        <v>3678.91</v>
      </c>
      <c r="J977" s="80">
        <v>190.8</v>
      </c>
      <c r="K977" s="80">
        <v>1117.9802999999999</v>
      </c>
      <c r="L977" s="80">
        <v>11498.18</v>
      </c>
      <c r="M977" s="80">
        <v>19370.509999999998</v>
      </c>
    </row>
    <row r="978" spans="1:13" ht="15.5" x14ac:dyDescent="0.35">
      <c r="A978" s="13">
        <v>44439</v>
      </c>
      <c r="B978" s="81" t="s">
        <v>1024</v>
      </c>
      <c r="C978" s="80">
        <f t="shared" si="160"/>
        <v>2021</v>
      </c>
      <c r="D978" s="80">
        <f t="shared" si="161"/>
        <v>8</v>
      </c>
      <c r="E978" s="80">
        <f t="shared" si="162"/>
        <v>31</v>
      </c>
      <c r="F978" s="80">
        <v>751.93899999999996</v>
      </c>
      <c r="G978" s="80">
        <v>67.260000000000005</v>
      </c>
      <c r="H978" s="80">
        <v>0.18</v>
      </c>
      <c r="I978" s="80">
        <v>3544.25</v>
      </c>
      <c r="J978" s="80">
        <v>438.1</v>
      </c>
      <c r="K978" s="80">
        <v>1117.9802999999999</v>
      </c>
      <c r="L978" s="80">
        <v>11497.89</v>
      </c>
      <c r="M978" s="80">
        <v>19371.27</v>
      </c>
    </row>
    <row r="979" spans="1:13" ht="15.5" x14ac:dyDescent="0.35">
      <c r="A979" s="13">
        <v>44440</v>
      </c>
      <c r="B979" s="81" t="s">
        <v>1025</v>
      </c>
      <c r="C979" s="80">
        <f t="shared" si="160"/>
        <v>2021</v>
      </c>
      <c r="D979" s="80">
        <f t="shared" si="161"/>
        <v>9</v>
      </c>
      <c r="E979" s="80">
        <f t="shared" si="162"/>
        <v>1</v>
      </c>
      <c r="F979" s="80">
        <v>757.03740000000005</v>
      </c>
      <c r="G979" s="80">
        <v>67.7</v>
      </c>
      <c r="H979" s="80">
        <v>0.46</v>
      </c>
      <c r="I979" s="80">
        <v>3669.65</v>
      </c>
      <c r="J979" s="80">
        <v>290.2</v>
      </c>
      <c r="K979" s="80">
        <v>1118.2802999999999</v>
      </c>
      <c r="L979" s="80">
        <v>11497.52</v>
      </c>
      <c r="M979" s="80">
        <v>19372.240000000002</v>
      </c>
    </row>
    <row r="980" spans="1:13" ht="15.5" x14ac:dyDescent="0.35">
      <c r="A980" s="13">
        <v>44441</v>
      </c>
      <c r="B980" s="81" t="s">
        <v>1026</v>
      </c>
      <c r="C980" s="80">
        <f t="shared" si="160"/>
        <v>2021</v>
      </c>
      <c r="D980" s="80">
        <f t="shared" si="161"/>
        <v>9</v>
      </c>
      <c r="E980" s="80">
        <f t="shared" si="162"/>
        <v>2</v>
      </c>
      <c r="F980" s="80">
        <v>759.34559999999999</v>
      </c>
      <c r="G980" s="80">
        <v>67.900000000000006</v>
      </c>
      <c r="H980" s="80">
        <v>0.21</v>
      </c>
      <c r="I980" s="80">
        <v>2802.65</v>
      </c>
      <c r="J980" s="80">
        <v>504</v>
      </c>
      <c r="K980" s="80">
        <v>1118.2802999999999</v>
      </c>
      <c r="L980" s="80">
        <v>11497.36</v>
      </c>
      <c r="M980" s="80">
        <v>19372.669999999998</v>
      </c>
    </row>
    <row r="981" spans="1:13" ht="15.5" x14ac:dyDescent="0.35">
      <c r="A981" s="13">
        <v>44442</v>
      </c>
      <c r="B981" s="81" t="s">
        <v>1027</v>
      </c>
      <c r="C981" s="80">
        <f t="shared" si="160"/>
        <v>2021</v>
      </c>
      <c r="D981" s="80">
        <f t="shared" si="161"/>
        <v>9</v>
      </c>
      <c r="E981" s="80">
        <f t="shared" si="162"/>
        <v>3</v>
      </c>
      <c r="F981" s="80">
        <v>761.88040000000001</v>
      </c>
      <c r="G981" s="80">
        <v>68.13</v>
      </c>
      <c r="H981" s="80">
        <v>0.23</v>
      </c>
      <c r="I981" s="80">
        <v>2790.13</v>
      </c>
      <c r="J981" s="80">
        <v>273.2</v>
      </c>
      <c r="K981" s="80">
        <v>1118.2802999999999</v>
      </c>
      <c r="L981" s="80">
        <v>11497.22</v>
      </c>
      <c r="M981" s="80">
        <v>19373.03</v>
      </c>
    </row>
    <row r="982" spans="1:13" ht="15.5" x14ac:dyDescent="0.35">
      <c r="A982" s="13">
        <v>44443</v>
      </c>
      <c r="B982" s="81" t="s">
        <v>1028</v>
      </c>
      <c r="C982" s="80">
        <f t="shared" si="160"/>
        <v>2021</v>
      </c>
      <c r="D982" s="80">
        <f t="shared" si="161"/>
        <v>9</v>
      </c>
      <c r="E982" s="80">
        <f t="shared" si="162"/>
        <v>4</v>
      </c>
      <c r="F982" s="80">
        <v>765.21550000000002</v>
      </c>
      <c r="G982" s="80">
        <v>68.430000000000007</v>
      </c>
      <c r="H982" s="80">
        <v>0.3</v>
      </c>
      <c r="I982" s="80">
        <v>3574.68</v>
      </c>
      <c r="J982" s="80">
        <v>252.1</v>
      </c>
      <c r="K982" s="80">
        <v>1118.2802999999999</v>
      </c>
      <c r="L982" s="80">
        <v>11497.03</v>
      </c>
      <c r="M982" s="80">
        <v>19373.53</v>
      </c>
    </row>
    <row r="983" spans="1:13" ht="15.5" x14ac:dyDescent="0.35">
      <c r="A983" s="13">
        <v>44444</v>
      </c>
      <c r="B983" s="81" t="s">
        <v>1029</v>
      </c>
      <c r="C983" s="80">
        <f t="shared" si="160"/>
        <v>2021</v>
      </c>
      <c r="D983" s="80">
        <f t="shared" si="161"/>
        <v>9</v>
      </c>
      <c r="E983" s="80">
        <f t="shared" si="162"/>
        <v>5</v>
      </c>
      <c r="F983" s="80">
        <v>768.99850000000004</v>
      </c>
      <c r="G983" s="80">
        <v>68.77</v>
      </c>
      <c r="H983" s="80">
        <v>0.34</v>
      </c>
      <c r="I983" s="80">
        <v>3960.81</v>
      </c>
      <c r="J983" s="80">
        <v>190.7</v>
      </c>
      <c r="K983" s="80">
        <v>1118.2802999999999</v>
      </c>
      <c r="L983" s="80">
        <v>11496.68</v>
      </c>
      <c r="M983" s="80">
        <v>19374.47</v>
      </c>
    </row>
    <row r="984" spans="1:13" ht="15.5" x14ac:dyDescent="0.35">
      <c r="A984" s="13">
        <v>44445</v>
      </c>
      <c r="B984" s="81" t="s">
        <v>1030</v>
      </c>
      <c r="C984" s="80">
        <f t="shared" si="160"/>
        <v>2021</v>
      </c>
      <c r="D984" s="80">
        <f t="shared" si="161"/>
        <v>9</v>
      </c>
      <c r="E984" s="80">
        <f t="shared" si="162"/>
        <v>6</v>
      </c>
      <c r="F984" s="80">
        <v>771.41869999999994</v>
      </c>
      <c r="G984" s="80">
        <v>69.099999999999994</v>
      </c>
      <c r="H984" s="80">
        <v>0.22</v>
      </c>
      <c r="I984" s="80">
        <v>2336.71</v>
      </c>
      <c r="J984" s="80">
        <v>243.7</v>
      </c>
      <c r="K984" s="80">
        <v>1116.4535000000001</v>
      </c>
      <c r="L984" s="80">
        <v>11495.6</v>
      </c>
      <c r="M984" s="80">
        <v>19374.259999999998</v>
      </c>
    </row>
    <row r="985" spans="1:13" ht="15.5" x14ac:dyDescent="0.35">
      <c r="A985" s="13">
        <v>44446</v>
      </c>
      <c r="B985" s="81" t="s">
        <v>1031</v>
      </c>
      <c r="C985" s="80">
        <f t="shared" si="160"/>
        <v>2021</v>
      </c>
      <c r="D985" s="80">
        <f t="shared" si="161"/>
        <v>9</v>
      </c>
      <c r="E985" s="80">
        <f t="shared" si="162"/>
        <v>7</v>
      </c>
      <c r="F985" s="80">
        <v>773.36019999999996</v>
      </c>
      <c r="G985" s="80">
        <v>69.27</v>
      </c>
      <c r="H985" s="80">
        <v>0.17</v>
      </c>
      <c r="I985" s="80">
        <v>2291.34</v>
      </c>
      <c r="J985" s="80">
        <v>358.8</v>
      </c>
      <c r="K985" s="80">
        <v>1116.4535000000001</v>
      </c>
      <c r="L985" s="80">
        <v>11495.27</v>
      </c>
      <c r="M985" s="80">
        <v>19375.13</v>
      </c>
    </row>
    <row r="986" spans="1:13" ht="15.5" x14ac:dyDescent="0.35">
      <c r="A986" s="13">
        <v>44447</v>
      </c>
      <c r="B986" s="81" t="s">
        <v>1032</v>
      </c>
      <c r="C986" s="80">
        <f t="shared" si="160"/>
        <v>2021</v>
      </c>
      <c r="D986" s="80">
        <f t="shared" si="161"/>
        <v>9</v>
      </c>
      <c r="E986" s="80">
        <f t="shared" si="162"/>
        <v>8</v>
      </c>
      <c r="F986" s="80">
        <v>775.71109999999999</v>
      </c>
      <c r="G986" s="80">
        <v>69.48</v>
      </c>
      <c r="H986" s="80">
        <v>0.21</v>
      </c>
      <c r="I986" s="80">
        <v>2626.88</v>
      </c>
      <c r="J986" s="80">
        <v>285.89999999999998</v>
      </c>
      <c r="K986" s="80">
        <v>1116.4535000000001</v>
      </c>
      <c r="L986" s="80">
        <v>11494.88</v>
      </c>
      <c r="M986" s="80">
        <v>19376.16</v>
      </c>
    </row>
    <row r="987" spans="1:13" ht="15.5" x14ac:dyDescent="0.35">
      <c r="A987" s="13">
        <v>44448</v>
      </c>
      <c r="B987" s="81" t="s">
        <v>1033</v>
      </c>
      <c r="C987" s="80">
        <f t="shared" si="160"/>
        <v>2021</v>
      </c>
      <c r="D987" s="80">
        <f t="shared" si="161"/>
        <v>9</v>
      </c>
      <c r="E987" s="80">
        <f t="shared" si="162"/>
        <v>9</v>
      </c>
      <c r="F987" s="80">
        <v>778.1259</v>
      </c>
      <c r="G987" s="80">
        <v>69.7</v>
      </c>
      <c r="H987" s="80">
        <v>0.22</v>
      </c>
      <c r="I987" s="80">
        <v>2653.81</v>
      </c>
      <c r="J987" s="80">
        <v>288.2</v>
      </c>
      <c r="K987" s="80">
        <v>1116.4535000000001</v>
      </c>
      <c r="L987" s="80">
        <v>11494.68</v>
      </c>
      <c r="M987" s="80">
        <v>19376.669999999998</v>
      </c>
    </row>
    <row r="988" spans="1:13" ht="15.5" x14ac:dyDescent="0.35">
      <c r="A988" s="13">
        <v>44449</v>
      </c>
      <c r="B988" s="81" t="s">
        <v>1034</v>
      </c>
      <c r="C988" s="80">
        <f t="shared" si="160"/>
        <v>2021</v>
      </c>
      <c r="D988" s="80">
        <f t="shared" si="161"/>
        <v>9</v>
      </c>
      <c r="E988" s="80">
        <f t="shared" si="162"/>
        <v>10</v>
      </c>
      <c r="F988" s="80">
        <v>780.42489999999998</v>
      </c>
      <c r="G988" s="80">
        <v>69.900000000000006</v>
      </c>
      <c r="H988" s="80">
        <v>0.21</v>
      </c>
      <c r="I988" s="80">
        <v>2554.42</v>
      </c>
      <c r="J988" s="80">
        <v>268.2</v>
      </c>
      <c r="K988" s="80">
        <v>1116.4535000000001</v>
      </c>
      <c r="L988" s="80">
        <v>11494.37</v>
      </c>
      <c r="M988" s="80">
        <v>19377.509999999998</v>
      </c>
    </row>
    <row r="989" spans="1:13" ht="15.5" x14ac:dyDescent="0.35">
      <c r="A989" s="13">
        <v>44450</v>
      </c>
      <c r="B989" s="81" t="s">
        <v>1035</v>
      </c>
      <c r="C989" s="80">
        <f t="shared" si="160"/>
        <v>2021</v>
      </c>
      <c r="D989" s="80">
        <f t="shared" si="161"/>
        <v>9</v>
      </c>
      <c r="E989" s="80">
        <f t="shared" si="162"/>
        <v>11</v>
      </c>
      <c r="F989" s="80">
        <v>783.63229999999999</v>
      </c>
      <c r="G989" s="80">
        <v>70.19</v>
      </c>
      <c r="H989" s="80">
        <v>0.28999999999999998</v>
      </c>
      <c r="I989" s="80">
        <v>3418.76</v>
      </c>
      <c r="J989" s="80">
        <v>226.8</v>
      </c>
      <c r="K989" s="80">
        <v>1116.4535000000001</v>
      </c>
      <c r="L989" s="80">
        <v>11494.13</v>
      </c>
      <c r="M989" s="80">
        <v>19378.12</v>
      </c>
    </row>
    <row r="990" spans="1:13" ht="15.5" x14ac:dyDescent="0.35">
      <c r="A990" s="13">
        <v>44451</v>
      </c>
      <c r="B990" s="81" t="s">
        <v>1036</v>
      </c>
      <c r="C990" s="80">
        <f t="shared" si="160"/>
        <v>2021</v>
      </c>
      <c r="D990" s="80">
        <f t="shared" si="161"/>
        <v>9</v>
      </c>
      <c r="E990" s="80">
        <f t="shared" si="162"/>
        <v>12</v>
      </c>
      <c r="F990" s="80">
        <v>786.94579999999996</v>
      </c>
      <c r="G990" s="80">
        <v>70.489999999999995</v>
      </c>
      <c r="H990" s="80">
        <v>0.3</v>
      </c>
      <c r="I990" s="80">
        <v>3470.25</v>
      </c>
      <c r="J990" s="80">
        <v>178</v>
      </c>
      <c r="K990" s="80">
        <v>1116.4535000000001</v>
      </c>
      <c r="L990" s="80">
        <v>11493.85</v>
      </c>
      <c r="M990" s="80">
        <v>19378.87</v>
      </c>
    </row>
    <row r="991" spans="1:13" ht="15.5" x14ac:dyDescent="0.35">
      <c r="A991" s="13">
        <v>44452</v>
      </c>
      <c r="B991" s="81" t="s">
        <v>1037</v>
      </c>
      <c r="C991" s="80">
        <f t="shared" si="160"/>
        <v>2021</v>
      </c>
      <c r="D991" s="80">
        <f t="shared" si="161"/>
        <v>9</v>
      </c>
      <c r="E991" s="80">
        <f t="shared" si="162"/>
        <v>13</v>
      </c>
      <c r="F991" s="80">
        <v>788.84619999999995</v>
      </c>
      <c r="G991" s="80">
        <v>70.66</v>
      </c>
      <c r="H991" s="80">
        <v>0.17</v>
      </c>
      <c r="I991" s="80">
        <v>2384.42</v>
      </c>
      <c r="J991" s="80">
        <v>486.9</v>
      </c>
      <c r="K991" s="80">
        <v>1116.451</v>
      </c>
      <c r="L991" s="80">
        <v>11493.48</v>
      </c>
      <c r="M991" s="80">
        <v>19379.57</v>
      </c>
    </row>
    <row r="992" spans="1:13" ht="15.5" x14ac:dyDescent="0.35">
      <c r="A992" s="13">
        <v>44453</v>
      </c>
      <c r="B992" s="81" t="s">
        <v>1038</v>
      </c>
      <c r="C992" s="80">
        <f t="shared" si="160"/>
        <v>2021</v>
      </c>
      <c r="D992" s="80">
        <f t="shared" si="161"/>
        <v>9</v>
      </c>
      <c r="E992" s="80">
        <f t="shared" si="162"/>
        <v>14</v>
      </c>
      <c r="F992" s="80">
        <v>790.38490000000002</v>
      </c>
      <c r="G992" s="80">
        <v>70.790000000000006</v>
      </c>
      <c r="H992" s="80">
        <v>0.14000000000000001</v>
      </c>
      <c r="I992" s="80">
        <v>1963.24</v>
      </c>
      <c r="J992" s="80">
        <v>434.3</v>
      </c>
      <c r="K992" s="80">
        <v>1116.451</v>
      </c>
      <c r="L992" s="80">
        <v>11493.59</v>
      </c>
      <c r="M992" s="80">
        <v>19379.27</v>
      </c>
    </row>
    <row r="993" spans="1:13" ht="15.5" x14ac:dyDescent="0.35">
      <c r="A993" s="13">
        <v>44454</v>
      </c>
      <c r="B993" s="81" t="s">
        <v>1039</v>
      </c>
      <c r="C993" s="80">
        <f t="shared" si="160"/>
        <v>2021</v>
      </c>
      <c r="D993" s="80">
        <f t="shared" si="161"/>
        <v>9</v>
      </c>
      <c r="E993" s="80">
        <f t="shared" si="162"/>
        <v>15</v>
      </c>
      <c r="F993" s="80">
        <v>791.62210000000005</v>
      </c>
      <c r="G993" s="80">
        <v>70.91</v>
      </c>
      <c r="H993" s="80">
        <v>0.11</v>
      </c>
      <c r="I993" s="80">
        <v>1621</v>
      </c>
      <c r="J993" s="80">
        <v>377.4</v>
      </c>
      <c r="K993" s="80">
        <v>1116.451</v>
      </c>
      <c r="L993" s="80">
        <v>11493.68</v>
      </c>
      <c r="M993" s="80">
        <v>19379.04</v>
      </c>
    </row>
    <row r="994" spans="1:13" ht="15.5" x14ac:dyDescent="0.35">
      <c r="A994" s="13">
        <v>44455</v>
      </c>
      <c r="B994" s="81" t="s">
        <v>1040</v>
      </c>
      <c r="C994" s="80">
        <f t="shared" si="160"/>
        <v>2021</v>
      </c>
      <c r="D994" s="80">
        <f t="shared" si="161"/>
        <v>9</v>
      </c>
      <c r="E994" s="80">
        <f t="shared" si="162"/>
        <v>16</v>
      </c>
      <c r="F994" s="80">
        <v>792.98170000000005</v>
      </c>
      <c r="G994" s="80">
        <v>71.03</v>
      </c>
      <c r="H994" s="80">
        <v>0.12</v>
      </c>
      <c r="I994" s="80">
        <v>1696.52</v>
      </c>
      <c r="J994" s="80">
        <v>347.2</v>
      </c>
      <c r="K994" s="80">
        <v>1116.451</v>
      </c>
      <c r="L994" s="80">
        <v>11494.74</v>
      </c>
      <c r="M994" s="80">
        <v>19376.25</v>
      </c>
    </row>
    <row r="995" spans="1:13" ht="15.5" x14ac:dyDescent="0.35">
      <c r="A995" s="13">
        <v>44456</v>
      </c>
      <c r="B995" s="81" t="s">
        <v>1041</v>
      </c>
      <c r="C995" s="80">
        <f t="shared" si="160"/>
        <v>2021</v>
      </c>
      <c r="D995" s="80">
        <f t="shared" si="161"/>
        <v>9</v>
      </c>
      <c r="E995" s="80">
        <f t="shared" si="162"/>
        <v>17</v>
      </c>
      <c r="F995" s="80">
        <v>795.2654</v>
      </c>
      <c r="G995" s="80">
        <v>71.23</v>
      </c>
      <c r="H995" s="80">
        <v>0.2</v>
      </c>
      <c r="I995" s="80">
        <v>2494.94</v>
      </c>
      <c r="J995" s="80">
        <v>327.3</v>
      </c>
      <c r="K995" s="80">
        <v>1116.451</v>
      </c>
      <c r="L995" s="80">
        <v>11494.59</v>
      </c>
      <c r="M995" s="80">
        <v>19376.64</v>
      </c>
    </row>
    <row r="996" spans="1:13" ht="15.5" x14ac:dyDescent="0.35">
      <c r="A996" s="13">
        <v>44457</v>
      </c>
      <c r="B996" s="81" t="s">
        <v>1042</v>
      </c>
      <c r="C996" s="80">
        <f t="shared" si="160"/>
        <v>2021</v>
      </c>
      <c r="D996" s="80">
        <f t="shared" si="161"/>
        <v>9</v>
      </c>
      <c r="E996" s="80">
        <f t="shared" si="162"/>
        <v>18</v>
      </c>
      <c r="F996" s="80">
        <v>798.54359999999997</v>
      </c>
      <c r="G996" s="80">
        <v>71.53</v>
      </c>
      <c r="H996" s="80">
        <v>0.28999999999999998</v>
      </c>
      <c r="I996" s="80">
        <v>3486.4</v>
      </c>
      <c r="J996" s="80">
        <v>225</v>
      </c>
      <c r="K996" s="80">
        <v>1116.451</v>
      </c>
      <c r="L996" s="80">
        <v>11494.35</v>
      </c>
      <c r="M996" s="80">
        <v>19377.27</v>
      </c>
    </row>
    <row r="997" spans="1:13" ht="15.5" x14ac:dyDescent="0.35">
      <c r="A997" s="13">
        <v>44458</v>
      </c>
      <c r="B997" s="81" t="s">
        <v>1043</v>
      </c>
      <c r="C997" s="80">
        <f t="shared" si="160"/>
        <v>2021</v>
      </c>
      <c r="D997" s="80">
        <f t="shared" si="161"/>
        <v>9</v>
      </c>
      <c r="E997" s="80">
        <f t="shared" si="162"/>
        <v>19</v>
      </c>
      <c r="F997" s="80">
        <v>801.91769999999997</v>
      </c>
      <c r="G997" s="80">
        <v>71.83</v>
      </c>
      <c r="H997" s="80">
        <v>0.3</v>
      </c>
      <c r="I997" s="80">
        <v>3591.15</v>
      </c>
      <c r="J997" s="80">
        <v>223.8</v>
      </c>
      <c r="K997" s="80">
        <v>1116.451</v>
      </c>
      <c r="L997" s="80">
        <v>11493.93</v>
      </c>
      <c r="M997" s="80">
        <v>19378.38</v>
      </c>
    </row>
    <row r="998" spans="1:13" ht="15.5" x14ac:dyDescent="0.35">
      <c r="A998" s="13">
        <v>44459</v>
      </c>
      <c r="B998" s="81" t="s">
        <v>1044</v>
      </c>
      <c r="C998" s="80">
        <f t="shared" si="160"/>
        <v>2021</v>
      </c>
      <c r="D998" s="80">
        <f t="shared" si="161"/>
        <v>9</v>
      </c>
      <c r="E998" s="80">
        <f t="shared" si="162"/>
        <v>20</v>
      </c>
      <c r="F998" s="80">
        <v>803.96029999999996</v>
      </c>
      <c r="G998" s="80">
        <v>72.010000000000005</v>
      </c>
      <c r="H998" s="80">
        <v>0.18</v>
      </c>
      <c r="I998" s="80">
        <v>2454.9</v>
      </c>
      <c r="J998" s="80">
        <v>421.1</v>
      </c>
      <c r="K998" s="80">
        <v>1116.451</v>
      </c>
      <c r="L998" s="80">
        <v>11469.53</v>
      </c>
      <c r="M998" s="80">
        <v>19525.43</v>
      </c>
    </row>
    <row r="999" spans="1:13" ht="15.5" x14ac:dyDescent="0.35">
      <c r="A999" s="13">
        <v>44460</v>
      </c>
      <c r="B999" s="81" t="s">
        <v>1045</v>
      </c>
      <c r="C999" s="80">
        <f t="shared" si="160"/>
        <v>2021</v>
      </c>
      <c r="D999" s="80">
        <f t="shared" si="161"/>
        <v>9</v>
      </c>
      <c r="E999" s="80">
        <f t="shared" si="162"/>
        <v>21</v>
      </c>
      <c r="F999" s="80">
        <v>805.7731</v>
      </c>
      <c r="G999" s="80">
        <v>72.17</v>
      </c>
      <c r="H999" s="80">
        <v>0.16</v>
      </c>
      <c r="I999" s="80">
        <v>2092.8200000000002</v>
      </c>
      <c r="J999" s="80">
        <v>286.8</v>
      </c>
      <c r="K999" s="80">
        <v>1116.451</v>
      </c>
      <c r="L999" s="80">
        <v>11469.46</v>
      </c>
      <c r="M999" s="80">
        <v>19525.63</v>
      </c>
    </row>
    <row r="1000" spans="1:13" ht="15.5" x14ac:dyDescent="0.35">
      <c r="A1000" s="13">
        <v>44461</v>
      </c>
      <c r="B1000" s="81" t="s">
        <v>1046</v>
      </c>
      <c r="C1000" s="80">
        <f t="shared" si="160"/>
        <v>2021</v>
      </c>
      <c r="D1000" s="80">
        <f t="shared" si="161"/>
        <v>9</v>
      </c>
      <c r="E1000" s="80">
        <f t="shared" si="162"/>
        <v>22</v>
      </c>
      <c r="F1000" s="80">
        <v>807.50919999999996</v>
      </c>
      <c r="G1000" s="80">
        <v>72.33</v>
      </c>
      <c r="H1000" s="80">
        <v>0.16</v>
      </c>
      <c r="I1000" s="80">
        <v>2185.65</v>
      </c>
      <c r="J1000" s="80">
        <v>457.5</v>
      </c>
      <c r="K1000" s="80">
        <v>1116.451</v>
      </c>
      <c r="L1000" s="80">
        <v>11469.45</v>
      </c>
      <c r="M1000" s="80">
        <v>19525.66</v>
      </c>
    </row>
    <row r="1001" spans="1:13" ht="15.5" x14ac:dyDescent="0.35">
      <c r="A1001" s="13">
        <v>44462</v>
      </c>
      <c r="B1001" s="81" t="s">
        <v>1047</v>
      </c>
      <c r="C1001" s="80">
        <f t="shared" si="160"/>
        <v>2021</v>
      </c>
      <c r="D1001" s="80">
        <f t="shared" si="161"/>
        <v>9</v>
      </c>
      <c r="E1001" s="80">
        <f t="shared" si="162"/>
        <v>23</v>
      </c>
      <c r="F1001" s="80">
        <v>810.03539999999998</v>
      </c>
      <c r="G1001" s="80">
        <v>72.540000000000006</v>
      </c>
      <c r="H1001" s="80">
        <v>0.23</v>
      </c>
      <c r="I1001" s="80">
        <v>2831.32</v>
      </c>
      <c r="J1001" s="80">
        <v>316.3</v>
      </c>
      <c r="K1001" s="80">
        <v>1116.6921</v>
      </c>
      <c r="L1001" s="80">
        <v>11469.18</v>
      </c>
      <c r="M1001" s="80">
        <v>19526.36</v>
      </c>
    </row>
    <row r="1002" spans="1:13" ht="15.5" x14ac:dyDescent="0.35">
      <c r="A1002" s="13">
        <v>44463</v>
      </c>
      <c r="B1002" s="81" t="s">
        <v>1048</v>
      </c>
      <c r="C1002" s="80">
        <f t="shared" si="160"/>
        <v>2021</v>
      </c>
      <c r="D1002" s="80">
        <f t="shared" si="161"/>
        <v>9</v>
      </c>
      <c r="E1002" s="80">
        <f t="shared" si="162"/>
        <v>24</v>
      </c>
      <c r="F1002" s="80">
        <v>812.77480000000003</v>
      </c>
      <c r="G1002" s="80">
        <v>72.78</v>
      </c>
      <c r="H1002" s="80">
        <v>0.25</v>
      </c>
      <c r="I1002" s="80">
        <v>3157.09</v>
      </c>
      <c r="J1002" s="80">
        <v>425.7</v>
      </c>
      <c r="K1002" s="80">
        <v>1116.6921</v>
      </c>
      <c r="L1002" s="80">
        <v>11468.67</v>
      </c>
      <c r="M1002" s="80">
        <v>19527.71</v>
      </c>
    </row>
    <row r="1003" spans="1:13" ht="15.5" x14ac:dyDescent="0.35">
      <c r="A1003" s="13">
        <v>44464</v>
      </c>
      <c r="B1003" s="81" t="s">
        <v>1049</v>
      </c>
      <c r="C1003" s="80">
        <f t="shared" si="160"/>
        <v>2021</v>
      </c>
      <c r="D1003" s="80">
        <f t="shared" si="161"/>
        <v>9</v>
      </c>
      <c r="E1003" s="80">
        <f t="shared" si="162"/>
        <v>25</v>
      </c>
      <c r="F1003" s="80">
        <v>816.76679999999999</v>
      </c>
      <c r="G1003" s="80">
        <v>73.39</v>
      </c>
      <c r="H1003" s="80">
        <v>0.36</v>
      </c>
      <c r="I1003" s="80">
        <v>3881.55</v>
      </c>
      <c r="J1003" s="80">
        <v>228.7</v>
      </c>
      <c r="K1003" s="80">
        <v>1112.8921</v>
      </c>
      <c r="L1003" s="80">
        <v>11492.16</v>
      </c>
      <c r="M1003" s="80">
        <v>19529.04</v>
      </c>
    </row>
    <row r="1004" spans="1:13" ht="15.5" x14ac:dyDescent="0.35">
      <c r="A1004" s="13">
        <v>44465</v>
      </c>
      <c r="B1004" s="81" t="s">
        <v>1050</v>
      </c>
      <c r="C1004" s="80">
        <f t="shared" si="160"/>
        <v>2021</v>
      </c>
      <c r="D1004" s="80">
        <f t="shared" si="161"/>
        <v>9</v>
      </c>
      <c r="E1004" s="80">
        <f t="shared" si="162"/>
        <v>26</v>
      </c>
      <c r="F1004" s="80">
        <v>821.09079999999994</v>
      </c>
      <c r="G1004" s="80">
        <v>73.78</v>
      </c>
      <c r="H1004" s="80">
        <v>0.39</v>
      </c>
      <c r="I1004" s="80">
        <v>4564.21</v>
      </c>
      <c r="J1004" s="80">
        <v>248.8</v>
      </c>
      <c r="K1004" s="80">
        <v>1112.8921</v>
      </c>
      <c r="L1004" s="80">
        <v>11491.66</v>
      </c>
      <c r="M1004" s="80">
        <v>19530.37</v>
      </c>
    </row>
    <row r="1005" spans="1:13" ht="15.5" x14ac:dyDescent="0.35">
      <c r="A1005" s="13">
        <v>44466</v>
      </c>
      <c r="B1005" s="81" t="s">
        <v>1051</v>
      </c>
      <c r="C1005" s="80">
        <f t="shared" si="160"/>
        <v>2021</v>
      </c>
      <c r="D1005" s="80">
        <f t="shared" si="161"/>
        <v>9</v>
      </c>
      <c r="E1005" s="80">
        <f t="shared" si="162"/>
        <v>27</v>
      </c>
      <c r="F1005" s="80">
        <v>824.1576</v>
      </c>
      <c r="G1005" s="80">
        <v>74.05</v>
      </c>
      <c r="H1005" s="80">
        <v>0.28000000000000003</v>
      </c>
      <c r="I1005" s="80">
        <v>3382.67</v>
      </c>
      <c r="J1005" s="80">
        <v>321.2</v>
      </c>
      <c r="K1005" s="80">
        <v>1112.9774</v>
      </c>
      <c r="L1005" s="80">
        <v>11491.29</v>
      </c>
      <c r="M1005" s="80">
        <v>19531.95</v>
      </c>
    </row>
    <row r="1006" spans="1:13" ht="15.5" x14ac:dyDescent="0.35">
      <c r="A1006" s="13">
        <v>44467</v>
      </c>
      <c r="B1006" s="81" t="s">
        <v>1052</v>
      </c>
      <c r="C1006" s="80">
        <f t="shared" si="160"/>
        <v>2021</v>
      </c>
      <c r="D1006" s="80">
        <f t="shared" si="161"/>
        <v>9</v>
      </c>
      <c r="E1006" s="80">
        <f t="shared" si="162"/>
        <v>28</v>
      </c>
      <c r="F1006" s="80">
        <v>826.74210000000005</v>
      </c>
      <c r="G1006" s="80">
        <v>74.260000000000005</v>
      </c>
      <c r="H1006" s="80">
        <v>0.23</v>
      </c>
      <c r="I1006" s="80">
        <v>3027.85</v>
      </c>
      <c r="J1006" s="80">
        <v>449.7</v>
      </c>
      <c r="K1006" s="80">
        <v>1113.3052</v>
      </c>
      <c r="L1006" s="80">
        <v>11490.8</v>
      </c>
      <c r="M1006" s="80">
        <v>19533.25</v>
      </c>
    </row>
    <row r="1007" spans="1:13" ht="15.5" x14ac:dyDescent="0.35">
      <c r="A1007" s="13">
        <v>44468</v>
      </c>
      <c r="B1007" s="81" t="s">
        <v>1053</v>
      </c>
      <c r="C1007" s="80">
        <f t="shared" si="160"/>
        <v>2021</v>
      </c>
      <c r="D1007" s="80">
        <f t="shared" si="161"/>
        <v>9</v>
      </c>
      <c r="E1007" s="80">
        <f t="shared" si="162"/>
        <v>29</v>
      </c>
      <c r="F1007" s="80">
        <v>829.5204</v>
      </c>
      <c r="G1007" s="80">
        <v>74.510000000000005</v>
      </c>
      <c r="H1007" s="80">
        <v>0.25</v>
      </c>
      <c r="I1007" s="80">
        <v>3148.63</v>
      </c>
      <c r="J1007" s="80">
        <v>323.5</v>
      </c>
      <c r="K1007" s="80">
        <v>1113.3052</v>
      </c>
      <c r="L1007" s="80">
        <v>11490.34</v>
      </c>
      <c r="M1007" s="80">
        <v>19534.47</v>
      </c>
    </row>
    <row r="1008" spans="1:13" ht="15.5" x14ac:dyDescent="0.35">
      <c r="A1008" s="13">
        <v>44469</v>
      </c>
      <c r="B1008" s="81" t="s">
        <v>1054</v>
      </c>
      <c r="C1008" s="80">
        <f t="shared" si="160"/>
        <v>2021</v>
      </c>
      <c r="D1008" s="80">
        <f t="shared" si="161"/>
        <v>9</v>
      </c>
      <c r="E1008" s="80">
        <f t="shared" si="162"/>
        <v>30</v>
      </c>
      <c r="F1008" s="80">
        <v>832.10730000000001</v>
      </c>
      <c r="G1008" s="80">
        <v>74.680000000000007</v>
      </c>
      <c r="H1008" s="80">
        <v>0.23</v>
      </c>
      <c r="I1008" s="80">
        <v>3279.47</v>
      </c>
      <c r="J1008" s="80">
        <v>342.8</v>
      </c>
      <c r="K1008" s="80">
        <v>1114.2819999999999</v>
      </c>
      <c r="L1008" s="80">
        <v>11489.88</v>
      </c>
      <c r="M1008" s="80">
        <v>19535.68</v>
      </c>
    </row>
    <row r="1009" spans="1:13" ht="15.5" x14ac:dyDescent="0.35">
      <c r="A1009" s="13">
        <v>44470</v>
      </c>
      <c r="B1009" s="81" t="s">
        <v>1055</v>
      </c>
      <c r="C1009" s="80">
        <f t="shared" si="160"/>
        <v>2021</v>
      </c>
      <c r="D1009" s="80">
        <f t="shared" si="161"/>
        <v>10</v>
      </c>
      <c r="E1009" s="80">
        <f t="shared" si="162"/>
        <v>1</v>
      </c>
      <c r="F1009" s="80">
        <v>834.59789999999998</v>
      </c>
      <c r="G1009" s="80">
        <v>74.900000000000006</v>
      </c>
      <c r="H1009" s="80">
        <v>0.22</v>
      </c>
      <c r="I1009" s="80">
        <v>2803.51</v>
      </c>
      <c r="J1009" s="80">
        <v>524.70000000000005</v>
      </c>
      <c r="K1009" s="80">
        <v>1114.2439999999999</v>
      </c>
      <c r="L1009" s="80">
        <v>11465.39</v>
      </c>
      <c r="M1009" s="80">
        <v>19560.97</v>
      </c>
    </row>
    <row r="1010" spans="1:13" ht="15.5" x14ac:dyDescent="0.35">
      <c r="A1010" s="13">
        <v>44471</v>
      </c>
      <c r="B1010" s="81" t="s">
        <v>1056</v>
      </c>
      <c r="C1010" s="80">
        <f t="shared" si="160"/>
        <v>2021</v>
      </c>
      <c r="D1010" s="80">
        <f t="shared" si="161"/>
        <v>10</v>
      </c>
      <c r="E1010" s="80">
        <f t="shared" si="162"/>
        <v>2</v>
      </c>
      <c r="F1010" s="80">
        <v>837.27319999999997</v>
      </c>
      <c r="G1010" s="80">
        <v>75.14</v>
      </c>
      <c r="H1010" s="80">
        <v>0.24</v>
      </c>
      <c r="I1010" s="80">
        <v>3306.75</v>
      </c>
      <c r="J1010" s="80">
        <v>261.7</v>
      </c>
      <c r="K1010" s="80">
        <v>1114.2439999999999</v>
      </c>
      <c r="L1010" s="80">
        <v>11074.93</v>
      </c>
      <c r="M1010" s="80">
        <v>19179.53</v>
      </c>
    </row>
    <row r="1011" spans="1:13" ht="15.5" x14ac:dyDescent="0.35">
      <c r="A1011" s="13">
        <v>44472</v>
      </c>
      <c r="B1011" s="81" t="s">
        <v>1057</v>
      </c>
      <c r="C1011" s="80">
        <f t="shared" si="160"/>
        <v>2021</v>
      </c>
      <c r="D1011" s="80">
        <f t="shared" si="161"/>
        <v>10</v>
      </c>
      <c r="E1011" s="80">
        <f t="shared" si="162"/>
        <v>3</v>
      </c>
      <c r="F1011" s="80">
        <v>840.69190000000003</v>
      </c>
      <c r="G1011" s="80">
        <v>75.45</v>
      </c>
      <c r="H1011" s="80">
        <v>0.31</v>
      </c>
      <c r="I1011" s="80">
        <v>3450.52</v>
      </c>
      <c r="J1011" s="80">
        <v>249.2</v>
      </c>
      <c r="K1011" s="80">
        <v>1114.2439999999999</v>
      </c>
      <c r="L1011" s="80">
        <v>11074.93</v>
      </c>
      <c r="M1011" s="80">
        <v>19179.53</v>
      </c>
    </row>
    <row r="1012" spans="1:13" ht="15.5" x14ac:dyDescent="0.35">
      <c r="A1012" s="13">
        <v>44473</v>
      </c>
      <c r="B1012" s="81" t="s">
        <v>1058</v>
      </c>
      <c r="C1012" s="80">
        <f t="shared" si="160"/>
        <v>2021</v>
      </c>
      <c r="D1012" s="80">
        <f t="shared" si="161"/>
        <v>10</v>
      </c>
      <c r="E1012" s="80">
        <f t="shared" si="162"/>
        <v>4</v>
      </c>
      <c r="F1012" s="80">
        <v>842.62609999999995</v>
      </c>
      <c r="G1012" s="80">
        <v>75.62</v>
      </c>
      <c r="H1012" s="80">
        <v>0.17</v>
      </c>
      <c r="I1012" s="80">
        <v>2276.67</v>
      </c>
      <c r="J1012" s="80">
        <v>386.9</v>
      </c>
      <c r="K1012" s="80">
        <v>1114.2523000000001</v>
      </c>
      <c r="L1012" s="80">
        <v>11075.13</v>
      </c>
      <c r="M1012" s="80">
        <v>19179.939999999999</v>
      </c>
    </row>
    <row r="1013" spans="1:13" ht="15.5" x14ac:dyDescent="0.35">
      <c r="A1013" s="13">
        <v>44474</v>
      </c>
      <c r="B1013" s="81" t="s">
        <v>1059</v>
      </c>
      <c r="C1013" s="80">
        <f t="shared" si="160"/>
        <v>2021</v>
      </c>
      <c r="D1013" s="80">
        <f t="shared" si="161"/>
        <v>10</v>
      </c>
      <c r="E1013" s="80">
        <f t="shared" si="162"/>
        <v>5</v>
      </c>
      <c r="F1013" s="80">
        <v>845.08600000000001</v>
      </c>
      <c r="G1013" s="80">
        <v>75.84</v>
      </c>
      <c r="H1013" s="80">
        <v>0.22</v>
      </c>
      <c r="I1013" s="80">
        <v>2467.9499999999998</v>
      </c>
      <c r="J1013" s="80">
        <v>482.2</v>
      </c>
      <c r="K1013" s="80">
        <v>1114.2523000000001</v>
      </c>
      <c r="L1013" s="80">
        <v>11075.13</v>
      </c>
      <c r="M1013" s="80">
        <v>19179.939999999999</v>
      </c>
    </row>
    <row r="1014" spans="1:13" ht="15.5" x14ac:dyDescent="0.35">
      <c r="A1014" s="13">
        <v>44475</v>
      </c>
      <c r="B1014" s="81" t="s">
        <v>1060</v>
      </c>
      <c r="C1014" s="80">
        <f t="shared" si="160"/>
        <v>2021</v>
      </c>
      <c r="D1014" s="80">
        <f t="shared" si="161"/>
        <v>10</v>
      </c>
      <c r="E1014" s="80">
        <f t="shared" si="162"/>
        <v>6</v>
      </c>
      <c r="F1014" s="80">
        <v>846.3152</v>
      </c>
      <c r="G1014" s="80">
        <v>75.95</v>
      </c>
      <c r="H1014" s="80">
        <v>0.11</v>
      </c>
      <c r="I1014" s="80">
        <v>1865.14</v>
      </c>
      <c r="J1014" s="80">
        <v>613.4</v>
      </c>
      <c r="K1014" s="80">
        <v>1114.2523000000001</v>
      </c>
      <c r="L1014" s="80">
        <v>11075.13</v>
      </c>
      <c r="M1014" s="80">
        <v>19179.939999999999</v>
      </c>
    </row>
    <row r="1015" spans="1:13" ht="15.5" x14ac:dyDescent="0.35">
      <c r="A1015" s="13">
        <v>44476</v>
      </c>
      <c r="B1015" s="81" t="s">
        <v>1061</v>
      </c>
      <c r="C1015" s="80">
        <f t="shared" si="160"/>
        <v>2021</v>
      </c>
      <c r="D1015" s="80">
        <f t="shared" si="161"/>
        <v>10</v>
      </c>
      <c r="E1015" s="80">
        <f t="shared" si="162"/>
        <v>7</v>
      </c>
      <c r="F1015" s="80">
        <v>846.96820000000002</v>
      </c>
      <c r="G1015" s="80">
        <v>76.010000000000005</v>
      </c>
      <c r="H1015" s="80">
        <v>0.06</v>
      </c>
      <c r="I1015" s="80">
        <v>1612.52</v>
      </c>
      <c r="J1015" s="80">
        <v>898.8</v>
      </c>
      <c r="K1015" s="80">
        <v>1114.2523000000001</v>
      </c>
      <c r="L1015" s="80">
        <v>11075.13</v>
      </c>
      <c r="M1015" s="80">
        <v>19179.939999999999</v>
      </c>
    </row>
    <row r="1016" spans="1:13" ht="15.5" x14ac:dyDescent="0.35">
      <c r="A1016" s="13">
        <v>44477</v>
      </c>
      <c r="B1016" s="81" t="s">
        <v>1062</v>
      </c>
      <c r="C1016" s="80">
        <f t="shared" si="160"/>
        <v>2021</v>
      </c>
      <c r="D1016" s="80">
        <f t="shared" si="161"/>
        <v>10</v>
      </c>
      <c r="E1016" s="80">
        <f t="shared" si="162"/>
        <v>8</v>
      </c>
      <c r="F1016" s="80">
        <v>848.19669999999996</v>
      </c>
      <c r="G1016" s="80">
        <v>76.12</v>
      </c>
      <c r="H1016" s="80">
        <v>0.11</v>
      </c>
      <c r="I1016" s="80">
        <v>1655.92</v>
      </c>
      <c r="J1016" s="80">
        <v>428.2</v>
      </c>
      <c r="K1016" s="80">
        <v>1114.2523000000001</v>
      </c>
      <c r="L1016" s="80">
        <v>11075.13</v>
      </c>
      <c r="M1016" s="80">
        <v>19179.939999999999</v>
      </c>
    </row>
    <row r="1017" spans="1:13" ht="15.5" x14ac:dyDescent="0.35">
      <c r="A1017" s="13">
        <v>44478</v>
      </c>
      <c r="B1017" s="81" t="s">
        <v>1063</v>
      </c>
      <c r="C1017" s="80">
        <f t="shared" si="160"/>
        <v>2021</v>
      </c>
      <c r="D1017" s="80">
        <f t="shared" si="161"/>
        <v>10</v>
      </c>
      <c r="E1017" s="80">
        <f t="shared" si="162"/>
        <v>9</v>
      </c>
      <c r="F1017" s="80">
        <v>850.56259999999997</v>
      </c>
      <c r="G1017" s="80">
        <v>76.33</v>
      </c>
      <c r="H1017" s="80">
        <v>0.21</v>
      </c>
      <c r="I1017" s="80">
        <v>2423.19</v>
      </c>
      <c r="J1017" s="80">
        <v>344.7</v>
      </c>
      <c r="K1017" s="80">
        <v>1114.2523000000001</v>
      </c>
      <c r="L1017" s="80">
        <v>11075.13</v>
      </c>
      <c r="M1017" s="80">
        <v>19179.939999999999</v>
      </c>
    </row>
    <row r="1018" spans="1:13" ht="15.5" x14ac:dyDescent="0.35">
      <c r="A1018" s="13">
        <v>44479</v>
      </c>
      <c r="B1018" s="81" t="s">
        <v>1064</v>
      </c>
      <c r="C1018" s="80">
        <f t="shared" si="160"/>
        <v>2021</v>
      </c>
      <c r="D1018" s="80">
        <f t="shared" si="161"/>
        <v>10</v>
      </c>
      <c r="E1018" s="80">
        <f t="shared" si="162"/>
        <v>10</v>
      </c>
      <c r="F1018" s="80">
        <v>857.46190000000001</v>
      </c>
      <c r="G1018" s="80">
        <v>76.95</v>
      </c>
      <c r="H1018" s="80">
        <v>0.62</v>
      </c>
      <c r="I1018" s="80">
        <v>2354.8000000000002</v>
      </c>
      <c r="J1018" s="80">
        <v>423</v>
      </c>
      <c r="K1018" s="80">
        <v>1114.2523000000001</v>
      </c>
      <c r="L1018" s="80">
        <v>11075.13</v>
      </c>
      <c r="M1018" s="80">
        <v>19190.21</v>
      </c>
    </row>
    <row r="1019" spans="1:13" ht="15.5" x14ac:dyDescent="0.35">
      <c r="A1019" s="13">
        <v>44480</v>
      </c>
      <c r="B1019" s="81" t="s">
        <v>1065</v>
      </c>
      <c r="C1019" s="80">
        <f t="shared" si="160"/>
        <v>2021</v>
      </c>
      <c r="D1019" s="80">
        <f t="shared" si="161"/>
        <v>10</v>
      </c>
      <c r="E1019" s="80">
        <f t="shared" si="162"/>
        <v>11</v>
      </c>
      <c r="F1019" s="80">
        <v>857.44569999999999</v>
      </c>
      <c r="G1019" s="80">
        <v>76.95</v>
      </c>
      <c r="H1019" s="80">
        <v>0</v>
      </c>
      <c r="I1019" s="80">
        <v>1360.03</v>
      </c>
      <c r="J1019" s="80">
        <v>859.5</v>
      </c>
      <c r="K1019" s="80">
        <v>1114.2566999999999</v>
      </c>
      <c r="L1019" s="80">
        <v>11075.24</v>
      </c>
      <c r="M1019" s="80">
        <v>19190.419999999998</v>
      </c>
    </row>
    <row r="1020" spans="1:13" ht="15.5" x14ac:dyDescent="0.35">
      <c r="A1020" s="13">
        <v>44481</v>
      </c>
      <c r="B1020" s="81" t="s">
        <v>1066</v>
      </c>
      <c r="C1020" s="80">
        <f t="shared" si="160"/>
        <v>2021</v>
      </c>
      <c r="D1020" s="80">
        <f t="shared" si="161"/>
        <v>10</v>
      </c>
      <c r="E1020" s="80">
        <f t="shared" si="162"/>
        <v>12</v>
      </c>
      <c r="F1020" s="80">
        <v>857.97550000000001</v>
      </c>
      <c r="G1020" s="80">
        <v>77</v>
      </c>
      <c r="H1020" s="80">
        <v>0.05</v>
      </c>
      <c r="I1020" s="80">
        <v>1045.81</v>
      </c>
      <c r="J1020" s="80">
        <v>888.1</v>
      </c>
      <c r="K1020" s="80">
        <v>1114.2566999999999</v>
      </c>
      <c r="L1020" s="80">
        <v>11075.24</v>
      </c>
      <c r="M1020" s="80">
        <v>19190.419999999998</v>
      </c>
    </row>
    <row r="1021" spans="1:13" ht="15.5" x14ac:dyDescent="0.35">
      <c r="A1021" s="13">
        <v>44482</v>
      </c>
      <c r="B1021" s="81" t="s">
        <v>1067</v>
      </c>
      <c r="C1021" s="80">
        <f t="shared" si="160"/>
        <v>2021</v>
      </c>
      <c r="D1021" s="80">
        <f t="shared" si="161"/>
        <v>10</v>
      </c>
      <c r="E1021" s="80">
        <f t="shared" si="162"/>
        <v>13</v>
      </c>
      <c r="F1021" s="80">
        <v>857.27380000000005</v>
      </c>
      <c r="G1021" s="80">
        <v>76.94</v>
      </c>
      <c r="H1021" s="80">
        <v>-0.06</v>
      </c>
      <c r="I1021" s="80">
        <v>799.61</v>
      </c>
      <c r="J1021" s="80">
        <v>1342.5</v>
      </c>
      <c r="K1021" s="80">
        <v>1114.2566999999999</v>
      </c>
      <c r="L1021" s="80">
        <v>11075.24</v>
      </c>
      <c r="M1021" s="80">
        <v>19190.419999999998</v>
      </c>
    </row>
    <row r="1022" spans="1:13" ht="15.5" x14ac:dyDescent="0.35">
      <c r="A1022" s="13">
        <v>44483</v>
      </c>
      <c r="B1022" s="81" t="s">
        <v>1068</v>
      </c>
      <c r="C1022" s="80">
        <f t="shared" si="160"/>
        <v>2021</v>
      </c>
      <c r="D1022" s="80">
        <f t="shared" si="161"/>
        <v>10</v>
      </c>
      <c r="E1022" s="80">
        <f t="shared" si="162"/>
        <v>14</v>
      </c>
      <c r="F1022" s="80">
        <v>857.14099999999996</v>
      </c>
      <c r="G1022" s="80">
        <v>76.92</v>
      </c>
      <c r="H1022" s="80">
        <v>-0.01</v>
      </c>
      <c r="I1022" s="80">
        <v>1057.1099999999999</v>
      </c>
      <c r="J1022" s="80">
        <v>1117.3</v>
      </c>
      <c r="K1022" s="80">
        <v>1114.2566999999999</v>
      </c>
      <c r="L1022" s="80">
        <v>11075.24</v>
      </c>
      <c r="M1022" s="80">
        <v>19190.419999999998</v>
      </c>
    </row>
    <row r="1023" spans="1:13" ht="15.5" x14ac:dyDescent="0.35">
      <c r="A1023" s="13">
        <v>44484</v>
      </c>
      <c r="B1023" s="81" t="s">
        <v>1069</v>
      </c>
      <c r="C1023" s="80">
        <f t="shared" si="160"/>
        <v>2021</v>
      </c>
      <c r="D1023" s="80">
        <f t="shared" si="161"/>
        <v>10</v>
      </c>
      <c r="E1023" s="80">
        <f t="shared" si="162"/>
        <v>15</v>
      </c>
      <c r="F1023" s="80">
        <v>857.11670000000004</v>
      </c>
      <c r="G1023" s="80">
        <v>76.92</v>
      </c>
      <c r="H1023" s="80">
        <v>0</v>
      </c>
      <c r="I1023" s="80">
        <v>953.66</v>
      </c>
      <c r="J1023" s="80">
        <v>949.8</v>
      </c>
      <c r="K1023" s="80">
        <v>1114.2566999999999</v>
      </c>
      <c r="L1023" s="80">
        <v>10949.24</v>
      </c>
      <c r="M1023" s="80">
        <v>19317.419999999998</v>
      </c>
    </row>
    <row r="1024" spans="1:13" ht="15.5" x14ac:dyDescent="0.35">
      <c r="A1024" s="13">
        <v>44485</v>
      </c>
      <c r="B1024" s="81" t="s">
        <v>1070</v>
      </c>
      <c r="C1024" s="80">
        <f t="shared" si="160"/>
        <v>2021</v>
      </c>
      <c r="D1024" s="80">
        <f t="shared" si="161"/>
        <v>10</v>
      </c>
      <c r="E1024" s="80">
        <f t="shared" si="162"/>
        <v>16</v>
      </c>
      <c r="F1024" s="80">
        <v>857.97</v>
      </c>
      <c r="G1024" s="80">
        <v>77</v>
      </c>
      <c r="H1024" s="80">
        <v>0.08</v>
      </c>
      <c r="I1024" s="80">
        <v>1554.3</v>
      </c>
      <c r="J1024" s="80">
        <v>698.7</v>
      </c>
      <c r="K1024" s="80">
        <v>1114.2566999999999</v>
      </c>
      <c r="L1024" s="80">
        <v>10949.24</v>
      </c>
      <c r="M1024" s="80">
        <v>19317.419999999998</v>
      </c>
    </row>
    <row r="1025" spans="1:13" ht="15.5" x14ac:dyDescent="0.35">
      <c r="A1025" s="13">
        <v>44486</v>
      </c>
      <c r="B1025" s="81" t="s">
        <v>1071</v>
      </c>
      <c r="C1025" s="80">
        <f t="shared" si="160"/>
        <v>2021</v>
      </c>
      <c r="D1025" s="80">
        <f t="shared" si="161"/>
        <v>10</v>
      </c>
      <c r="E1025" s="80">
        <f t="shared" si="162"/>
        <v>17</v>
      </c>
      <c r="F1025" s="80">
        <v>859.0095</v>
      </c>
      <c r="G1025" s="80">
        <v>77.09</v>
      </c>
      <c r="H1025" s="80">
        <v>0.09</v>
      </c>
      <c r="I1025" s="80">
        <v>1754.91</v>
      </c>
      <c r="J1025" s="80">
        <v>671.1</v>
      </c>
      <c r="K1025" s="80">
        <v>1114.2566999999999</v>
      </c>
      <c r="L1025" s="80">
        <v>10949.24</v>
      </c>
      <c r="M1025" s="80">
        <v>19317.419999999998</v>
      </c>
    </row>
    <row r="1026" spans="1:13" ht="15.5" x14ac:dyDescent="0.35">
      <c r="A1026" s="13">
        <v>44487</v>
      </c>
      <c r="B1026" s="81" t="s">
        <v>1072</v>
      </c>
      <c r="C1026" s="80">
        <f t="shared" si="160"/>
        <v>2021</v>
      </c>
      <c r="D1026" s="80">
        <f t="shared" si="161"/>
        <v>10</v>
      </c>
      <c r="E1026" s="80">
        <f t="shared" si="162"/>
        <v>18</v>
      </c>
      <c r="F1026" s="80">
        <v>858.98249999999996</v>
      </c>
      <c r="G1026" s="80">
        <v>77.09</v>
      </c>
      <c r="H1026" s="80">
        <v>0</v>
      </c>
      <c r="I1026" s="80">
        <v>1046.43</v>
      </c>
      <c r="J1026" s="80">
        <v>1133.8</v>
      </c>
      <c r="K1026" s="80">
        <v>1114.2610999999999</v>
      </c>
      <c r="L1026" s="80">
        <v>10949.35</v>
      </c>
      <c r="M1026" s="80">
        <v>19317.64</v>
      </c>
    </row>
    <row r="1027" spans="1:13" ht="15.5" x14ac:dyDescent="0.35">
      <c r="A1027" s="13">
        <v>44488</v>
      </c>
      <c r="B1027" s="81" t="s">
        <v>1073</v>
      </c>
      <c r="C1027" s="80">
        <f t="shared" si="160"/>
        <v>2021</v>
      </c>
      <c r="D1027" s="80">
        <f t="shared" si="161"/>
        <v>10</v>
      </c>
      <c r="E1027" s="80">
        <f t="shared" si="162"/>
        <v>19</v>
      </c>
      <c r="F1027" s="80">
        <v>859.61940000000004</v>
      </c>
      <c r="G1027" s="80">
        <v>77.150000000000006</v>
      </c>
      <c r="H1027" s="80">
        <v>0.06</v>
      </c>
      <c r="I1027" s="80">
        <v>1463.83</v>
      </c>
      <c r="J1027" s="80">
        <v>789</v>
      </c>
      <c r="K1027" s="80">
        <v>1114.2610999999999</v>
      </c>
      <c r="L1027" s="80">
        <v>10949.35</v>
      </c>
      <c r="M1027" s="80">
        <v>19317.64</v>
      </c>
    </row>
    <row r="1028" spans="1:13" ht="15.5" x14ac:dyDescent="0.35">
      <c r="A1028" s="13">
        <v>44489</v>
      </c>
      <c r="B1028" s="81" t="s">
        <v>1074</v>
      </c>
      <c r="C1028" s="80">
        <f t="shared" si="160"/>
        <v>2021</v>
      </c>
      <c r="D1028" s="80">
        <f t="shared" si="161"/>
        <v>10</v>
      </c>
      <c r="E1028" s="80">
        <f t="shared" si="162"/>
        <v>20</v>
      </c>
      <c r="F1028" s="80">
        <v>861.01580000000001</v>
      </c>
      <c r="G1028" s="80">
        <v>77.27</v>
      </c>
      <c r="H1028" s="80">
        <v>0.13</v>
      </c>
      <c r="I1028" s="80">
        <v>1978.18</v>
      </c>
      <c r="J1028" s="80">
        <v>566</v>
      </c>
      <c r="K1028" s="80">
        <v>1114.2610999999999</v>
      </c>
      <c r="L1028" s="80">
        <v>10949.35</v>
      </c>
      <c r="M1028" s="80">
        <v>19317.64</v>
      </c>
    </row>
    <row r="1029" spans="1:13" ht="15.5" x14ac:dyDescent="0.35">
      <c r="A1029" s="13">
        <v>44490</v>
      </c>
      <c r="B1029" s="81" t="s">
        <v>1075</v>
      </c>
      <c r="C1029" s="80">
        <f t="shared" ref="C1029:C1092" si="163">YEAR(B1029)</f>
        <v>2021</v>
      </c>
      <c r="D1029" s="80">
        <f t="shared" ref="D1029:D1092" si="164">MONTH(B1029)</f>
        <v>10</v>
      </c>
      <c r="E1029" s="80">
        <f t="shared" ref="E1029:E1092" si="165">DAY(B1029)</f>
        <v>21</v>
      </c>
      <c r="F1029" s="80">
        <v>861.18420000000003</v>
      </c>
      <c r="G1029" s="80">
        <v>77.290000000000006</v>
      </c>
      <c r="H1029" s="80">
        <v>0.02</v>
      </c>
      <c r="I1029" s="80">
        <v>1343.77</v>
      </c>
      <c r="J1029" s="80">
        <v>1475.6</v>
      </c>
      <c r="K1029" s="80">
        <v>1114.2610999999999</v>
      </c>
      <c r="L1029" s="80">
        <v>10949.35</v>
      </c>
      <c r="M1029" s="80">
        <v>19317.64</v>
      </c>
    </row>
    <row r="1030" spans="1:13" ht="15.5" x14ac:dyDescent="0.35">
      <c r="A1030" s="13">
        <v>44491</v>
      </c>
      <c r="B1030" s="81" t="s">
        <v>1076</v>
      </c>
      <c r="C1030" s="80">
        <f t="shared" si="163"/>
        <v>2021</v>
      </c>
      <c r="D1030" s="80">
        <f t="shared" si="164"/>
        <v>10</v>
      </c>
      <c r="E1030" s="80">
        <f t="shared" si="165"/>
        <v>22</v>
      </c>
      <c r="F1030" s="80">
        <v>860.48990000000003</v>
      </c>
      <c r="G1030" s="80">
        <v>77.23</v>
      </c>
      <c r="H1030" s="80">
        <v>-0.06</v>
      </c>
      <c r="I1030" s="80">
        <v>677.47</v>
      </c>
      <c r="J1030" s="80">
        <v>1370.2</v>
      </c>
      <c r="K1030" s="80">
        <v>1114.2610999999999</v>
      </c>
      <c r="L1030" s="80">
        <v>10949.35</v>
      </c>
      <c r="M1030" s="80">
        <v>19317.64</v>
      </c>
    </row>
    <row r="1031" spans="1:13" ht="15.5" x14ac:dyDescent="0.35">
      <c r="A1031" s="13">
        <v>44492</v>
      </c>
      <c r="B1031" s="81" t="s">
        <v>1077</v>
      </c>
      <c r="C1031" s="80">
        <f t="shared" si="163"/>
        <v>2021</v>
      </c>
      <c r="D1031" s="80">
        <f t="shared" si="164"/>
        <v>10</v>
      </c>
      <c r="E1031" s="80">
        <f t="shared" si="165"/>
        <v>23</v>
      </c>
      <c r="F1031" s="80">
        <v>860.24509999999998</v>
      </c>
      <c r="G1031" s="80">
        <v>77.2</v>
      </c>
      <c r="H1031" s="80">
        <v>-0.02</v>
      </c>
      <c r="I1031" s="80">
        <v>936.42</v>
      </c>
      <c r="J1031" s="80">
        <v>1145.0999999999999</v>
      </c>
      <c r="K1031" s="80">
        <v>1114.2610999999999</v>
      </c>
      <c r="L1031" s="80">
        <v>11339.32</v>
      </c>
      <c r="M1031" s="80">
        <v>19700.38</v>
      </c>
    </row>
    <row r="1032" spans="1:13" ht="15.5" x14ac:dyDescent="0.35">
      <c r="A1032" s="13">
        <v>44493</v>
      </c>
      <c r="B1032" s="81" t="s">
        <v>1078</v>
      </c>
      <c r="C1032" s="80">
        <f t="shared" si="163"/>
        <v>2021</v>
      </c>
      <c r="D1032" s="80">
        <f t="shared" si="164"/>
        <v>10</v>
      </c>
      <c r="E1032" s="80">
        <f t="shared" si="165"/>
        <v>24</v>
      </c>
      <c r="F1032" s="80">
        <v>860.42790000000002</v>
      </c>
      <c r="G1032" s="80">
        <v>77.22</v>
      </c>
      <c r="H1032" s="80">
        <v>0.02</v>
      </c>
      <c r="I1032" s="80">
        <v>1189.68</v>
      </c>
      <c r="J1032" s="80">
        <v>999.2</v>
      </c>
      <c r="K1032" s="80">
        <v>1114.2610999999999</v>
      </c>
      <c r="L1032" s="80">
        <v>11339.03</v>
      </c>
      <c r="M1032" s="80">
        <v>19701.150000000001</v>
      </c>
    </row>
    <row r="1033" spans="1:13" ht="15.5" x14ac:dyDescent="0.35">
      <c r="A1033" s="13">
        <v>44494</v>
      </c>
      <c r="B1033" s="81" t="s">
        <v>1079</v>
      </c>
      <c r="C1033" s="80">
        <f t="shared" si="163"/>
        <v>2021</v>
      </c>
      <c r="D1033" s="80">
        <f t="shared" si="164"/>
        <v>10</v>
      </c>
      <c r="E1033" s="80">
        <f t="shared" si="165"/>
        <v>25</v>
      </c>
      <c r="F1033" s="80">
        <v>859.06209999999999</v>
      </c>
      <c r="G1033" s="80">
        <v>77.099999999999994</v>
      </c>
      <c r="H1033" s="80">
        <v>-0.12</v>
      </c>
      <c r="I1033" s="80">
        <v>553.23</v>
      </c>
      <c r="J1033" s="80">
        <v>1926.2</v>
      </c>
      <c r="K1033" s="80">
        <v>1114.2679000000001</v>
      </c>
      <c r="L1033" s="80">
        <v>11338.87</v>
      </c>
      <c r="M1033" s="80">
        <v>19702.349999999999</v>
      </c>
    </row>
    <row r="1034" spans="1:13" ht="15.5" x14ac:dyDescent="0.35">
      <c r="A1034" s="13">
        <v>44495</v>
      </c>
      <c r="B1034" s="81" t="s">
        <v>1080</v>
      </c>
      <c r="C1034" s="80">
        <f t="shared" si="163"/>
        <v>2021</v>
      </c>
      <c r="D1034" s="80">
        <f t="shared" si="164"/>
        <v>10</v>
      </c>
      <c r="E1034" s="80">
        <f t="shared" si="165"/>
        <v>26</v>
      </c>
      <c r="F1034" s="80">
        <v>858.11019999999996</v>
      </c>
      <c r="G1034" s="80">
        <v>77.010000000000005</v>
      </c>
      <c r="H1034" s="80">
        <v>-0.09</v>
      </c>
      <c r="I1034" s="80">
        <v>642.05999999999995</v>
      </c>
      <c r="J1034" s="80">
        <v>1574.2</v>
      </c>
      <c r="K1034" s="80">
        <v>1114.2679000000001</v>
      </c>
      <c r="L1034" s="80">
        <v>11338.7</v>
      </c>
      <c r="M1034" s="80">
        <v>19702.79</v>
      </c>
    </row>
    <row r="1035" spans="1:13" ht="15.5" x14ac:dyDescent="0.35">
      <c r="A1035" s="13">
        <v>44496</v>
      </c>
      <c r="B1035" s="81" t="s">
        <v>1081</v>
      </c>
      <c r="C1035" s="80">
        <f t="shared" si="163"/>
        <v>2021</v>
      </c>
      <c r="D1035" s="80">
        <f t="shared" si="164"/>
        <v>10</v>
      </c>
      <c r="E1035" s="80">
        <f t="shared" si="165"/>
        <v>27</v>
      </c>
      <c r="F1035" s="80">
        <v>858.40539999999999</v>
      </c>
      <c r="G1035" s="80">
        <v>77.040000000000006</v>
      </c>
      <c r="H1035" s="80">
        <v>0.03</v>
      </c>
      <c r="I1035" s="80">
        <v>1555.09</v>
      </c>
      <c r="J1035" s="80">
        <v>1260.5999999999999</v>
      </c>
      <c r="K1035" s="80">
        <v>1114.2679000000001</v>
      </c>
      <c r="L1035" s="80">
        <v>11338.56</v>
      </c>
      <c r="M1035" s="80">
        <v>19703.16</v>
      </c>
    </row>
    <row r="1036" spans="1:13" ht="15.5" x14ac:dyDescent="0.35">
      <c r="A1036" s="13">
        <v>44497</v>
      </c>
      <c r="B1036" s="81" t="s">
        <v>1082</v>
      </c>
      <c r="C1036" s="80">
        <f t="shared" si="163"/>
        <v>2021</v>
      </c>
      <c r="D1036" s="80">
        <f t="shared" si="164"/>
        <v>10</v>
      </c>
      <c r="E1036" s="80">
        <f t="shared" si="165"/>
        <v>28</v>
      </c>
      <c r="F1036" s="80">
        <v>857.9751</v>
      </c>
      <c r="G1036" s="80">
        <v>77</v>
      </c>
      <c r="H1036" s="80">
        <v>-0.04</v>
      </c>
      <c r="I1036" s="80">
        <v>886.05</v>
      </c>
      <c r="J1036" s="80">
        <v>1323.3</v>
      </c>
      <c r="K1036" s="80">
        <v>1114.2679000000001</v>
      </c>
      <c r="L1036" s="80">
        <v>11338.27</v>
      </c>
      <c r="M1036" s="80">
        <v>19703.93</v>
      </c>
    </row>
    <row r="1037" spans="1:13" ht="15.5" x14ac:dyDescent="0.35">
      <c r="A1037" s="13">
        <v>44498</v>
      </c>
      <c r="B1037" s="81" t="s">
        <v>1083</v>
      </c>
      <c r="C1037" s="80">
        <f t="shared" si="163"/>
        <v>2021</v>
      </c>
      <c r="D1037" s="80">
        <f t="shared" si="164"/>
        <v>10</v>
      </c>
      <c r="E1037" s="80">
        <f t="shared" si="165"/>
        <v>29</v>
      </c>
      <c r="F1037" s="80">
        <v>857.8057</v>
      </c>
      <c r="G1037" s="80">
        <v>76.98</v>
      </c>
      <c r="H1037" s="80">
        <v>-0.02</v>
      </c>
      <c r="I1037" s="80">
        <v>1050.77</v>
      </c>
      <c r="J1037" s="80">
        <v>1169.5</v>
      </c>
      <c r="K1037" s="80">
        <v>1114.2679000000001</v>
      </c>
      <c r="L1037" s="80">
        <v>11337.88</v>
      </c>
      <c r="M1037" s="80">
        <v>19704.97</v>
      </c>
    </row>
    <row r="1038" spans="1:13" ht="15.5" x14ac:dyDescent="0.35">
      <c r="A1038" s="13">
        <v>44499</v>
      </c>
      <c r="B1038" s="81" t="s">
        <v>1084</v>
      </c>
      <c r="C1038" s="80">
        <f t="shared" si="163"/>
        <v>2021</v>
      </c>
      <c r="D1038" s="80">
        <f t="shared" si="164"/>
        <v>10</v>
      </c>
      <c r="E1038" s="80">
        <f t="shared" si="165"/>
        <v>30</v>
      </c>
      <c r="F1038" s="80">
        <v>858.39670000000001</v>
      </c>
      <c r="G1038" s="80">
        <v>76.97</v>
      </c>
      <c r="H1038" s="80">
        <v>0.05</v>
      </c>
      <c r="I1038" s="80">
        <v>1515.24</v>
      </c>
      <c r="J1038" s="80">
        <v>1083</v>
      </c>
      <c r="K1038" s="80">
        <v>1115.1692</v>
      </c>
      <c r="L1038" s="80">
        <v>11525.03</v>
      </c>
      <c r="M1038" s="80">
        <v>19999.43</v>
      </c>
    </row>
    <row r="1039" spans="1:13" ht="15.5" x14ac:dyDescent="0.35">
      <c r="A1039" s="13">
        <v>44500</v>
      </c>
      <c r="B1039" s="81" t="s">
        <v>1085</v>
      </c>
      <c r="C1039" s="80">
        <f t="shared" si="163"/>
        <v>2021</v>
      </c>
      <c r="D1039" s="80">
        <f t="shared" si="164"/>
        <v>10</v>
      </c>
      <c r="E1039" s="80">
        <f t="shared" si="165"/>
        <v>31</v>
      </c>
      <c r="F1039" s="80">
        <v>858.99220000000003</v>
      </c>
      <c r="G1039" s="80">
        <v>77.09</v>
      </c>
      <c r="H1039" s="80">
        <v>0.05</v>
      </c>
      <c r="I1039" s="80">
        <v>1666.66</v>
      </c>
      <c r="J1039" s="80">
        <v>920.3</v>
      </c>
      <c r="K1039" s="80">
        <v>1114.2679000000001</v>
      </c>
      <c r="L1039" s="80">
        <v>11335.75</v>
      </c>
      <c r="M1039" s="80">
        <v>19710.580000000002</v>
      </c>
    </row>
    <row r="1040" spans="1:13" ht="15.5" x14ac:dyDescent="0.35">
      <c r="A1040" s="13">
        <v>44501</v>
      </c>
      <c r="B1040" s="81" t="s">
        <v>1086</v>
      </c>
      <c r="C1040" s="80">
        <f t="shared" si="163"/>
        <v>2021</v>
      </c>
      <c r="D1040" s="80">
        <f t="shared" si="164"/>
        <v>11</v>
      </c>
      <c r="E1040" s="80">
        <f t="shared" si="165"/>
        <v>1</v>
      </c>
      <c r="F1040" s="80">
        <v>859.0009</v>
      </c>
      <c r="G1040" s="80">
        <v>77.09</v>
      </c>
      <c r="H1040" s="80">
        <v>0</v>
      </c>
      <c r="I1040" s="80">
        <v>1406.3</v>
      </c>
      <c r="J1040" s="80">
        <v>1693.8</v>
      </c>
      <c r="K1040" s="80">
        <v>1114.2713000000001</v>
      </c>
      <c r="L1040" s="80">
        <v>11335.38</v>
      </c>
      <c r="M1040" s="80">
        <v>19716.13</v>
      </c>
    </row>
    <row r="1041" spans="1:13" ht="15.5" x14ac:dyDescent="0.35">
      <c r="A1041" s="13">
        <v>44502</v>
      </c>
      <c r="B1041" s="81" t="s">
        <v>1087</v>
      </c>
      <c r="C1041" s="80">
        <f t="shared" si="163"/>
        <v>2021</v>
      </c>
      <c r="D1041" s="80">
        <f t="shared" si="164"/>
        <v>11</v>
      </c>
      <c r="E1041" s="80">
        <f t="shared" si="165"/>
        <v>2</v>
      </c>
      <c r="F1041" s="80">
        <v>856.18230000000005</v>
      </c>
      <c r="G1041" s="80">
        <v>76.84</v>
      </c>
      <c r="H1041" s="80">
        <v>-0.25</v>
      </c>
      <c r="I1041" s="80">
        <v>424.42</v>
      </c>
      <c r="J1041" s="80">
        <v>3248.7</v>
      </c>
      <c r="K1041" s="80">
        <v>1114.2713000000001</v>
      </c>
      <c r="L1041" s="80">
        <v>11334.93</v>
      </c>
      <c r="M1041" s="80">
        <v>19717.32</v>
      </c>
    </row>
    <row r="1042" spans="1:13" ht="15.5" x14ac:dyDescent="0.35">
      <c r="A1042" s="13">
        <v>44503</v>
      </c>
      <c r="B1042" s="81" t="s">
        <v>1088</v>
      </c>
      <c r="C1042" s="80">
        <f t="shared" si="163"/>
        <v>2021</v>
      </c>
      <c r="D1042" s="80">
        <f t="shared" si="164"/>
        <v>11</v>
      </c>
      <c r="E1042" s="80">
        <f t="shared" si="165"/>
        <v>3</v>
      </c>
      <c r="F1042" s="80">
        <v>852.67970000000003</v>
      </c>
      <c r="G1042" s="80">
        <v>76.52</v>
      </c>
      <c r="H1042" s="80">
        <v>-0.31</v>
      </c>
      <c r="I1042" s="80">
        <v>295.7</v>
      </c>
      <c r="J1042" s="80">
        <v>3817.6</v>
      </c>
      <c r="K1042" s="80">
        <v>1114.2713000000001</v>
      </c>
      <c r="L1042" s="80">
        <v>11334.73</v>
      </c>
      <c r="M1042" s="80">
        <v>19717.86</v>
      </c>
    </row>
    <row r="1043" spans="1:13" ht="15.5" x14ac:dyDescent="0.35">
      <c r="A1043" s="13">
        <v>44504</v>
      </c>
      <c r="B1043" s="81" t="s">
        <v>1089</v>
      </c>
      <c r="C1043" s="80">
        <f t="shared" si="163"/>
        <v>2021</v>
      </c>
      <c r="D1043" s="80">
        <f t="shared" si="164"/>
        <v>11</v>
      </c>
      <c r="E1043" s="80">
        <f t="shared" si="165"/>
        <v>4</v>
      </c>
      <c r="F1043" s="80">
        <v>849.84209999999996</v>
      </c>
      <c r="G1043" s="80">
        <v>76.27</v>
      </c>
      <c r="H1043" s="80">
        <v>-0.25</v>
      </c>
      <c r="I1043" s="80">
        <v>409.04</v>
      </c>
      <c r="J1043" s="80">
        <v>3255.8</v>
      </c>
      <c r="K1043" s="80">
        <v>1114.2713000000001</v>
      </c>
      <c r="L1043" s="80">
        <v>11334.75</v>
      </c>
      <c r="M1043" s="80">
        <v>19717.810000000001</v>
      </c>
    </row>
    <row r="1044" spans="1:13" ht="15.5" x14ac:dyDescent="0.35">
      <c r="A1044" s="13">
        <v>44505</v>
      </c>
      <c r="B1044" s="81" t="s">
        <v>1090</v>
      </c>
      <c r="C1044" s="80">
        <f t="shared" si="163"/>
        <v>2021</v>
      </c>
      <c r="D1044" s="80">
        <f t="shared" si="164"/>
        <v>11</v>
      </c>
      <c r="E1044" s="80">
        <f t="shared" si="165"/>
        <v>5</v>
      </c>
      <c r="F1044" s="80">
        <v>847.18449999999996</v>
      </c>
      <c r="G1044" s="80">
        <v>76.03</v>
      </c>
      <c r="H1044" s="80">
        <v>-0.24</v>
      </c>
      <c r="I1044" s="80">
        <v>463.85</v>
      </c>
      <c r="J1044" s="80">
        <v>3123.6</v>
      </c>
      <c r="K1044" s="80">
        <v>1114.2713000000001</v>
      </c>
      <c r="L1044" s="80">
        <v>11336</v>
      </c>
      <c r="M1044" s="80">
        <v>19714.48</v>
      </c>
    </row>
    <row r="1045" spans="1:13" ht="15.5" x14ac:dyDescent="0.35">
      <c r="A1045" s="13">
        <v>44506</v>
      </c>
      <c r="B1045" s="81" t="s">
        <v>1091</v>
      </c>
      <c r="C1045" s="80">
        <f t="shared" si="163"/>
        <v>2021</v>
      </c>
      <c r="D1045" s="80">
        <f t="shared" si="164"/>
        <v>11</v>
      </c>
      <c r="E1045" s="80">
        <f t="shared" si="165"/>
        <v>6</v>
      </c>
      <c r="F1045" s="80">
        <v>846.16150000000005</v>
      </c>
      <c r="G1045" s="80">
        <v>75.94</v>
      </c>
      <c r="H1045" s="80">
        <v>-0.09</v>
      </c>
      <c r="I1045" s="80">
        <v>1176.93</v>
      </c>
      <c r="J1045" s="80">
        <v>2167.1999999999998</v>
      </c>
      <c r="K1045" s="80">
        <v>1114.2713000000001</v>
      </c>
      <c r="L1045" s="80">
        <v>11335.9</v>
      </c>
      <c r="M1045" s="80">
        <v>19714.759999999998</v>
      </c>
    </row>
    <row r="1046" spans="1:13" ht="15.5" x14ac:dyDescent="0.35">
      <c r="A1046" s="13">
        <v>44507</v>
      </c>
      <c r="B1046" s="81" t="s">
        <v>1092</v>
      </c>
      <c r="C1046" s="80">
        <f t="shared" si="163"/>
        <v>2021</v>
      </c>
      <c r="D1046" s="80">
        <f t="shared" si="164"/>
        <v>11</v>
      </c>
      <c r="E1046" s="80">
        <f t="shared" si="165"/>
        <v>7</v>
      </c>
      <c r="F1046" s="80">
        <v>845.53660000000002</v>
      </c>
      <c r="G1046" s="80">
        <v>75.88</v>
      </c>
      <c r="H1046" s="80">
        <v>-0.06</v>
      </c>
      <c r="I1046" s="80">
        <v>1285.26</v>
      </c>
      <c r="J1046" s="80">
        <v>1901.5</v>
      </c>
      <c r="K1046" s="80">
        <v>1114.2713000000001</v>
      </c>
      <c r="L1046" s="80">
        <v>11335.7</v>
      </c>
      <c r="M1046" s="80">
        <v>19715.28</v>
      </c>
    </row>
    <row r="1047" spans="1:13" ht="15.5" x14ac:dyDescent="0.35">
      <c r="A1047" s="13">
        <v>44508</v>
      </c>
      <c r="B1047" s="81" t="s">
        <v>1093</v>
      </c>
      <c r="C1047" s="80">
        <f t="shared" si="163"/>
        <v>2021</v>
      </c>
      <c r="D1047" s="80">
        <f t="shared" si="164"/>
        <v>11</v>
      </c>
      <c r="E1047" s="80">
        <f t="shared" si="165"/>
        <v>8</v>
      </c>
      <c r="F1047" s="80">
        <v>842.43629999999996</v>
      </c>
      <c r="G1047" s="80">
        <v>75.61</v>
      </c>
      <c r="H1047" s="80">
        <v>-0.28000000000000003</v>
      </c>
      <c r="I1047" s="80">
        <v>429.89</v>
      </c>
      <c r="J1047" s="80">
        <v>3575.4</v>
      </c>
      <c r="K1047" s="80">
        <v>1114.2552000000001</v>
      </c>
      <c r="L1047" s="80">
        <v>11335.02</v>
      </c>
      <c r="M1047" s="80">
        <v>19715.25</v>
      </c>
    </row>
    <row r="1048" spans="1:13" ht="15.5" x14ac:dyDescent="0.35">
      <c r="A1048" s="13">
        <v>44509</v>
      </c>
      <c r="B1048" s="81" t="s">
        <v>1094</v>
      </c>
      <c r="C1048" s="80">
        <f t="shared" si="163"/>
        <v>2021</v>
      </c>
      <c r="D1048" s="80">
        <f t="shared" si="164"/>
        <v>11</v>
      </c>
      <c r="E1048" s="80">
        <f t="shared" si="165"/>
        <v>9</v>
      </c>
      <c r="F1048" s="80">
        <v>839.15099999999995</v>
      </c>
      <c r="G1048" s="80">
        <v>75.31</v>
      </c>
      <c r="H1048" s="80">
        <v>-0.28999999999999998</v>
      </c>
      <c r="I1048" s="80">
        <v>294.38</v>
      </c>
      <c r="J1048" s="80">
        <v>3551.7</v>
      </c>
      <c r="K1048" s="80">
        <v>1114.2552000000001</v>
      </c>
      <c r="L1048" s="80">
        <v>11334.98</v>
      </c>
      <c r="M1048" s="80">
        <v>19715.36</v>
      </c>
    </row>
    <row r="1049" spans="1:13" ht="15.5" x14ac:dyDescent="0.35">
      <c r="A1049" s="13">
        <v>44510</v>
      </c>
      <c r="B1049" s="81" t="s">
        <v>1095</v>
      </c>
      <c r="C1049" s="80">
        <f t="shared" si="163"/>
        <v>2021</v>
      </c>
      <c r="D1049" s="80">
        <f t="shared" si="164"/>
        <v>11</v>
      </c>
      <c r="E1049" s="80">
        <f t="shared" si="165"/>
        <v>10</v>
      </c>
      <c r="F1049" s="80">
        <v>835.9402</v>
      </c>
      <c r="G1049" s="80">
        <v>75.02</v>
      </c>
      <c r="H1049" s="80">
        <v>-0.28999999999999998</v>
      </c>
      <c r="I1049" s="80">
        <v>342.13</v>
      </c>
      <c r="J1049" s="80">
        <v>3546.8</v>
      </c>
      <c r="K1049" s="80">
        <v>1114.2552000000001</v>
      </c>
      <c r="L1049" s="80">
        <v>11335.12</v>
      </c>
      <c r="M1049" s="80">
        <v>19714.98</v>
      </c>
    </row>
    <row r="1050" spans="1:13" ht="15.5" x14ac:dyDescent="0.35">
      <c r="A1050" s="13">
        <v>44511</v>
      </c>
      <c r="B1050" s="81" t="s">
        <v>1096</v>
      </c>
      <c r="C1050" s="80">
        <f t="shared" si="163"/>
        <v>2021</v>
      </c>
      <c r="D1050" s="80">
        <f t="shared" si="164"/>
        <v>11</v>
      </c>
      <c r="E1050" s="80">
        <f t="shared" si="165"/>
        <v>11</v>
      </c>
      <c r="F1050" s="80">
        <v>832.60860000000002</v>
      </c>
      <c r="G1050" s="80">
        <v>74.72</v>
      </c>
      <c r="H1050" s="80">
        <v>-0.3</v>
      </c>
      <c r="I1050" s="80">
        <v>390.38</v>
      </c>
      <c r="J1050" s="80">
        <v>3714.6</v>
      </c>
      <c r="K1050" s="80">
        <v>1114.2552000000001</v>
      </c>
      <c r="L1050" s="80">
        <v>11335.29</v>
      </c>
      <c r="M1050" s="80">
        <v>19714.54</v>
      </c>
    </row>
    <row r="1051" spans="1:13" ht="15.5" x14ac:dyDescent="0.35">
      <c r="A1051" s="13">
        <v>44512</v>
      </c>
      <c r="B1051" s="81" t="s">
        <v>1097</v>
      </c>
      <c r="C1051" s="80">
        <f t="shared" si="163"/>
        <v>2021</v>
      </c>
      <c r="D1051" s="80">
        <f t="shared" si="164"/>
        <v>11</v>
      </c>
      <c r="E1051" s="80">
        <f t="shared" si="165"/>
        <v>12</v>
      </c>
      <c r="F1051" s="80">
        <v>828.98770000000002</v>
      </c>
      <c r="G1051" s="80">
        <v>74.400000000000006</v>
      </c>
      <c r="H1051" s="80">
        <v>-0.32</v>
      </c>
      <c r="I1051" s="80">
        <v>467.24</v>
      </c>
      <c r="J1051" s="80">
        <v>4046.8</v>
      </c>
      <c r="K1051" s="80">
        <v>1114.2552000000001</v>
      </c>
      <c r="L1051" s="80">
        <v>11335.36</v>
      </c>
      <c r="M1051" s="80">
        <v>19714.349999999999</v>
      </c>
    </row>
    <row r="1052" spans="1:13" ht="15.5" x14ac:dyDescent="0.35">
      <c r="A1052" s="13">
        <v>44513</v>
      </c>
      <c r="B1052" s="81" t="s">
        <v>1098</v>
      </c>
      <c r="C1052" s="80">
        <f t="shared" si="163"/>
        <v>2021</v>
      </c>
      <c r="D1052" s="80">
        <f t="shared" si="164"/>
        <v>11</v>
      </c>
      <c r="E1052" s="80">
        <f t="shared" si="165"/>
        <v>13</v>
      </c>
      <c r="F1052" s="80">
        <v>827.07010000000002</v>
      </c>
      <c r="G1052" s="80">
        <v>74.23</v>
      </c>
      <c r="H1052" s="80">
        <v>-0.17</v>
      </c>
      <c r="I1052" s="80">
        <v>813.24</v>
      </c>
      <c r="J1052" s="80">
        <v>2713.5</v>
      </c>
      <c r="K1052" s="80">
        <v>1114.2552000000001</v>
      </c>
      <c r="L1052" s="80">
        <v>11335.29</v>
      </c>
      <c r="M1052" s="80">
        <v>19714.55</v>
      </c>
    </row>
    <row r="1053" spans="1:13" ht="15.5" x14ac:dyDescent="0.35">
      <c r="A1053" s="13">
        <v>44514</v>
      </c>
      <c r="B1053" s="81" t="s">
        <v>1099</v>
      </c>
      <c r="C1053" s="80">
        <f t="shared" si="163"/>
        <v>2021</v>
      </c>
      <c r="D1053" s="80">
        <f t="shared" si="164"/>
        <v>11</v>
      </c>
      <c r="E1053" s="80">
        <f t="shared" si="165"/>
        <v>14</v>
      </c>
      <c r="F1053" s="80">
        <v>825.80799999999999</v>
      </c>
      <c r="G1053" s="80">
        <v>74.11</v>
      </c>
      <c r="H1053" s="80">
        <v>-0.11</v>
      </c>
      <c r="I1053" s="80">
        <v>1142.8399999999999</v>
      </c>
      <c r="J1053" s="80">
        <v>2396.5</v>
      </c>
      <c r="K1053" s="80">
        <v>1114.2552000000001</v>
      </c>
      <c r="L1053" s="80">
        <v>11335.02</v>
      </c>
      <c r="M1053" s="80">
        <v>19715.25</v>
      </c>
    </row>
    <row r="1054" spans="1:13" ht="15.5" x14ac:dyDescent="0.35">
      <c r="A1054" s="13">
        <v>44515</v>
      </c>
      <c r="B1054" s="81" t="s">
        <v>1100</v>
      </c>
      <c r="C1054" s="80">
        <f t="shared" si="163"/>
        <v>2021</v>
      </c>
      <c r="D1054" s="80">
        <f t="shared" si="164"/>
        <v>11</v>
      </c>
      <c r="E1054" s="80">
        <f t="shared" si="165"/>
        <v>15</v>
      </c>
      <c r="F1054" s="80">
        <v>822.27610000000004</v>
      </c>
      <c r="G1054" s="80">
        <v>73.8</v>
      </c>
      <c r="H1054" s="80">
        <v>-0.32</v>
      </c>
      <c r="I1054" s="80">
        <v>277.52999999999997</v>
      </c>
      <c r="J1054" s="80">
        <v>4016.5</v>
      </c>
      <c r="K1054" s="80">
        <v>1114.2566999999999</v>
      </c>
      <c r="L1054" s="80">
        <v>11334.71</v>
      </c>
      <c r="M1054" s="80">
        <v>19716.22</v>
      </c>
    </row>
    <row r="1055" spans="1:13" ht="15.5" x14ac:dyDescent="0.35">
      <c r="A1055" s="13">
        <v>44516</v>
      </c>
      <c r="B1055" s="81" t="s">
        <v>1101</v>
      </c>
      <c r="C1055" s="80">
        <f t="shared" si="163"/>
        <v>2021</v>
      </c>
      <c r="D1055" s="80">
        <f t="shared" si="164"/>
        <v>11</v>
      </c>
      <c r="E1055" s="80">
        <f t="shared" si="165"/>
        <v>16</v>
      </c>
      <c r="F1055" s="80">
        <v>818.08460000000002</v>
      </c>
      <c r="G1055" s="80">
        <v>73.42</v>
      </c>
      <c r="H1055" s="80">
        <v>-0.38</v>
      </c>
      <c r="I1055" s="80">
        <v>338.82</v>
      </c>
      <c r="J1055" s="80">
        <v>4497.5</v>
      </c>
      <c r="K1055" s="80">
        <v>1114.2566999999999</v>
      </c>
      <c r="L1055" s="80">
        <v>11334.62</v>
      </c>
      <c r="M1055" s="80">
        <v>19716.47</v>
      </c>
    </row>
    <row r="1056" spans="1:13" ht="15.5" x14ac:dyDescent="0.35">
      <c r="A1056" s="13">
        <v>44517</v>
      </c>
      <c r="B1056" s="81" t="s">
        <v>1102</v>
      </c>
      <c r="C1056" s="80">
        <f t="shared" si="163"/>
        <v>2021</v>
      </c>
      <c r="D1056" s="80">
        <f t="shared" si="164"/>
        <v>11</v>
      </c>
      <c r="E1056" s="80">
        <f t="shared" si="165"/>
        <v>17</v>
      </c>
      <c r="F1056" s="80">
        <v>814.45939999999996</v>
      </c>
      <c r="G1056" s="80">
        <v>73.09</v>
      </c>
      <c r="H1056" s="80">
        <v>-0.33</v>
      </c>
      <c r="I1056" s="80">
        <v>372.12</v>
      </c>
      <c r="J1056" s="80">
        <v>3997.3</v>
      </c>
      <c r="K1056" s="80">
        <v>1114.2566999999999</v>
      </c>
      <c r="L1056" s="80">
        <v>11334.89</v>
      </c>
      <c r="M1056" s="80">
        <v>19589.75</v>
      </c>
    </row>
    <row r="1057" spans="1:13" ht="15.5" x14ac:dyDescent="0.35">
      <c r="A1057" s="13">
        <v>44518</v>
      </c>
      <c r="B1057" s="81" t="s">
        <v>1103</v>
      </c>
      <c r="C1057" s="80">
        <f t="shared" si="163"/>
        <v>2021</v>
      </c>
      <c r="D1057" s="80">
        <f t="shared" si="164"/>
        <v>11</v>
      </c>
      <c r="E1057" s="80">
        <f t="shared" si="165"/>
        <v>18</v>
      </c>
      <c r="F1057" s="80">
        <v>811.24580000000003</v>
      </c>
      <c r="G1057" s="80">
        <v>72.81</v>
      </c>
      <c r="H1057" s="80">
        <v>-0.28999999999999998</v>
      </c>
      <c r="I1057" s="80">
        <v>413.69</v>
      </c>
      <c r="J1057" s="80">
        <v>3624.5</v>
      </c>
      <c r="K1057" s="80">
        <v>1114.2566999999999</v>
      </c>
      <c r="L1057" s="80">
        <v>11334.96</v>
      </c>
      <c r="M1057" s="80">
        <v>19589.580000000002</v>
      </c>
    </row>
    <row r="1058" spans="1:13" ht="15.5" x14ac:dyDescent="0.35">
      <c r="A1058" s="13">
        <v>44519</v>
      </c>
      <c r="B1058" s="81" t="s">
        <v>1104</v>
      </c>
      <c r="C1058" s="80">
        <f t="shared" si="163"/>
        <v>2021</v>
      </c>
      <c r="D1058" s="80">
        <f t="shared" si="164"/>
        <v>11</v>
      </c>
      <c r="E1058" s="80">
        <f t="shared" si="165"/>
        <v>19</v>
      </c>
      <c r="F1058" s="80">
        <v>809.03679999999997</v>
      </c>
      <c r="G1058" s="80">
        <v>72.61</v>
      </c>
      <c r="H1058" s="80">
        <v>-0.2</v>
      </c>
      <c r="I1058" s="80">
        <v>922.26</v>
      </c>
      <c r="J1058" s="80">
        <v>3098.6</v>
      </c>
      <c r="K1058" s="80">
        <v>1114.2566999999999</v>
      </c>
      <c r="L1058" s="80">
        <v>11335.01</v>
      </c>
      <c r="M1058" s="80">
        <v>19715.43</v>
      </c>
    </row>
    <row r="1059" spans="1:13" ht="15.5" x14ac:dyDescent="0.35">
      <c r="A1059" s="13">
        <v>44520</v>
      </c>
      <c r="B1059" s="81" t="s">
        <v>1105</v>
      </c>
      <c r="C1059" s="80">
        <f t="shared" si="163"/>
        <v>2021</v>
      </c>
      <c r="D1059" s="80">
        <f t="shared" si="164"/>
        <v>11</v>
      </c>
      <c r="E1059" s="80">
        <f t="shared" si="165"/>
        <v>20</v>
      </c>
      <c r="F1059" s="80">
        <v>807.36959999999999</v>
      </c>
      <c r="G1059" s="80">
        <v>72.459999999999994</v>
      </c>
      <c r="H1059" s="80">
        <v>-0.15</v>
      </c>
      <c r="I1059" s="80">
        <v>980.89</v>
      </c>
      <c r="J1059" s="80">
        <v>2628.2</v>
      </c>
      <c r="K1059" s="80">
        <v>1114.2566999999999</v>
      </c>
      <c r="L1059" s="80">
        <v>11335.1</v>
      </c>
      <c r="M1059" s="80">
        <v>19715.189999999999</v>
      </c>
    </row>
    <row r="1060" spans="1:13" ht="15.5" x14ac:dyDescent="0.35">
      <c r="A1060" s="13">
        <v>44521</v>
      </c>
      <c r="B1060" s="81" t="s">
        <v>1106</v>
      </c>
      <c r="C1060" s="80">
        <f t="shared" si="163"/>
        <v>2021</v>
      </c>
      <c r="D1060" s="80">
        <f t="shared" si="164"/>
        <v>11</v>
      </c>
      <c r="E1060" s="80">
        <f t="shared" si="165"/>
        <v>21</v>
      </c>
      <c r="F1060" s="80">
        <v>805.27210000000002</v>
      </c>
      <c r="G1060" s="80">
        <v>72.27</v>
      </c>
      <c r="H1060" s="80">
        <v>-0.19</v>
      </c>
      <c r="I1060" s="80">
        <v>691.32</v>
      </c>
      <c r="J1060" s="80">
        <v>2774.3</v>
      </c>
      <c r="K1060" s="80">
        <v>1114.2566999999999</v>
      </c>
      <c r="L1060" s="80">
        <v>11335.11</v>
      </c>
      <c r="M1060" s="80">
        <v>19715.169999999998</v>
      </c>
    </row>
    <row r="1061" spans="1:13" ht="15.5" x14ac:dyDescent="0.35">
      <c r="A1061" s="13">
        <v>44522</v>
      </c>
      <c r="B1061" s="81" t="s">
        <v>1107</v>
      </c>
      <c r="C1061" s="80">
        <f t="shared" si="163"/>
        <v>2021</v>
      </c>
      <c r="D1061" s="80">
        <f t="shared" si="164"/>
        <v>11</v>
      </c>
      <c r="E1061" s="80">
        <f t="shared" si="165"/>
        <v>22</v>
      </c>
      <c r="F1061" s="80">
        <v>800.67349999999999</v>
      </c>
      <c r="G1061" s="80">
        <v>71.86</v>
      </c>
      <c r="H1061" s="80">
        <v>-0.41</v>
      </c>
      <c r="I1061" s="80">
        <v>217.92</v>
      </c>
      <c r="J1061" s="80">
        <v>4864.5</v>
      </c>
      <c r="K1061" s="80">
        <v>1114.2674</v>
      </c>
      <c r="L1061" s="80">
        <v>11335.46</v>
      </c>
      <c r="M1061" s="80">
        <v>19715.490000000002</v>
      </c>
    </row>
    <row r="1062" spans="1:13" ht="15.5" x14ac:dyDescent="0.35">
      <c r="A1062" s="13">
        <v>44523</v>
      </c>
      <c r="B1062" s="81" t="s">
        <v>1108</v>
      </c>
      <c r="C1062" s="80">
        <f t="shared" si="163"/>
        <v>2021</v>
      </c>
      <c r="D1062" s="80">
        <f t="shared" si="164"/>
        <v>11</v>
      </c>
      <c r="E1062" s="80">
        <f t="shared" si="165"/>
        <v>23</v>
      </c>
      <c r="F1062" s="80">
        <v>795.37760000000003</v>
      </c>
      <c r="G1062" s="80">
        <v>71.38</v>
      </c>
      <c r="H1062" s="80">
        <v>-0.48</v>
      </c>
      <c r="I1062" s="80">
        <v>181.24</v>
      </c>
      <c r="J1062" s="80">
        <v>5442.9</v>
      </c>
      <c r="K1062" s="80">
        <v>1114.2674</v>
      </c>
      <c r="L1062" s="80">
        <v>11335.82</v>
      </c>
      <c r="M1062" s="80">
        <v>19714.53</v>
      </c>
    </row>
    <row r="1063" spans="1:13" ht="15.5" x14ac:dyDescent="0.35">
      <c r="A1063" s="13">
        <v>44524</v>
      </c>
      <c r="B1063" s="81" t="s">
        <v>1109</v>
      </c>
      <c r="C1063" s="80">
        <f t="shared" si="163"/>
        <v>2021</v>
      </c>
      <c r="D1063" s="80">
        <f t="shared" si="164"/>
        <v>11</v>
      </c>
      <c r="E1063" s="80">
        <f t="shared" si="165"/>
        <v>24</v>
      </c>
      <c r="F1063" s="80">
        <v>789.20579999999995</v>
      </c>
      <c r="G1063" s="80">
        <v>70.83</v>
      </c>
      <c r="H1063" s="80">
        <v>-0.55000000000000004</v>
      </c>
      <c r="I1063" s="80">
        <v>180.23</v>
      </c>
      <c r="J1063" s="80">
        <v>6077.7</v>
      </c>
      <c r="K1063" s="80">
        <v>1114.2674</v>
      </c>
      <c r="L1063" s="80">
        <v>11336.17</v>
      </c>
      <c r="M1063" s="80">
        <v>19713.599999999999</v>
      </c>
    </row>
    <row r="1064" spans="1:13" ht="15.5" x14ac:dyDescent="0.35">
      <c r="A1064" s="13">
        <v>44525</v>
      </c>
      <c r="B1064" s="81" t="s">
        <v>1110</v>
      </c>
      <c r="C1064" s="80">
        <f t="shared" si="163"/>
        <v>2021</v>
      </c>
      <c r="D1064" s="80">
        <f t="shared" si="164"/>
        <v>11</v>
      </c>
      <c r="E1064" s="80">
        <f t="shared" si="165"/>
        <v>25</v>
      </c>
      <c r="F1064" s="80">
        <v>783.34190000000001</v>
      </c>
      <c r="G1064" s="80">
        <v>70.3</v>
      </c>
      <c r="H1064" s="80">
        <v>-0.53</v>
      </c>
      <c r="I1064" s="80">
        <v>219.54</v>
      </c>
      <c r="J1064" s="80">
        <v>6087.2</v>
      </c>
      <c r="K1064" s="80">
        <v>1114.2674</v>
      </c>
      <c r="L1064" s="80">
        <v>11336.59</v>
      </c>
      <c r="M1064" s="80">
        <v>19694.169999999998</v>
      </c>
    </row>
    <row r="1065" spans="1:13" ht="15.5" x14ac:dyDescent="0.35">
      <c r="A1065" s="13">
        <v>44526</v>
      </c>
      <c r="B1065" s="81" t="s">
        <v>1111</v>
      </c>
      <c r="C1065" s="80">
        <f t="shared" si="163"/>
        <v>2021</v>
      </c>
      <c r="D1065" s="80">
        <f t="shared" si="164"/>
        <v>11</v>
      </c>
      <c r="E1065" s="80">
        <f t="shared" si="165"/>
        <v>26</v>
      </c>
      <c r="F1065" s="80">
        <v>777.65830000000005</v>
      </c>
      <c r="G1065" s="80">
        <v>69.790000000000006</v>
      </c>
      <c r="H1065" s="80">
        <v>-0.51</v>
      </c>
      <c r="I1065" s="80">
        <v>221.51</v>
      </c>
      <c r="J1065" s="80">
        <v>5853.8</v>
      </c>
      <c r="K1065" s="80">
        <v>1114.2674</v>
      </c>
      <c r="L1065" s="80">
        <v>11336.71</v>
      </c>
      <c r="M1065" s="80">
        <v>19693.86</v>
      </c>
    </row>
    <row r="1066" spans="1:13" ht="15.5" x14ac:dyDescent="0.35">
      <c r="A1066" s="13">
        <v>44527</v>
      </c>
      <c r="B1066" s="81" t="s">
        <v>1112</v>
      </c>
      <c r="C1066" s="80">
        <f t="shared" si="163"/>
        <v>2021</v>
      </c>
      <c r="D1066" s="80">
        <f t="shared" si="164"/>
        <v>11</v>
      </c>
      <c r="E1066" s="80">
        <f t="shared" si="165"/>
        <v>27</v>
      </c>
      <c r="F1066" s="80">
        <v>772.95240000000001</v>
      </c>
      <c r="G1066" s="80">
        <v>69.37</v>
      </c>
      <c r="H1066" s="80">
        <v>-0.42</v>
      </c>
      <c r="I1066" s="80">
        <v>513.55999999999995</v>
      </c>
      <c r="J1066" s="80">
        <v>5158.3</v>
      </c>
      <c r="K1066" s="80">
        <v>1114.2674</v>
      </c>
      <c r="L1066" s="80">
        <v>11337.09</v>
      </c>
      <c r="M1066" s="80">
        <v>19692.849999999999</v>
      </c>
    </row>
    <row r="1067" spans="1:13" ht="15.5" x14ac:dyDescent="0.35">
      <c r="A1067" s="13">
        <v>44528</v>
      </c>
      <c r="B1067" s="81" t="s">
        <v>1113</v>
      </c>
      <c r="C1067" s="80">
        <f t="shared" si="163"/>
        <v>2021</v>
      </c>
      <c r="D1067" s="80">
        <f t="shared" si="164"/>
        <v>11</v>
      </c>
      <c r="E1067" s="80">
        <f t="shared" si="165"/>
        <v>28</v>
      </c>
      <c r="F1067" s="80">
        <v>768.24170000000004</v>
      </c>
      <c r="G1067" s="80">
        <v>68.95</v>
      </c>
      <c r="H1067" s="80">
        <v>-0.42</v>
      </c>
      <c r="I1067" s="80">
        <v>465.57</v>
      </c>
      <c r="J1067" s="80">
        <v>5123</v>
      </c>
      <c r="K1067" s="80">
        <v>1114.2674</v>
      </c>
      <c r="L1067" s="80">
        <v>11337.46</v>
      </c>
      <c r="M1067" s="80">
        <v>19691.89</v>
      </c>
    </row>
    <row r="1068" spans="1:13" ht="15.5" x14ac:dyDescent="0.35">
      <c r="A1068" s="13">
        <v>44529</v>
      </c>
      <c r="B1068" s="81" t="s">
        <v>1114</v>
      </c>
      <c r="C1068" s="80">
        <f t="shared" si="163"/>
        <v>2021</v>
      </c>
      <c r="D1068" s="80">
        <f t="shared" si="164"/>
        <v>11</v>
      </c>
      <c r="E1068" s="80">
        <f t="shared" si="165"/>
        <v>29</v>
      </c>
      <c r="F1068" s="80">
        <v>761.69069999999999</v>
      </c>
      <c r="G1068" s="80">
        <v>68.36</v>
      </c>
      <c r="H1068" s="80">
        <v>-0.59</v>
      </c>
      <c r="I1068" s="80">
        <v>181.44</v>
      </c>
      <c r="J1068" s="80">
        <v>6751.9</v>
      </c>
      <c r="K1068" s="80">
        <v>1114.2582</v>
      </c>
      <c r="L1068" s="80">
        <v>11337.59</v>
      </c>
      <c r="M1068" s="80">
        <v>19690.47</v>
      </c>
    </row>
    <row r="1069" spans="1:13" ht="15.5" x14ac:dyDescent="0.35">
      <c r="A1069" s="13">
        <v>44530</v>
      </c>
      <c r="B1069" s="81" t="s">
        <v>1115</v>
      </c>
      <c r="C1069" s="80">
        <f t="shared" si="163"/>
        <v>2021</v>
      </c>
      <c r="D1069" s="80">
        <f t="shared" si="164"/>
        <v>11</v>
      </c>
      <c r="E1069" s="80">
        <f t="shared" si="165"/>
        <v>30</v>
      </c>
      <c r="F1069" s="80">
        <v>755.55909999999994</v>
      </c>
      <c r="G1069" s="80">
        <v>67.81</v>
      </c>
      <c r="H1069" s="80">
        <v>-0.55000000000000004</v>
      </c>
      <c r="I1069" s="80">
        <v>177.99</v>
      </c>
      <c r="J1069" s="80">
        <v>6253.6</v>
      </c>
      <c r="K1069" s="80">
        <v>1114.2582</v>
      </c>
      <c r="L1069" s="80">
        <v>11337.96</v>
      </c>
      <c r="M1069" s="80">
        <v>19689.5</v>
      </c>
    </row>
    <row r="1070" spans="1:13" ht="15.5" x14ac:dyDescent="0.35">
      <c r="A1070" s="13">
        <v>44531</v>
      </c>
      <c r="B1070" s="81" t="s">
        <v>1116</v>
      </c>
      <c r="C1070" s="80">
        <f t="shared" si="163"/>
        <v>2021</v>
      </c>
      <c r="D1070" s="80">
        <f t="shared" si="164"/>
        <v>12</v>
      </c>
      <c r="E1070" s="80">
        <f t="shared" si="165"/>
        <v>1</v>
      </c>
      <c r="F1070" s="80">
        <v>749.29259999999999</v>
      </c>
      <c r="G1070" s="80">
        <v>67.25</v>
      </c>
      <c r="H1070" s="80">
        <v>-0.56000000000000005</v>
      </c>
      <c r="I1070" s="80">
        <v>382.73</v>
      </c>
      <c r="J1070" s="80">
        <v>6090.6</v>
      </c>
      <c r="K1070" s="80">
        <v>1114.2582</v>
      </c>
      <c r="L1070" s="80">
        <v>11338.33</v>
      </c>
      <c r="M1070" s="80">
        <v>19688.52</v>
      </c>
    </row>
    <row r="1071" spans="1:13" ht="15.5" x14ac:dyDescent="0.35">
      <c r="A1071" s="13">
        <v>44532</v>
      </c>
      <c r="B1071" s="81" t="s">
        <v>1117</v>
      </c>
      <c r="C1071" s="80">
        <f t="shared" si="163"/>
        <v>2021</v>
      </c>
      <c r="D1071" s="80">
        <f t="shared" si="164"/>
        <v>12</v>
      </c>
      <c r="E1071" s="80">
        <f t="shared" si="165"/>
        <v>2</v>
      </c>
      <c r="F1071" s="80">
        <v>742.74289999999996</v>
      </c>
      <c r="G1071" s="80">
        <v>66.66</v>
      </c>
      <c r="H1071" s="80">
        <v>-0.59</v>
      </c>
      <c r="I1071" s="80">
        <v>330.02</v>
      </c>
      <c r="J1071" s="80">
        <v>7033.8</v>
      </c>
      <c r="K1071" s="80">
        <v>1114.2582</v>
      </c>
      <c r="L1071" s="80">
        <v>11338.7</v>
      </c>
      <c r="M1071" s="80">
        <v>19687.55</v>
      </c>
    </row>
    <row r="1072" spans="1:13" ht="15.5" x14ac:dyDescent="0.35">
      <c r="A1072" s="13">
        <v>44533</v>
      </c>
      <c r="B1072" s="81" t="s">
        <v>1118</v>
      </c>
      <c r="C1072" s="80">
        <f t="shared" si="163"/>
        <v>2021</v>
      </c>
      <c r="D1072" s="80">
        <f t="shared" si="164"/>
        <v>12</v>
      </c>
      <c r="E1072" s="80">
        <f t="shared" si="165"/>
        <v>3</v>
      </c>
      <c r="F1072" s="80">
        <v>736.30600000000004</v>
      </c>
      <c r="G1072" s="80">
        <v>66.08</v>
      </c>
      <c r="H1072" s="80">
        <v>-0.57999999999999996</v>
      </c>
      <c r="I1072" s="80">
        <v>291.75</v>
      </c>
      <c r="J1072" s="80">
        <v>6664.7</v>
      </c>
      <c r="K1072" s="80">
        <v>1114.2582</v>
      </c>
      <c r="L1072" s="80">
        <v>11339.15</v>
      </c>
      <c r="M1072" s="80">
        <v>19686.37</v>
      </c>
    </row>
    <row r="1073" spans="1:13" ht="15.5" x14ac:dyDescent="0.35">
      <c r="A1073" s="13">
        <v>44534</v>
      </c>
      <c r="B1073" s="81" t="s">
        <v>1119</v>
      </c>
      <c r="C1073" s="80">
        <f t="shared" si="163"/>
        <v>2021</v>
      </c>
      <c r="D1073" s="80">
        <f t="shared" si="164"/>
        <v>12</v>
      </c>
      <c r="E1073" s="80">
        <f t="shared" si="165"/>
        <v>4</v>
      </c>
      <c r="F1073" s="80">
        <v>731.27419999999995</v>
      </c>
      <c r="G1073" s="80">
        <v>65.63</v>
      </c>
      <c r="H1073" s="80">
        <v>-0.45</v>
      </c>
      <c r="I1073" s="80">
        <v>572.48</v>
      </c>
      <c r="J1073" s="80">
        <v>5570.5</v>
      </c>
      <c r="K1073" s="80">
        <v>1114.2582</v>
      </c>
      <c r="L1073" s="80">
        <v>11339.59</v>
      </c>
      <c r="M1073" s="80">
        <v>19685.189999999999</v>
      </c>
    </row>
    <row r="1074" spans="1:13" ht="15.5" x14ac:dyDescent="0.35">
      <c r="A1074" s="13">
        <v>44535</v>
      </c>
      <c r="B1074" s="81" t="s">
        <v>1120</v>
      </c>
      <c r="C1074" s="80">
        <f t="shared" si="163"/>
        <v>2021</v>
      </c>
      <c r="D1074" s="80">
        <f t="shared" si="164"/>
        <v>12</v>
      </c>
      <c r="E1074" s="80">
        <f t="shared" si="165"/>
        <v>5</v>
      </c>
      <c r="F1074" s="80">
        <v>726.19050000000004</v>
      </c>
      <c r="G1074" s="80">
        <v>65.17</v>
      </c>
      <c r="H1074" s="80">
        <v>-0.46</v>
      </c>
      <c r="I1074" s="80">
        <v>466.11</v>
      </c>
      <c r="J1074" s="80">
        <v>5553.4</v>
      </c>
      <c r="K1074" s="80">
        <v>1114.2582</v>
      </c>
      <c r="L1074" s="80">
        <v>11339.94</v>
      </c>
      <c r="M1074" s="80">
        <v>19684.28</v>
      </c>
    </row>
    <row r="1075" spans="1:13" ht="15.5" x14ac:dyDescent="0.35">
      <c r="A1075" s="13">
        <v>44536</v>
      </c>
      <c r="B1075" s="81" t="s">
        <v>1121</v>
      </c>
      <c r="C1075" s="80">
        <f t="shared" si="163"/>
        <v>2021</v>
      </c>
      <c r="D1075" s="80">
        <f t="shared" si="164"/>
        <v>12</v>
      </c>
      <c r="E1075" s="80">
        <f t="shared" si="165"/>
        <v>6</v>
      </c>
      <c r="F1075" s="80">
        <v>719.19110000000001</v>
      </c>
      <c r="G1075" s="80">
        <v>64.540000000000006</v>
      </c>
      <c r="H1075" s="80">
        <v>-0.63</v>
      </c>
      <c r="I1075" s="80">
        <v>299.08</v>
      </c>
      <c r="J1075" s="80">
        <v>7337.1</v>
      </c>
      <c r="K1075" s="80">
        <v>1114.2562</v>
      </c>
      <c r="L1075" s="80">
        <v>11340.24</v>
      </c>
      <c r="M1075" s="80">
        <v>19683.259999999998</v>
      </c>
    </row>
    <row r="1076" spans="1:13" ht="15.5" x14ac:dyDescent="0.35">
      <c r="A1076" s="13">
        <v>44537</v>
      </c>
      <c r="B1076" s="81" t="s">
        <v>1122</v>
      </c>
      <c r="C1076" s="80">
        <f t="shared" si="163"/>
        <v>2021</v>
      </c>
      <c r="D1076" s="80">
        <f t="shared" si="164"/>
        <v>12</v>
      </c>
      <c r="E1076" s="80">
        <f t="shared" si="165"/>
        <v>7</v>
      </c>
      <c r="F1076" s="80">
        <v>712.3963</v>
      </c>
      <c r="G1076" s="80">
        <v>63.93</v>
      </c>
      <c r="H1076" s="80">
        <v>-0.61</v>
      </c>
      <c r="I1076" s="80">
        <v>274.10000000000002</v>
      </c>
      <c r="J1076" s="80">
        <v>7027.2</v>
      </c>
      <c r="K1076" s="80">
        <v>1114.2562</v>
      </c>
      <c r="L1076" s="80">
        <v>11340.71</v>
      </c>
      <c r="M1076" s="80">
        <v>19682.02</v>
      </c>
    </row>
    <row r="1077" spans="1:13" ht="15.5" x14ac:dyDescent="0.35">
      <c r="A1077" s="13">
        <v>44538</v>
      </c>
      <c r="B1077" s="81" t="s">
        <v>1123</v>
      </c>
      <c r="C1077" s="80">
        <f t="shared" si="163"/>
        <v>2021</v>
      </c>
      <c r="D1077" s="80">
        <f t="shared" si="164"/>
        <v>12</v>
      </c>
      <c r="E1077" s="80">
        <f t="shared" si="165"/>
        <v>8</v>
      </c>
      <c r="F1077" s="80">
        <v>705.64170000000001</v>
      </c>
      <c r="G1077" s="80">
        <v>63.33</v>
      </c>
      <c r="H1077" s="80">
        <v>-0.61</v>
      </c>
      <c r="I1077" s="80">
        <v>221.9</v>
      </c>
      <c r="J1077" s="80">
        <v>6944.9</v>
      </c>
      <c r="K1077" s="80">
        <v>1114.2562</v>
      </c>
      <c r="L1077" s="80">
        <v>11341.06</v>
      </c>
      <c r="M1077" s="80">
        <v>19681.080000000002</v>
      </c>
    </row>
    <row r="1078" spans="1:13" ht="15.5" x14ac:dyDescent="0.35">
      <c r="A1078" s="13">
        <v>44539</v>
      </c>
      <c r="B1078" s="81" t="s">
        <v>1124</v>
      </c>
      <c r="C1078" s="80">
        <f t="shared" si="163"/>
        <v>2021</v>
      </c>
      <c r="D1078" s="80">
        <f t="shared" si="164"/>
        <v>12</v>
      </c>
      <c r="E1078" s="80">
        <f t="shared" si="165"/>
        <v>9</v>
      </c>
      <c r="F1078" s="80">
        <v>698.40989999999999</v>
      </c>
      <c r="G1078" s="80">
        <v>62.68</v>
      </c>
      <c r="H1078" s="80">
        <v>-0.65</v>
      </c>
      <c r="I1078" s="80">
        <v>194.89</v>
      </c>
      <c r="J1078" s="80">
        <v>7432.7</v>
      </c>
      <c r="K1078" s="80">
        <v>1114.2562</v>
      </c>
      <c r="L1078" s="80">
        <v>11341.41</v>
      </c>
      <c r="M1078" s="80">
        <v>19680.18</v>
      </c>
    </row>
    <row r="1079" spans="1:13" ht="15.5" x14ac:dyDescent="0.35">
      <c r="A1079" s="13">
        <v>44540</v>
      </c>
      <c r="B1079" s="81" t="s">
        <v>1125</v>
      </c>
      <c r="C1079" s="80">
        <f t="shared" si="163"/>
        <v>2021</v>
      </c>
      <c r="D1079" s="80">
        <f t="shared" si="164"/>
        <v>12</v>
      </c>
      <c r="E1079" s="80">
        <f t="shared" si="165"/>
        <v>10</v>
      </c>
      <c r="F1079" s="80">
        <v>691.73580000000004</v>
      </c>
      <c r="G1079" s="80">
        <v>62.08</v>
      </c>
      <c r="H1079" s="80">
        <v>-0.6</v>
      </c>
      <c r="I1079" s="80">
        <v>247.88</v>
      </c>
      <c r="J1079" s="80">
        <v>6914</v>
      </c>
      <c r="K1079" s="80">
        <v>1114.2562</v>
      </c>
      <c r="L1079" s="80">
        <v>11341.77</v>
      </c>
      <c r="M1079" s="80">
        <v>19679.22</v>
      </c>
    </row>
    <row r="1080" spans="1:13" ht="15.5" x14ac:dyDescent="0.35">
      <c r="A1080" s="13">
        <v>44541</v>
      </c>
      <c r="B1080" s="81" t="s">
        <v>1126</v>
      </c>
      <c r="C1080" s="80">
        <f t="shared" si="163"/>
        <v>2021</v>
      </c>
      <c r="D1080" s="80">
        <f t="shared" si="164"/>
        <v>12</v>
      </c>
      <c r="E1080" s="80">
        <f t="shared" si="165"/>
        <v>11</v>
      </c>
      <c r="F1080" s="80">
        <v>686.26319999999998</v>
      </c>
      <c r="G1080" s="80">
        <v>61.59</v>
      </c>
      <c r="H1080" s="80">
        <v>-0.49</v>
      </c>
      <c r="I1080" s="80">
        <v>581.72</v>
      </c>
      <c r="J1080" s="80">
        <v>6034.1</v>
      </c>
      <c r="K1080" s="80">
        <v>1114.2562</v>
      </c>
      <c r="L1080" s="80">
        <v>11342.04</v>
      </c>
      <c r="M1080" s="80">
        <v>19678.400000000001</v>
      </c>
    </row>
    <row r="1081" spans="1:13" ht="15.5" x14ac:dyDescent="0.35">
      <c r="A1081" s="13">
        <v>44542</v>
      </c>
      <c r="B1081" s="81" t="s">
        <v>1127</v>
      </c>
      <c r="C1081" s="80">
        <f t="shared" si="163"/>
        <v>2021</v>
      </c>
      <c r="D1081" s="80">
        <f t="shared" si="164"/>
        <v>12</v>
      </c>
      <c r="E1081" s="80">
        <f t="shared" si="165"/>
        <v>12</v>
      </c>
      <c r="F1081" s="80">
        <v>681.90160000000003</v>
      </c>
      <c r="G1081" s="80">
        <v>61.2</v>
      </c>
      <c r="H1081" s="80">
        <v>-0.39</v>
      </c>
      <c r="I1081" s="80">
        <v>724.18</v>
      </c>
      <c r="J1081" s="80">
        <v>5000.8</v>
      </c>
      <c r="K1081" s="80">
        <v>1114.2562</v>
      </c>
      <c r="L1081" s="80">
        <v>11342.19</v>
      </c>
      <c r="M1081" s="80">
        <v>19678.02</v>
      </c>
    </row>
    <row r="1082" spans="1:13" ht="15.5" x14ac:dyDescent="0.35">
      <c r="A1082" s="13">
        <v>44543</v>
      </c>
      <c r="B1082" s="81" t="s">
        <v>1128</v>
      </c>
      <c r="C1082" s="80">
        <f t="shared" si="163"/>
        <v>2021</v>
      </c>
      <c r="D1082" s="80">
        <f t="shared" si="164"/>
        <v>12</v>
      </c>
      <c r="E1082" s="80">
        <f t="shared" si="165"/>
        <v>13</v>
      </c>
      <c r="F1082" s="80">
        <v>675.91849999999999</v>
      </c>
      <c r="G1082" s="80">
        <v>60.66</v>
      </c>
      <c r="H1082" s="80">
        <v>-0.54</v>
      </c>
      <c r="I1082" s="80">
        <v>476.08</v>
      </c>
      <c r="J1082" s="80">
        <v>6470.9</v>
      </c>
      <c r="K1082" s="80">
        <v>1114.2610999999999</v>
      </c>
      <c r="L1082" s="80">
        <v>11321.64</v>
      </c>
      <c r="M1082" s="80">
        <v>19602.41</v>
      </c>
    </row>
    <row r="1083" spans="1:13" ht="15.5" x14ac:dyDescent="0.35">
      <c r="A1083" s="13">
        <v>44544</v>
      </c>
      <c r="B1083" s="81" t="s">
        <v>1129</v>
      </c>
      <c r="C1083" s="80">
        <f t="shared" si="163"/>
        <v>2021</v>
      </c>
      <c r="D1083" s="80">
        <f t="shared" si="164"/>
        <v>12</v>
      </c>
      <c r="E1083" s="80">
        <f t="shared" si="165"/>
        <v>14</v>
      </c>
      <c r="F1083" s="80">
        <v>670.38819999999998</v>
      </c>
      <c r="G1083" s="80">
        <v>60.16</v>
      </c>
      <c r="H1083" s="80">
        <v>-0.5</v>
      </c>
      <c r="I1083" s="80">
        <v>366.37</v>
      </c>
      <c r="J1083" s="80">
        <v>5849.3</v>
      </c>
      <c r="K1083" s="80">
        <v>1114.2610999999999</v>
      </c>
      <c r="L1083" s="80">
        <v>11318.99</v>
      </c>
      <c r="M1083" s="80">
        <v>19590.78</v>
      </c>
    </row>
    <row r="1084" spans="1:13" ht="15.5" x14ac:dyDescent="0.35">
      <c r="A1084" s="13">
        <v>44545</v>
      </c>
      <c r="B1084" s="81" t="s">
        <v>1130</v>
      </c>
      <c r="C1084" s="80">
        <f t="shared" si="163"/>
        <v>2021</v>
      </c>
      <c r="D1084" s="80">
        <f t="shared" si="164"/>
        <v>12</v>
      </c>
      <c r="E1084" s="80">
        <f t="shared" si="165"/>
        <v>15</v>
      </c>
      <c r="F1084" s="80">
        <v>665.12170000000003</v>
      </c>
      <c r="G1084" s="80">
        <v>59.69</v>
      </c>
      <c r="H1084" s="80">
        <v>-0.47</v>
      </c>
      <c r="I1084" s="80">
        <v>403.23</v>
      </c>
      <c r="J1084" s="80">
        <v>5624.8</v>
      </c>
      <c r="K1084" s="80">
        <v>1114.2610999999999</v>
      </c>
      <c r="L1084" s="80">
        <v>11319.32</v>
      </c>
      <c r="M1084" s="80">
        <v>19589.900000000001</v>
      </c>
    </row>
    <row r="1085" spans="1:13" ht="15.5" x14ac:dyDescent="0.35">
      <c r="A1085" s="13">
        <v>44546</v>
      </c>
      <c r="B1085" s="81" t="s">
        <v>1131</v>
      </c>
      <c r="C1085" s="80">
        <f t="shared" si="163"/>
        <v>2021</v>
      </c>
      <c r="D1085" s="80">
        <f t="shared" si="164"/>
        <v>12</v>
      </c>
      <c r="E1085" s="80">
        <f t="shared" si="165"/>
        <v>16</v>
      </c>
      <c r="F1085" s="80">
        <v>659.79269999999997</v>
      </c>
      <c r="G1085" s="80">
        <v>59.21</v>
      </c>
      <c r="H1085" s="80">
        <v>-0.48</v>
      </c>
      <c r="I1085" s="80">
        <v>429.1</v>
      </c>
      <c r="J1085" s="80">
        <v>5744.6</v>
      </c>
      <c r="K1085" s="80">
        <v>1114.2610999999999</v>
      </c>
      <c r="L1085" s="80">
        <v>11319.59</v>
      </c>
      <c r="M1085" s="80">
        <v>19589.2</v>
      </c>
    </row>
    <row r="1086" spans="1:13" ht="15.5" x14ac:dyDescent="0.35">
      <c r="A1086" s="13">
        <v>44547</v>
      </c>
      <c r="B1086" s="81" t="s">
        <v>1132</v>
      </c>
      <c r="C1086" s="80">
        <f t="shared" si="163"/>
        <v>2021</v>
      </c>
      <c r="D1086" s="80">
        <f t="shared" si="164"/>
        <v>12</v>
      </c>
      <c r="E1086" s="80">
        <f t="shared" si="165"/>
        <v>17</v>
      </c>
      <c r="F1086" s="80">
        <v>654.42240000000004</v>
      </c>
      <c r="G1086" s="80">
        <v>58.73</v>
      </c>
      <c r="H1086" s="80">
        <v>-0.48</v>
      </c>
      <c r="I1086" s="80">
        <v>351.55</v>
      </c>
      <c r="J1086" s="80">
        <v>5721</v>
      </c>
      <c r="K1086" s="80">
        <v>1114.2610999999999</v>
      </c>
      <c r="L1086" s="80">
        <v>11330.91</v>
      </c>
      <c r="M1086" s="80">
        <v>19663.32</v>
      </c>
    </row>
    <row r="1087" spans="1:13" ht="15.5" x14ac:dyDescent="0.35">
      <c r="A1087" s="13">
        <v>44548</v>
      </c>
      <c r="B1087" s="81" t="s">
        <v>1133</v>
      </c>
      <c r="C1087" s="80">
        <f t="shared" si="163"/>
        <v>2021</v>
      </c>
      <c r="D1087" s="80">
        <f t="shared" si="164"/>
        <v>12</v>
      </c>
      <c r="E1087" s="80">
        <f t="shared" si="165"/>
        <v>18</v>
      </c>
      <c r="F1087" s="80">
        <v>649.93380000000002</v>
      </c>
      <c r="G1087" s="80">
        <v>58.33</v>
      </c>
      <c r="H1087" s="80">
        <v>-0.4</v>
      </c>
      <c r="I1087" s="80">
        <v>328.7</v>
      </c>
      <c r="J1087" s="80">
        <v>4755.3999999999996</v>
      </c>
      <c r="K1087" s="80">
        <v>1114.2610999999999</v>
      </c>
      <c r="L1087" s="80">
        <v>11344.33</v>
      </c>
      <c r="M1087" s="80">
        <v>19672.919999999998</v>
      </c>
    </row>
    <row r="1088" spans="1:13" ht="15.5" x14ac:dyDescent="0.35">
      <c r="A1088" s="13">
        <v>44549</v>
      </c>
      <c r="B1088" s="81" t="s">
        <v>1134</v>
      </c>
      <c r="C1088" s="80">
        <f t="shared" si="163"/>
        <v>2021</v>
      </c>
      <c r="D1088" s="80">
        <f t="shared" si="164"/>
        <v>12</v>
      </c>
      <c r="E1088" s="80">
        <f t="shared" si="165"/>
        <v>19</v>
      </c>
      <c r="F1088" s="80">
        <v>645.13599999999997</v>
      </c>
      <c r="G1088" s="80">
        <v>57.9</v>
      </c>
      <c r="H1088" s="80">
        <v>-0.43</v>
      </c>
      <c r="I1088" s="80">
        <v>301.18</v>
      </c>
      <c r="J1088" s="80">
        <v>5067.3999999999996</v>
      </c>
      <c r="K1088" s="80">
        <v>1114.2610999999999</v>
      </c>
      <c r="L1088" s="80">
        <v>11344.48</v>
      </c>
      <c r="M1088" s="80">
        <v>19672.53</v>
      </c>
    </row>
    <row r="1089" spans="1:13" ht="15.5" x14ac:dyDescent="0.35">
      <c r="A1089" s="13">
        <v>44550</v>
      </c>
      <c r="B1089" s="81" t="s">
        <v>1135</v>
      </c>
      <c r="C1089" s="80">
        <f t="shared" si="163"/>
        <v>2021</v>
      </c>
      <c r="D1089" s="80">
        <f t="shared" si="164"/>
        <v>12</v>
      </c>
      <c r="E1089" s="80">
        <f t="shared" si="165"/>
        <v>20</v>
      </c>
      <c r="F1089" s="80">
        <v>637.54340000000002</v>
      </c>
      <c r="G1089" s="80">
        <v>57.22</v>
      </c>
      <c r="H1089" s="80">
        <v>-0.68</v>
      </c>
      <c r="I1089" s="80">
        <v>98.28</v>
      </c>
      <c r="J1089" s="80">
        <v>7679.9</v>
      </c>
      <c r="K1089" s="80">
        <v>1114.2587000000001</v>
      </c>
      <c r="L1089" s="80">
        <v>11344.74</v>
      </c>
      <c r="M1089" s="80">
        <v>19671.57</v>
      </c>
    </row>
    <row r="1090" spans="1:13" ht="15.5" x14ac:dyDescent="0.35">
      <c r="A1090" s="13">
        <v>44551</v>
      </c>
      <c r="B1090" s="81" t="s">
        <v>1136</v>
      </c>
      <c r="C1090" s="80">
        <f t="shared" si="163"/>
        <v>2021</v>
      </c>
      <c r="D1090" s="80">
        <f t="shared" si="164"/>
        <v>12</v>
      </c>
      <c r="E1090" s="80">
        <f t="shared" si="165"/>
        <v>21</v>
      </c>
      <c r="F1090" s="80">
        <v>628.98249999999996</v>
      </c>
      <c r="G1090" s="80">
        <v>56.45</v>
      </c>
      <c r="H1090" s="80">
        <v>-0.77</v>
      </c>
      <c r="I1090" s="80">
        <v>152.05000000000001</v>
      </c>
      <c r="J1090" s="80">
        <v>8672.4</v>
      </c>
      <c r="K1090" s="80">
        <v>1114.2587000000001</v>
      </c>
      <c r="L1090" s="80">
        <v>11345.18</v>
      </c>
      <c r="M1090" s="80">
        <v>19666.509999999998</v>
      </c>
    </row>
    <row r="1091" spans="1:13" ht="15.5" x14ac:dyDescent="0.35">
      <c r="A1091" s="13">
        <v>44552</v>
      </c>
      <c r="B1091" s="81" t="s">
        <v>1137</v>
      </c>
      <c r="C1091" s="80">
        <f t="shared" si="163"/>
        <v>2021</v>
      </c>
      <c r="D1091" s="80">
        <f t="shared" si="164"/>
        <v>12</v>
      </c>
      <c r="E1091" s="80">
        <f t="shared" si="165"/>
        <v>22</v>
      </c>
      <c r="F1091" s="80">
        <v>620.23479999999995</v>
      </c>
      <c r="G1091" s="80">
        <v>55.66</v>
      </c>
      <c r="H1091" s="80">
        <v>-0.79</v>
      </c>
      <c r="I1091" s="80">
        <v>131.33000000000001</v>
      </c>
      <c r="J1091" s="80">
        <v>8756</v>
      </c>
      <c r="K1091" s="80">
        <v>1114.2587000000001</v>
      </c>
      <c r="L1091" s="80">
        <v>11345.66</v>
      </c>
      <c r="M1091" s="80">
        <v>19665.240000000002</v>
      </c>
    </row>
    <row r="1092" spans="1:13" ht="15.5" x14ac:dyDescent="0.35">
      <c r="A1092" s="13">
        <v>44553</v>
      </c>
      <c r="B1092" s="81" t="s">
        <v>1138</v>
      </c>
      <c r="C1092" s="80">
        <f t="shared" si="163"/>
        <v>2021</v>
      </c>
      <c r="D1092" s="80">
        <f t="shared" si="164"/>
        <v>12</v>
      </c>
      <c r="E1092" s="80">
        <f t="shared" si="165"/>
        <v>23</v>
      </c>
      <c r="F1092" s="80">
        <v>613.45450000000005</v>
      </c>
      <c r="G1092" s="80">
        <v>55.05</v>
      </c>
      <c r="H1092" s="80">
        <v>-0.61</v>
      </c>
      <c r="I1092" s="80">
        <v>240.27</v>
      </c>
      <c r="J1092" s="80">
        <v>7002.7</v>
      </c>
      <c r="K1092" s="80">
        <v>1114.2587000000001</v>
      </c>
      <c r="L1092" s="80">
        <v>11345.13</v>
      </c>
      <c r="M1092" s="80">
        <v>19666.62</v>
      </c>
    </row>
    <row r="1093" spans="1:13" ht="15.5" x14ac:dyDescent="0.35">
      <c r="A1093" s="13">
        <v>44554</v>
      </c>
      <c r="B1093" s="81" t="s">
        <v>1139</v>
      </c>
      <c r="C1093" s="80">
        <f t="shared" ref="C1093:C1156" si="166">YEAR(B1093)</f>
        <v>2021</v>
      </c>
      <c r="D1093" s="80">
        <f t="shared" ref="D1093:D1156" si="167">MONTH(B1093)</f>
        <v>12</v>
      </c>
      <c r="E1093" s="80">
        <f t="shared" ref="E1093:E1156" si="168">DAY(B1093)</f>
        <v>24</v>
      </c>
      <c r="F1093" s="80">
        <v>609.66010000000006</v>
      </c>
      <c r="G1093" s="80">
        <v>54.71</v>
      </c>
      <c r="H1093" s="80">
        <v>-0.34</v>
      </c>
      <c r="I1093" s="80">
        <v>815.45</v>
      </c>
      <c r="J1093" s="80">
        <v>4560</v>
      </c>
      <c r="K1093" s="80">
        <v>1114.2587000000001</v>
      </c>
      <c r="L1093" s="80">
        <v>11345.57</v>
      </c>
      <c r="M1093" s="80">
        <v>19665.48</v>
      </c>
    </row>
    <row r="1094" spans="1:13" ht="15.5" x14ac:dyDescent="0.35">
      <c r="A1094" s="13">
        <v>44555</v>
      </c>
      <c r="B1094" s="81" t="s">
        <v>1140</v>
      </c>
      <c r="C1094" s="80">
        <f t="shared" si="166"/>
        <v>2021</v>
      </c>
      <c r="D1094" s="80">
        <f t="shared" si="167"/>
        <v>12</v>
      </c>
      <c r="E1094" s="80">
        <f t="shared" si="168"/>
        <v>25</v>
      </c>
      <c r="F1094" s="80">
        <v>606.68499999999995</v>
      </c>
      <c r="G1094" s="80">
        <v>54.45</v>
      </c>
      <c r="H1094" s="80">
        <v>-0.27</v>
      </c>
      <c r="I1094" s="80">
        <v>1081.5999999999999</v>
      </c>
      <c r="J1094" s="80">
        <v>4003.3</v>
      </c>
      <c r="K1094" s="80">
        <v>1114.2587000000001</v>
      </c>
      <c r="L1094" s="80">
        <v>11345.91</v>
      </c>
      <c r="M1094" s="80">
        <v>19664.57</v>
      </c>
    </row>
    <row r="1095" spans="1:13" ht="15.5" x14ac:dyDescent="0.35">
      <c r="A1095" s="13">
        <v>44556</v>
      </c>
      <c r="B1095" s="81" t="s">
        <v>1141</v>
      </c>
      <c r="C1095" s="80">
        <f t="shared" si="166"/>
        <v>2021</v>
      </c>
      <c r="D1095" s="80">
        <f t="shared" si="167"/>
        <v>12</v>
      </c>
      <c r="E1095" s="80">
        <f t="shared" si="168"/>
        <v>26</v>
      </c>
      <c r="F1095" s="80">
        <v>602.91819999999996</v>
      </c>
      <c r="G1095" s="80">
        <v>54.11</v>
      </c>
      <c r="H1095" s="80">
        <v>-0.34</v>
      </c>
      <c r="I1095" s="80">
        <v>827.02</v>
      </c>
      <c r="J1095" s="80">
        <v>4558.1000000000004</v>
      </c>
      <c r="K1095" s="80">
        <v>1114.2587000000001</v>
      </c>
      <c r="L1095" s="80">
        <v>11345.74</v>
      </c>
      <c r="M1095" s="80">
        <v>19665.03</v>
      </c>
    </row>
    <row r="1096" spans="1:13" ht="15.5" x14ac:dyDescent="0.35">
      <c r="A1096" s="13">
        <v>44557</v>
      </c>
      <c r="B1096" s="81" t="s">
        <v>1142</v>
      </c>
      <c r="C1096" s="80">
        <f t="shared" si="166"/>
        <v>2021</v>
      </c>
      <c r="D1096" s="80">
        <f t="shared" si="167"/>
        <v>12</v>
      </c>
      <c r="E1096" s="80">
        <f t="shared" si="168"/>
        <v>27</v>
      </c>
      <c r="F1096" s="80">
        <v>599.58600000000001</v>
      </c>
      <c r="G1096" s="80">
        <v>53.81</v>
      </c>
      <c r="H1096" s="80">
        <v>-0.3</v>
      </c>
      <c r="I1096" s="80">
        <v>1134.95</v>
      </c>
      <c r="J1096" s="80">
        <v>4442.8</v>
      </c>
      <c r="K1096" s="80">
        <v>1114.2591</v>
      </c>
      <c r="L1096" s="80">
        <v>11345.82</v>
      </c>
      <c r="M1096" s="80">
        <v>19664.87</v>
      </c>
    </row>
    <row r="1097" spans="1:13" ht="15.5" x14ac:dyDescent="0.35">
      <c r="A1097" s="13">
        <v>44558</v>
      </c>
      <c r="B1097" s="81" t="s">
        <v>1143</v>
      </c>
      <c r="C1097" s="80">
        <f t="shared" si="166"/>
        <v>2021</v>
      </c>
      <c r="D1097" s="80">
        <f t="shared" si="167"/>
        <v>12</v>
      </c>
      <c r="E1097" s="80">
        <f t="shared" si="168"/>
        <v>28</v>
      </c>
      <c r="F1097" s="80">
        <v>596.96400000000006</v>
      </c>
      <c r="G1097" s="80">
        <v>53.57</v>
      </c>
      <c r="H1097" s="80">
        <v>-0.24</v>
      </c>
      <c r="I1097" s="80">
        <v>1473.72</v>
      </c>
      <c r="J1097" s="80">
        <v>4063.2</v>
      </c>
      <c r="K1097" s="80">
        <v>1114.2591</v>
      </c>
      <c r="L1097" s="80">
        <v>11345.62</v>
      </c>
      <c r="M1097" s="80">
        <v>19665.400000000001</v>
      </c>
    </row>
    <row r="1098" spans="1:13" ht="15.5" x14ac:dyDescent="0.35">
      <c r="A1098" s="13">
        <v>44559</v>
      </c>
      <c r="B1098" s="81" t="s">
        <v>1144</v>
      </c>
      <c r="C1098" s="80">
        <f t="shared" si="166"/>
        <v>2021</v>
      </c>
      <c r="D1098" s="80">
        <f t="shared" si="167"/>
        <v>12</v>
      </c>
      <c r="E1098" s="80">
        <f t="shared" si="168"/>
        <v>29</v>
      </c>
      <c r="F1098" s="80">
        <v>595.85</v>
      </c>
      <c r="G1098" s="80">
        <v>53.47</v>
      </c>
      <c r="H1098" s="80">
        <v>-0.1</v>
      </c>
      <c r="I1098" s="80">
        <v>1986.64</v>
      </c>
      <c r="J1098" s="80">
        <v>3208.6</v>
      </c>
      <c r="K1098" s="80">
        <v>1114.2591</v>
      </c>
      <c r="L1098" s="80">
        <v>11345.38</v>
      </c>
      <c r="M1098" s="80">
        <v>19666.02</v>
      </c>
    </row>
    <row r="1099" spans="1:13" ht="15.5" x14ac:dyDescent="0.35">
      <c r="A1099" s="13">
        <v>44560</v>
      </c>
      <c r="B1099" s="81" t="s">
        <v>1145</v>
      </c>
      <c r="C1099" s="80">
        <f t="shared" si="166"/>
        <v>2021</v>
      </c>
      <c r="D1099" s="80">
        <f t="shared" si="167"/>
        <v>12</v>
      </c>
      <c r="E1099" s="80">
        <f t="shared" si="168"/>
        <v>30</v>
      </c>
      <c r="F1099" s="80">
        <v>595.59199999999998</v>
      </c>
      <c r="G1099" s="80">
        <v>53.45</v>
      </c>
      <c r="H1099" s="80">
        <v>-0.02</v>
      </c>
      <c r="I1099" s="80">
        <v>2646.08</v>
      </c>
      <c r="J1099" s="80">
        <v>2882</v>
      </c>
      <c r="K1099" s="80">
        <v>1114.2591</v>
      </c>
      <c r="L1099" s="80">
        <v>11349.53</v>
      </c>
      <c r="M1099" s="80">
        <v>19666.86</v>
      </c>
    </row>
    <row r="1100" spans="1:13" ht="15.5" x14ac:dyDescent="0.35">
      <c r="A1100" s="13">
        <v>44561</v>
      </c>
      <c r="B1100" s="81" t="s">
        <v>1146</v>
      </c>
      <c r="C1100" s="80">
        <f t="shared" si="166"/>
        <v>2021</v>
      </c>
      <c r="D1100" s="80">
        <f t="shared" si="167"/>
        <v>12</v>
      </c>
      <c r="E1100" s="80">
        <f t="shared" si="168"/>
        <v>31</v>
      </c>
      <c r="F1100" s="80">
        <v>597.21209999999996</v>
      </c>
      <c r="G1100" s="80">
        <v>53.6</v>
      </c>
      <c r="H1100" s="80">
        <v>0.15</v>
      </c>
      <c r="I1100" s="80">
        <v>2890.93</v>
      </c>
      <c r="J1100" s="80">
        <v>1966.9</v>
      </c>
      <c r="K1100" s="80">
        <v>1114.2591</v>
      </c>
      <c r="L1100" s="80">
        <v>11345.51</v>
      </c>
      <c r="M1100" s="80">
        <v>19665.68</v>
      </c>
    </row>
    <row r="1101" spans="1:13" ht="15.5" x14ac:dyDescent="0.35">
      <c r="A1101" s="13">
        <v>44562</v>
      </c>
      <c r="B1101" s="81" t="s">
        <v>1147</v>
      </c>
      <c r="C1101" s="80">
        <f t="shared" si="166"/>
        <v>2022</v>
      </c>
      <c r="D1101" s="80">
        <f t="shared" si="167"/>
        <v>1</v>
      </c>
      <c r="E1101" s="80">
        <f t="shared" si="168"/>
        <v>1</v>
      </c>
      <c r="F1101" s="80">
        <v>599.66669999999999</v>
      </c>
      <c r="G1101" s="80">
        <v>53.82</v>
      </c>
      <c r="H1101" s="80">
        <v>0</v>
      </c>
      <c r="I1101" s="80">
        <v>3966.81</v>
      </c>
      <c r="J1101" s="80">
        <v>1906.8</v>
      </c>
      <c r="K1101" s="80">
        <v>1114.2841000000001</v>
      </c>
      <c r="L1101" s="80">
        <v>11345.03</v>
      </c>
      <c r="M1101" s="80">
        <v>19656.759999999998</v>
      </c>
    </row>
    <row r="1102" spans="1:13" ht="15.5" x14ac:dyDescent="0.35">
      <c r="A1102" s="13">
        <v>44563</v>
      </c>
      <c r="B1102" s="81" t="s">
        <v>1148</v>
      </c>
      <c r="C1102" s="80">
        <f t="shared" si="166"/>
        <v>2022</v>
      </c>
      <c r="D1102" s="80">
        <f t="shared" si="167"/>
        <v>1</v>
      </c>
      <c r="E1102" s="80">
        <f t="shared" si="168"/>
        <v>2</v>
      </c>
      <c r="F1102" s="80">
        <v>599.62609999999995</v>
      </c>
      <c r="G1102" s="80">
        <v>53.81</v>
      </c>
      <c r="H1102" s="80">
        <v>0</v>
      </c>
      <c r="I1102" s="80">
        <v>2349.06</v>
      </c>
      <c r="J1102" s="80">
        <v>2384.3000000000002</v>
      </c>
      <c r="K1102" s="80">
        <v>1114.3064999999999</v>
      </c>
      <c r="L1102" s="80">
        <v>11344.8</v>
      </c>
      <c r="M1102" s="80">
        <v>19658.12</v>
      </c>
    </row>
    <row r="1103" spans="1:13" ht="15.5" x14ac:dyDescent="0.35">
      <c r="A1103" s="13">
        <v>44564</v>
      </c>
      <c r="B1103" s="81" t="s">
        <v>1149</v>
      </c>
      <c r="C1103" s="80">
        <f t="shared" si="166"/>
        <v>2022</v>
      </c>
      <c r="D1103" s="80">
        <f t="shared" si="167"/>
        <v>1</v>
      </c>
      <c r="E1103" s="80">
        <f t="shared" si="168"/>
        <v>3</v>
      </c>
      <c r="F1103" s="80">
        <v>598.08709999999996</v>
      </c>
      <c r="G1103" s="80">
        <v>53.67</v>
      </c>
      <c r="H1103" s="80">
        <v>-0.14000000000000001</v>
      </c>
      <c r="I1103" s="80">
        <v>1598.95</v>
      </c>
      <c r="J1103" s="80">
        <v>3190.2</v>
      </c>
      <c r="K1103" s="80">
        <v>1114.3231000000001</v>
      </c>
      <c r="L1103" s="80">
        <v>11344.84</v>
      </c>
      <c r="M1103" s="80">
        <v>19659.900000000001</v>
      </c>
    </row>
    <row r="1104" spans="1:13" ht="15.5" x14ac:dyDescent="0.35">
      <c r="A1104" s="13">
        <v>44565</v>
      </c>
      <c r="B1104" s="81" t="s">
        <v>1150</v>
      </c>
      <c r="C1104" s="80">
        <f t="shared" si="166"/>
        <v>2022</v>
      </c>
      <c r="D1104" s="80">
        <f t="shared" si="167"/>
        <v>1</v>
      </c>
      <c r="E1104" s="80">
        <f t="shared" si="168"/>
        <v>4</v>
      </c>
      <c r="F1104" s="80">
        <v>595.32510000000002</v>
      </c>
      <c r="G1104" s="80">
        <v>53.42</v>
      </c>
      <c r="H1104" s="80">
        <v>-0.25</v>
      </c>
      <c r="I1104" s="80">
        <v>1185.9100000000001</v>
      </c>
      <c r="J1104" s="80">
        <v>3961.6</v>
      </c>
      <c r="K1104" s="80">
        <v>1114.3231000000001</v>
      </c>
      <c r="L1104" s="80">
        <v>11344.67</v>
      </c>
      <c r="M1104" s="80">
        <v>19660.34</v>
      </c>
    </row>
    <row r="1105" spans="1:13" ht="15.5" x14ac:dyDescent="0.35">
      <c r="A1105" s="13">
        <v>44566</v>
      </c>
      <c r="B1105" s="81" t="s">
        <v>1151</v>
      </c>
      <c r="C1105" s="80">
        <f t="shared" si="166"/>
        <v>2022</v>
      </c>
      <c r="D1105" s="80">
        <f t="shared" si="167"/>
        <v>1</v>
      </c>
      <c r="E1105" s="80">
        <f t="shared" si="168"/>
        <v>5</v>
      </c>
      <c r="F1105" s="80">
        <v>591.04660000000001</v>
      </c>
      <c r="G1105" s="80">
        <v>53.04</v>
      </c>
      <c r="H1105" s="80">
        <v>-0.38</v>
      </c>
      <c r="I1105" s="80">
        <v>585.11</v>
      </c>
      <c r="J1105" s="80">
        <v>4853.5</v>
      </c>
      <c r="K1105" s="80">
        <v>1114.3231000000001</v>
      </c>
      <c r="L1105" s="80">
        <v>11344.86</v>
      </c>
      <c r="M1105" s="80">
        <v>19659.849999999999</v>
      </c>
    </row>
    <row r="1106" spans="1:13" ht="15.5" x14ac:dyDescent="0.35">
      <c r="A1106" s="13">
        <v>44567</v>
      </c>
      <c r="B1106" s="81" t="s">
        <v>1152</v>
      </c>
      <c r="C1106" s="80">
        <f t="shared" si="166"/>
        <v>2022</v>
      </c>
      <c r="D1106" s="80">
        <f t="shared" si="167"/>
        <v>1</v>
      </c>
      <c r="E1106" s="80">
        <f t="shared" si="168"/>
        <v>6</v>
      </c>
      <c r="F1106" s="80">
        <v>586.70519999999999</v>
      </c>
      <c r="G1106" s="80">
        <v>52.65</v>
      </c>
      <c r="H1106" s="80">
        <v>-0.39</v>
      </c>
      <c r="I1106" s="80">
        <v>421.43</v>
      </c>
      <c r="J1106" s="80">
        <v>5722.2</v>
      </c>
      <c r="K1106" s="80">
        <v>1114.3231000000001</v>
      </c>
      <c r="L1106" s="80">
        <v>11345.26</v>
      </c>
      <c r="M1106" s="80">
        <v>19658.8</v>
      </c>
    </row>
    <row r="1107" spans="1:13" ht="15.5" x14ac:dyDescent="0.35">
      <c r="A1107" s="13">
        <v>44568</v>
      </c>
      <c r="B1107" s="81" t="s">
        <v>1153</v>
      </c>
      <c r="C1107" s="80">
        <f t="shared" si="166"/>
        <v>2022</v>
      </c>
      <c r="D1107" s="80">
        <f t="shared" si="167"/>
        <v>1</v>
      </c>
      <c r="E1107" s="80">
        <f t="shared" si="168"/>
        <v>7</v>
      </c>
      <c r="F1107" s="80">
        <v>580.95069999999998</v>
      </c>
      <c r="G1107" s="80">
        <v>52.13</v>
      </c>
      <c r="H1107" s="80">
        <v>-0.52</v>
      </c>
      <c r="I1107" s="80">
        <v>373.63</v>
      </c>
      <c r="J1107" s="80">
        <v>6109</v>
      </c>
      <c r="K1107" s="80">
        <v>1114.3231000000001</v>
      </c>
      <c r="L1107" s="80">
        <v>11345.59</v>
      </c>
      <c r="M1107" s="80">
        <v>19657.91</v>
      </c>
    </row>
    <row r="1108" spans="1:13" ht="15.5" x14ac:dyDescent="0.35">
      <c r="A1108" s="13">
        <v>44569</v>
      </c>
      <c r="B1108" s="81" t="s">
        <v>1154</v>
      </c>
      <c r="C1108" s="80">
        <f t="shared" si="166"/>
        <v>2022</v>
      </c>
      <c r="D1108" s="80">
        <f t="shared" si="167"/>
        <v>1</v>
      </c>
      <c r="E1108" s="80">
        <f t="shared" si="168"/>
        <v>8</v>
      </c>
      <c r="F1108" s="80">
        <v>576.18539999999996</v>
      </c>
      <c r="G1108" s="80">
        <v>51.71</v>
      </c>
      <c r="H1108" s="80">
        <v>-0.43</v>
      </c>
      <c r="I1108" s="80">
        <v>413.62</v>
      </c>
      <c r="J1108" s="80">
        <v>5135.3</v>
      </c>
      <c r="K1108" s="80">
        <v>1114.3231000000001</v>
      </c>
      <c r="L1108" s="80">
        <v>11345.98</v>
      </c>
      <c r="M1108" s="80">
        <v>19656.89</v>
      </c>
    </row>
    <row r="1109" spans="1:13" ht="15.5" x14ac:dyDescent="0.35">
      <c r="A1109" s="13">
        <v>44570</v>
      </c>
      <c r="B1109" s="81" t="s">
        <v>1155</v>
      </c>
      <c r="C1109" s="80">
        <f t="shared" si="166"/>
        <v>2022</v>
      </c>
      <c r="D1109" s="80">
        <f t="shared" si="167"/>
        <v>1</v>
      </c>
      <c r="E1109" s="80">
        <f t="shared" si="168"/>
        <v>9</v>
      </c>
      <c r="F1109" s="80">
        <v>571.41549999999995</v>
      </c>
      <c r="G1109" s="80">
        <v>51.28</v>
      </c>
      <c r="H1109" s="80">
        <v>-0.43</v>
      </c>
      <c r="I1109" s="80">
        <v>401.09</v>
      </c>
      <c r="J1109" s="80">
        <v>5139.7</v>
      </c>
      <c r="K1109" s="80">
        <v>1114.3231000000001</v>
      </c>
      <c r="L1109" s="80">
        <v>11346.4</v>
      </c>
      <c r="M1109" s="80">
        <v>19655.78</v>
      </c>
    </row>
    <row r="1110" spans="1:13" ht="15.5" x14ac:dyDescent="0.35">
      <c r="A1110" s="13">
        <v>44571</v>
      </c>
      <c r="B1110" s="81" t="s">
        <v>1156</v>
      </c>
      <c r="C1110" s="80">
        <f t="shared" si="166"/>
        <v>2022</v>
      </c>
      <c r="D1110" s="80">
        <f t="shared" si="167"/>
        <v>1</v>
      </c>
      <c r="E1110" s="80">
        <f t="shared" si="168"/>
        <v>10</v>
      </c>
      <c r="F1110" s="80">
        <v>563.2826</v>
      </c>
      <c r="G1110" s="80">
        <v>50.54</v>
      </c>
      <c r="H1110" s="80">
        <v>-0.73</v>
      </c>
      <c r="I1110" s="80">
        <v>201.02</v>
      </c>
      <c r="J1110" s="80">
        <v>7893.5</v>
      </c>
      <c r="K1110" s="80">
        <v>1114.4573</v>
      </c>
      <c r="L1110" s="80">
        <v>11350.08</v>
      </c>
      <c r="M1110" s="80">
        <v>19661.39</v>
      </c>
    </row>
    <row r="1111" spans="1:13" ht="15.5" x14ac:dyDescent="0.35">
      <c r="A1111" s="13">
        <v>44572</v>
      </c>
      <c r="B1111" s="81" t="s">
        <v>1157</v>
      </c>
      <c r="C1111" s="80">
        <f t="shared" si="166"/>
        <v>2022</v>
      </c>
      <c r="D1111" s="80">
        <f t="shared" si="167"/>
        <v>1</v>
      </c>
      <c r="E1111" s="80">
        <f t="shared" si="168"/>
        <v>11</v>
      </c>
      <c r="F1111" s="80">
        <v>555.18359999999996</v>
      </c>
      <c r="G1111" s="80">
        <v>49.81</v>
      </c>
      <c r="H1111" s="80">
        <v>-0.73</v>
      </c>
      <c r="I1111" s="80">
        <v>253.26</v>
      </c>
      <c r="J1111" s="80">
        <v>8338.9</v>
      </c>
      <c r="K1111" s="80">
        <v>1114.5081</v>
      </c>
      <c r="L1111" s="80">
        <v>11350.56</v>
      </c>
      <c r="M1111" s="80">
        <v>19664.32</v>
      </c>
    </row>
    <row r="1112" spans="1:13" ht="15.5" x14ac:dyDescent="0.35">
      <c r="A1112" s="13">
        <v>44573</v>
      </c>
      <c r="B1112" s="81" t="s">
        <v>1158</v>
      </c>
      <c r="C1112" s="80">
        <f t="shared" si="166"/>
        <v>2022</v>
      </c>
      <c r="D1112" s="80">
        <f t="shared" si="167"/>
        <v>1</v>
      </c>
      <c r="E1112" s="80">
        <f t="shared" si="168"/>
        <v>12</v>
      </c>
      <c r="F1112" s="80">
        <v>546.97850000000005</v>
      </c>
      <c r="G1112" s="80">
        <v>49.08</v>
      </c>
      <c r="H1112" s="80">
        <v>-0.74</v>
      </c>
      <c r="I1112" s="80">
        <v>217.57</v>
      </c>
      <c r="J1112" s="80">
        <v>8401.7000000000007</v>
      </c>
      <c r="K1112" s="80">
        <v>1114.5081</v>
      </c>
      <c r="L1112" s="80">
        <v>11351</v>
      </c>
      <c r="M1112" s="80">
        <v>19663.169999999998</v>
      </c>
    </row>
    <row r="1113" spans="1:13" ht="15.5" x14ac:dyDescent="0.35">
      <c r="A1113" s="13">
        <v>44574</v>
      </c>
      <c r="B1113" s="81" t="s">
        <v>1159</v>
      </c>
      <c r="C1113" s="80">
        <f t="shared" si="166"/>
        <v>2022</v>
      </c>
      <c r="D1113" s="80">
        <f t="shared" si="167"/>
        <v>1</v>
      </c>
      <c r="E1113" s="80">
        <f t="shared" si="168"/>
        <v>13</v>
      </c>
      <c r="F1113" s="80">
        <v>539.08190000000002</v>
      </c>
      <c r="G1113" s="80">
        <v>48.37</v>
      </c>
      <c r="H1113" s="80">
        <v>-0.71</v>
      </c>
      <c r="I1113" s="80">
        <v>272.83999999999997</v>
      </c>
      <c r="J1113" s="80">
        <v>8166</v>
      </c>
      <c r="K1113" s="80">
        <v>1114.5081</v>
      </c>
      <c r="L1113" s="80">
        <v>11351.42</v>
      </c>
      <c r="M1113" s="80">
        <v>19662.060000000001</v>
      </c>
    </row>
    <row r="1114" spans="1:13" ht="15.5" x14ac:dyDescent="0.35">
      <c r="A1114" s="13">
        <v>44575</v>
      </c>
      <c r="B1114" s="81" t="s">
        <v>1160</v>
      </c>
      <c r="C1114" s="80">
        <f t="shared" si="166"/>
        <v>2022</v>
      </c>
      <c r="D1114" s="80">
        <f t="shared" si="167"/>
        <v>1</v>
      </c>
      <c r="E1114" s="80">
        <f t="shared" si="168"/>
        <v>14</v>
      </c>
      <c r="F1114" s="80">
        <v>531.15409999999997</v>
      </c>
      <c r="G1114" s="80">
        <v>47.66</v>
      </c>
      <c r="H1114" s="80">
        <v>-0.71</v>
      </c>
      <c r="I1114" s="80">
        <v>211.71</v>
      </c>
      <c r="J1114" s="80">
        <v>8070.7</v>
      </c>
      <c r="K1114" s="80">
        <v>1114.5081</v>
      </c>
      <c r="L1114" s="80">
        <v>11351.22</v>
      </c>
      <c r="M1114" s="80">
        <v>19662.57</v>
      </c>
    </row>
    <row r="1115" spans="1:13" ht="15.5" x14ac:dyDescent="0.35">
      <c r="A1115" s="13">
        <v>44576</v>
      </c>
      <c r="B1115" s="81" t="s">
        <v>1161</v>
      </c>
      <c r="C1115" s="80">
        <f t="shared" si="166"/>
        <v>2022</v>
      </c>
      <c r="D1115" s="80">
        <f t="shared" si="167"/>
        <v>1</v>
      </c>
      <c r="E1115" s="80">
        <f t="shared" si="168"/>
        <v>15</v>
      </c>
      <c r="F1115" s="80">
        <v>524.94159999999999</v>
      </c>
      <c r="G1115" s="80">
        <v>47.1</v>
      </c>
      <c r="H1115" s="80">
        <v>-0.56000000000000005</v>
      </c>
      <c r="I1115" s="80">
        <v>369.98</v>
      </c>
      <c r="J1115" s="80">
        <v>6580.5</v>
      </c>
      <c r="K1115" s="80">
        <v>1114.5081</v>
      </c>
      <c r="L1115" s="80">
        <v>11351.71</v>
      </c>
      <c r="M1115" s="80">
        <v>19661.28</v>
      </c>
    </row>
    <row r="1116" spans="1:13" ht="15.5" x14ac:dyDescent="0.35">
      <c r="A1116" s="13">
        <v>44577</v>
      </c>
      <c r="B1116" s="81" t="s">
        <v>1162</v>
      </c>
      <c r="C1116" s="80">
        <f t="shared" si="166"/>
        <v>2022</v>
      </c>
      <c r="D1116" s="80">
        <f t="shared" si="167"/>
        <v>1</v>
      </c>
      <c r="E1116" s="80">
        <f t="shared" si="168"/>
        <v>16</v>
      </c>
      <c r="F1116" s="80">
        <v>519.45370000000003</v>
      </c>
      <c r="G1116" s="80">
        <v>46.61</v>
      </c>
      <c r="H1116" s="80">
        <v>-0.49</v>
      </c>
      <c r="I1116" s="80">
        <v>487.32</v>
      </c>
      <c r="J1116" s="80">
        <v>5947.3</v>
      </c>
      <c r="K1116" s="80">
        <v>1114.5081</v>
      </c>
      <c r="L1116" s="80">
        <v>11352.21</v>
      </c>
      <c r="M1116" s="80">
        <v>19659.95</v>
      </c>
    </row>
    <row r="1117" spans="1:13" ht="15.5" x14ac:dyDescent="0.35">
      <c r="A1117" s="13">
        <v>44578</v>
      </c>
      <c r="B1117" s="81" t="s">
        <v>1163</v>
      </c>
      <c r="C1117" s="80">
        <f t="shared" si="166"/>
        <v>2022</v>
      </c>
      <c r="D1117" s="80">
        <f t="shared" si="167"/>
        <v>1</v>
      </c>
      <c r="E1117" s="80">
        <f t="shared" si="168"/>
        <v>17</v>
      </c>
      <c r="F1117" s="80">
        <v>512.28779999999995</v>
      </c>
      <c r="G1117" s="80">
        <v>45.97</v>
      </c>
      <c r="H1117" s="80">
        <v>-0.64</v>
      </c>
      <c r="I1117" s="80">
        <v>222.61</v>
      </c>
      <c r="J1117" s="80">
        <v>7398.8</v>
      </c>
      <c r="K1117" s="80">
        <v>1114.4081000000001</v>
      </c>
      <c r="L1117" s="80">
        <v>11350.13</v>
      </c>
      <c r="M1117" s="80">
        <v>19610.46</v>
      </c>
    </row>
    <row r="1118" spans="1:13" ht="15.5" x14ac:dyDescent="0.35">
      <c r="A1118" s="13">
        <v>44579</v>
      </c>
      <c r="B1118" s="81" t="s">
        <v>1164</v>
      </c>
      <c r="C1118" s="80">
        <f t="shared" si="166"/>
        <v>2022</v>
      </c>
      <c r="D1118" s="80">
        <f t="shared" si="167"/>
        <v>1</v>
      </c>
      <c r="E1118" s="80">
        <f t="shared" si="168"/>
        <v>18</v>
      </c>
      <c r="F1118" s="80">
        <v>504.55329999999998</v>
      </c>
      <c r="G1118" s="80">
        <v>45.28</v>
      </c>
      <c r="H1118" s="80">
        <v>-0.69</v>
      </c>
      <c r="I1118" s="80">
        <v>205.93</v>
      </c>
      <c r="J1118" s="80">
        <v>7886.3</v>
      </c>
      <c r="K1118" s="80">
        <v>1114.4081000000001</v>
      </c>
      <c r="L1118" s="80">
        <v>11350.5</v>
      </c>
      <c r="M1118" s="80">
        <v>19653.060000000001</v>
      </c>
    </row>
    <row r="1119" spans="1:13" ht="15.5" x14ac:dyDescent="0.35">
      <c r="A1119" s="13">
        <v>44580</v>
      </c>
      <c r="B1119" s="81" t="s">
        <v>1165</v>
      </c>
      <c r="C1119" s="80">
        <f t="shared" si="166"/>
        <v>2022</v>
      </c>
      <c r="D1119" s="80">
        <f t="shared" si="167"/>
        <v>1</v>
      </c>
      <c r="E1119" s="80">
        <f t="shared" si="168"/>
        <v>19</v>
      </c>
      <c r="F1119" s="80">
        <v>497.59440000000001</v>
      </c>
      <c r="G1119" s="80">
        <v>44.65</v>
      </c>
      <c r="H1119" s="80">
        <v>-0.62</v>
      </c>
      <c r="I1119" s="80">
        <v>224.53</v>
      </c>
      <c r="J1119" s="80">
        <v>7375.2</v>
      </c>
      <c r="K1119" s="80">
        <v>1114.4081000000001</v>
      </c>
      <c r="L1119" s="80">
        <v>11351.04</v>
      </c>
      <c r="M1119" s="80">
        <v>19608.57</v>
      </c>
    </row>
    <row r="1120" spans="1:13" ht="15.5" x14ac:dyDescent="0.35">
      <c r="A1120" s="13">
        <v>44581</v>
      </c>
      <c r="B1120" s="81" t="s">
        <v>1166</v>
      </c>
      <c r="C1120" s="80">
        <f t="shared" si="166"/>
        <v>2022</v>
      </c>
      <c r="D1120" s="80">
        <f t="shared" si="167"/>
        <v>1</v>
      </c>
      <c r="E1120" s="80">
        <f t="shared" si="168"/>
        <v>20</v>
      </c>
      <c r="F1120" s="80">
        <v>490.3433</v>
      </c>
      <c r="G1120" s="80">
        <v>44</v>
      </c>
      <c r="H1120" s="80">
        <v>-0.65</v>
      </c>
      <c r="I1120" s="80">
        <v>166.89</v>
      </c>
      <c r="J1120" s="80">
        <v>7424.1</v>
      </c>
      <c r="K1120" s="80">
        <v>1114.4081000000001</v>
      </c>
      <c r="L1120" s="80">
        <v>11351.44</v>
      </c>
      <c r="M1120" s="80">
        <v>19593.43</v>
      </c>
    </row>
    <row r="1121" spans="1:13" ht="15.5" x14ac:dyDescent="0.35">
      <c r="A1121" s="13">
        <v>44582</v>
      </c>
      <c r="B1121" s="81" t="s">
        <v>1167</v>
      </c>
      <c r="C1121" s="80">
        <f t="shared" si="166"/>
        <v>2022</v>
      </c>
      <c r="D1121" s="80">
        <f t="shared" si="167"/>
        <v>1</v>
      </c>
      <c r="E1121" s="80">
        <f t="shared" si="168"/>
        <v>21</v>
      </c>
      <c r="F1121" s="80">
        <v>482.65730000000002</v>
      </c>
      <c r="G1121" s="80">
        <v>43.31</v>
      </c>
      <c r="H1121" s="80">
        <v>-0.69</v>
      </c>
      <c r="I1121" s="80">
        <v>170.22</v>
      </c>
      <c r="J1121" s="80">
        <v>7843.2</v>
      </c>
      <c r="K1121" s="80">
        <v>1114.4081000000001</v>
      </c>
      <c r="L1121" s="80">
        <v>11351.84</v>
      </c>
      <c r="M1121" s="80">
        <v>19629.71</v>
      </c>
    </row>
    <row r="1122" spans="1:13" ht="15.5" x14ac:dyDescent="0.35">
      <c r="A1122" s="13">
        <v>44583</v>
      </c>
      <c r="B1122" s="81" t="s">
        <v>1168</v>
      </c>
      <c r="C1122" s="80">
        <f t="shared" si="166"/>
        <v>2022</v>
      </c>
      <c r="D1122" s="80">
        <f t="shared" si="167"/>
        <v>1</v>
      </c>
      <c r="E1122" s="80">
        <f t="shared" si="168"/>
        <v>22</v>
      </c>
      <c r="F1122" s="80">
        <v>476.1995</v>
      </c>
      <c r="G1122" s="80">
        <v>42.73</v>
      </c>
      <c r="H1122" s="80">
        <v>-0.57999999999999996</v>
      </c>
      <c r="I1122" s="80">
        <v>239.24</v>
      </c>
      <c r="J1122" s="80">
        <v>6686.4</v>
      </c>
      <c r="K1122" s="80">
        <v>1114.4081000000001</v>
      </c>
      <c r="L1122" s="80">
        <v>11351.32</v>
      </c>
      <c r="M1122" s="80">
        <v>19631.09</v>
      </c>
    </row>
    <row r="1123" spans="1:13" ht="15.5" x14ac:dyDescent="0.35">
      <c r="A1123" s="13">
        <v>44584</v>
      </c>
      <c r="B1123" s="81" t="s">
        <v>1169</v>
      </c>
      <c r="C1123" s="80">
        <f t="shared" si="166"/>
        <v>2022</v>
      </c>
      <c r="D1123" s="80">
        <f t="shared" si="167"/>
        <v>1</v>
      </c>
      <c r="E1123" s="80">
        <f t="shared" si="168"/>
        <v>23</v>
      </c>
      <c r="F1123" s="80">
        <v>470.05560000000003</v>
      </c>
      <c r="G1123" s="80">
        <v>42.18</v>
      </c>
      <c r="H1123" s="80">
        <v>-0.55000000000000004</v>
      </c>
      <c r="I1123" s="80">
        <v>266.37</v>
      </c>
      <c r="J1123" s="80">
        <v>6279.2</v>
      </c>
      <c r="K1123" s="80">
        <v>1114.4081000000001</v>
      </c>
      <c r="L1123" s="80">
        <v>11351.74</v>
      </c>
      <c r="M1123" s="80">
        <v>19629.990000000002</v>
      </c>
    </row>
    <row r="1124" spans="1:13" ht="15.5" x14ac:dyDescent="0.35">
      <c r="A1124" s="13">
        <v>44585</v>
      </c>
      <c r="B1124" s="81" t="s">
        <v>1170</v>
      </c>
      <c r="C1124" s="80">
        <f t="shared" si="166"/>
        <v>2022</v>
      </c>
      <c r="D1124" s="80">
        <f t="shared" si="167"/>
        <v>1</v>
      </c>
      <c r="E1124" s="80">
        <f t="shared" si="168"/>
        <v>24</v>
      </c>
      <c r="F1124" s="80">
        <v>462.28579999999999</v>
      </c>
      <c r="G1124" s="80">
        <v>41.48</v>
      </c>
      <c r="H1124" s="80">
        <v>-0.7</v>
      </c>
      <c r="I1124" s="80">
        <v>182.19</v>
      </c>
      <c r="J1124" s="80">
        <v>7953.4</v>
      </c>
      <c r="K1124" s="80">
        <v>1114.3860999999999</v>
      </c>
      <c r="L1124" s="80">
        <v>11351.62</v>
      </c>
      <c r="M1124" s="80">
        <v>19594.599999999999</v>
      </c>
    </row>
    <row r="1125" spans="1:13" ht="15.5" x14ac:dyDescent="0.35">
      <c r="A1125" s="13">
        <v>44586</v>
      </c>
      <c r="B1125" s="81" t="s">
        <v>1171</v>
      </c>
      <c r="C1125" s="80">
        <f t="shared" si="166"/>
        <v>2022</v>
      </c>
      <c r="D1125" s="80">
        <f t="shared" si="167"/>
        <v>1</v>
      </c>
      <c r="E1125" s="80">
        <f t="shared" si="168"/>
        <v>25</v>
      </c>
      <c r="F1125" s="80">
        <v>454.209</v>
      </c>
      <c r="G1125" s="80">
        <v>40.76</v>
      </c>
      <c r="H1125" s="80">
        <v>-0.72</v>
      </c>
      <c r="I1125" s="80">
        <v>172.42</v>
      </c>
      <c r="J1125" s="80">
        <v>8235.2999999999993</v>
      </c>
      <c r="K1125" s="80">
        <v>1114.3860999999999</v>
      </c>
      <c r="L1125" s="80">
        <v>11352.02</v>
      </c>
      <c r="M1125" s="80">
        <v>19626.75</v>
      </c>
    </row>
    <row r="1126" spans="1:13" ht="15.5" x14ac:dyDescent="0.35">
      <c r="A1126" s="13">
        <v>44587</v>
      </c>
      <c r="B1126" s="81" t="s">
        <v>1172</v>
      </c>
      <c r="C1126" s="80">
        <f t="shared" si="166"/>
        <v>2022</v>
      </c>
      <c r="D1126" s="80">
        <f t="shared" si="167"/>
        <v>1</v>
      </c>
      <c r="E1126" s="80">
        <f t="shared" si="168"/>
        <v>26</v>
      </c>
      <c r="F1126" s="80">
        <v>446.62400000000002</v>
      </c>
      <c r="G1126" s="80">
        <v>40.08</v>
      </c>
      <c r="H1126" s="80">
        <v>-0.68</v>
      </c>
      <c r="I1126" s="80">
        <v>243.8</v>
      </c>
      <c r="J1126" s="80">
        <v>7866.2</v>
      </c>
      <c r="K1126" s="80">
        <v>1114.3860999999999</v>
      </c>
      <c r="L1126" s="80">
        <v>11352.45</v>
      </c>
      <c r="M1126" s="80">
        <v>19625.61</v>
      </c>
    </row>
    <row r="1127" spans="1:13" ht="15.5" x14ac:dyDescent="0.35">
      <c r="A1127" s="13">
        <v>44588</v>
      </c>
      <c r="B1127" s="81" t="s">
        <v>1173</v>
      </c>
      <c r="C1127" s="80">
        <f t="shared" si="166"/>
        <v>2022</v>
      </c>
      <c r="D1127" s="80">
        <f t="shared" si="167"/>
        <v>1</v>
      </c>
      <c r="E1127" s="80">
        <f t="shared" si="168"/>
        <v>27</v>
      </c>
      <c r="F1127" s="80">
        <v>440.06060000000002</v>
      </c>
      <c r="G1127" s="80">
        <v>39.49</v>
      </c>
      <c r="H1127" s="80">
        <v>-0.59</v>
      </c>
      <c r="I1127" s="80">
        <v>289.51</v>
      </c>
      <c r="J1127" s="80">
        <v>6817.5</v>
      </c>
      <c r="K1127" s="80">
        <v>1114.3860999999999</v>
      </c>
      <c r="L1127" s="80">
        <v>11352.9</v>
      </c>
      <c r="M1127" s="80">
        <v>19624.419999999998</v>
      </c>
    </row>
    <row r="1128" spans="1:13" ht="15.5" x14ac:dyDescent="0.35">
      <c r="A1128" s="13">
        <v>44589</v>
      </c>
      <c r="B1128" s="81" t="s">
        <v>1174</v>
      </c>
      <c r="C1128" s="80">
        <f t="shared" si="166"/>
        <v>2022</v>
      </c>
      <c r="D1128" s="80">
        <f t="shared" si="167"/>
        <v>1</v>
      </c>
      <c r="E1128" s="80">
        <f t="shared" si="168"/>
        <v>28</v>
      </c>
      <c r="F1128" s="80">
        <v>433.8075</v>
      </c>
      <c r="G1128" s="80">
        <v>38.93</v>
      </c>
      <c r="H1128" s="80">
        <v>-0.56000000000000005</v>
      </c>
      <c r="I1128" s="80">
        <v>214.93</v>
      </c>
      <c r="J1128" s="80">
        <v>6462.7</v>
      </c>
      <c r="K1128" s="80">
        <v>1114.3860999999999</v>
      </c>
      <c r="L1128" s="80">
        <v>11353.21</v>
      </c>
      <c r="M1128" s="80">
        <v>19623.61</v>
      </c>
    </row>
    <row r="1129" spans="1:13" ht="15.5" x14ac:dyDescent="0.35">
      <c r="A1129" s="13">
        <v>44590</v>
      </c>
      <c r="B1129" s="81" t="s">
        <v>1175</v>
      </c>
      <c r="C1129" s="80">
        <f t="shared" si="166"/>
        <v>2022</v>
      </c>
      <c r="D1129" s="80">
        <f t="shared" si="167"/>
        <v>1</v>
      </c>
      <c r="E1129" s="80">
        <f t="shared" si="168"/>
        <v>29</v>
      </c>
      <c r="F1129" s="80">
        <v>429.81920000000002</v>
      </c>
      <c r="G1129" s="80">
        <v>38.57</v>
      </c>
      <c r="H1129" s="80">
        <v>-0.36</v>
      </c>
      <c r="I1129" s="80">
        <v>609.92999999999995</v>
      </c>
      <c r="J1129" s="80">
        <v>4594</v>
      </c>
      <c r="K1129" s="80">
        <v>1114.3860999999999</v>
      </c>
      <c r="L1129" s="80">
        <v>11353.6</v>
      </c>
      <c r="M1129" s="80">
        <v>19604.07</v>
      </c>
    </row>
    <row r="1130" spans="1:13" ht="15.5" x14ac:dyDescent="0.35">
      <c r="A1130" s="13">
        <v>44591</v>
      </c>
      <c r="B1130" s="81" t="s">
        <v>1176</v>
      </c>
      <c r="C1130" s="80">
        <f t="shared" si="166"/>
        <v>2022</v>
      </c>
      <c r="D1130" s="80">
        <f t="shared" si="167"/>
        <v>1</v>
      </c>
      <c r="E1130" s="80">
        <f t="shared" si="168"/>
        <v>30</v>
      </c>
      <c r="F1130" s="80">
        <v>425.92790000000002</v>
      </c>
      <c r="G1130" s="80">
        <v>38.22</v>
      </c>
      <c r="H1130" s="80">
        <v>-0.35</v>
      </c>
      <c r="I1130" s="80">
        <v>525.54</v>
      </c>
      <c r="J1130" s="80">
        <v>4408.8</v>
      </c>
      <c r="K1130" s="80">
        <v>1114.3860999999999</v>
      </c>
      <c r="L1130" s="80">
        <v>11353.86</v>
      </c>
      <c r="M1130" s="80">
        <v>19603.400000000001</v>
      </c>
    </row>
    <row r="1131" spans="1:13" ht="15.5" x14ac:dyDescent="0.35">
      <c r="A1131" s="13">
        <v>44592</v>
      </c>
      <c r="B1131" s="81" t="s">
        <v>1177</v>
      </c>
      <c r="C1131" s="80">
        <f t="shared" si="166"/>
        <v>2022</v>
      </c>
      <c r="D1131" s="80">
        <f t="shared" si="167"/>
        <v>1</v>
      </c>
      <c r="E1131" s="80">
        <f t="shared" si="168"/>
        <v>31</v>
      </c>
      <c r="F1131" s="80">
        <v>419.79070000000002</v>
      </c>
      <c r="G1131" s="80">
        <v>37.67</v>
      </c>
      <c r="H1131" s="80">
        <v>-0.55000000000000004</v>
      </c>
      <c r="I1131" s="80">
        <v>260.75</v>
      </c>
      <c r="J1131" s="80">
        <v>6398.3</v>
      </c>
      <c r="K1131" s="80">
        <v>1114.3739</v>
      </c>
      <c r="L1131" s="80">
        <v>11353.86</v>
      </c>
      <c r="M1131" s="80">
        <v>19602.009999999998</v>
      </c>
    </row>
    <row r="1132" spans="1:13" ht="15.5" x14ac:dyDescent="0.35">
      <c r="A1132" s="13">
        <v>44593</v>
      </c>
      <c r="B1132" s="81" t="s">
        <v>1178</v>
      </c>
      <c r="C1132" s="80">
        <f t="shared" si="166"/>
        <v>2022</v>
      </c>
      <c r="D1132" s="80">
        <f t="shared" si="167"/>
        <v>2</v>
      </c>
      <c r="E1132" s="80">
        <f t="shared" si="168"/>
        <v>1</v>
      </c>
      <c r="F1132" s="80">
        <v>414.83879999999999</v>
      </c>
      <c r="G1132" s="80">
        <v>37.229999999999997</v>
      </c>
      <c r="H1132" s="80">
        <v>-0.44</v>
      </c>
      <c r="I1132" s="80">
        <v>314.3</v>
      </c>
      <c r="J1132" s="80">
        <v>5305.4</v>
      </c>
      <c r="K1132" s="80">
        <v>1114.3739</v>
      </c>
      <c r="L1132" s="80">
        <v>11354.16</v>
      </c>
      <c r="M1132" s="80">
        <v>19581.099999999999</v>
      </c>
    </row>
    <row r="1133" spans="1:13" ht="15.5" x14ac:dyDescent="0.35">
      <c r="A1133" s="13">
        <v>44594</v>
      </c>
      <c r="B1133" s="81" t="s">
        <v>1179</v>
      </c>
      <c r="C1133" s="80">
        <f t="shared" si="166"/>
        <v>2022</v>
      </c>
      <c r="D1133" s="80">
        <f t="shared" si="167"/>
        <v>2</v>
      </c>
      <c r="E1133" s="80">
        <f t="shared" si="168"/>
        <v>2</v>
      </c>
      <c r="F1133" s="80">
        <v>409.96859999999998</v>
      </c>
      <c r="G1133" s="80">
        <v>36.79</v>
      </c>
      <c r="H1133" s="80">
        <v>-0.44</v>
      </c>
      <c r="I1133" s="80">
        <v>282.74</v>
      </c>
      <c r="J1133" s="80">
        <v>5131.8</v>
      </c>
      <c r="K1133" s="80">
        <v>1114.3739</v>
      </c>
      <c r="L1133" s="80">
        <v>11354.46</v>
      </c>
      <c r="M1133" s="80">
        <v>19547.34</v>
      </c>
    </row>
    <row r="1134" spans="1:13" ht="15.5" x14ac:dyDescent="0.35">
      <c r="A1134" s="13">
        <v>44595</v>
      </c>
      <c r="B1134" s="81" t="s">
        <v>1180</v>
      </c>
      <c r="C1134" s="80">
        <f t="shared" si="166"/>
        <v>2022</v>
      </c>
      <c r="D1134" s="80">
        <f t="shared" si="167"/>
        <v>2</v>
      </c>
      <c r="E1134" s="80">
        <f t="shared" si="168"/>
        <v>3</v>
      </c>
      <c r="F1134" s="80">
        <v>405.37090000000001</v>
      </c>
      <c r="G1134" s="80">
        <v>36.380000000000003</v>
      </c>
      <c r="H1134" s="80">
        <v>-0.41</v>
      </c>
      <c r="I1134" s="80">
        <v>420.91</v>
      </c>
      <c r="J1134" s="80">
        <v>5002.7</v>
      </c>
      <c r="K1134" s="80">
        <v>1114.3739</v>
      </c>
      <c r="L1134" s="80">
        <v>11354.73</v>
      </c>
      <c r="M1134" s="80">
        <v>19579.599999999999</v>
      </c>
    </row>
    <row r="1135" spans="1:13" ht="15.5" x14ac:dyDescent="0.35">
      <c r="A1135" s="13">
        <v>44596</v>
      </c>
      <c r="B1135" s="81" t="s">
        <v>1181</v>
      </c>
      <c r="C1135" s="80">
        <f t="shared" si="166"/>
        <v>2022</v>
      </c>
      <c r="D1135" s="80">
        <f t="shared" si="167"/>
        <v>2</v>
      </c>
      <c r="E1135" s="80">
        <f t="shared" si="168"/>
        <v>4</v>
      </c>
      <c r="F1135" s="80">
        <v>401.59460000000001</v>
      </c>
      <c r="G1135" s="80">
        <v>36.04</v>
      </c>
      <c r="H1135" s="80">
        <v>-0.34</v>
      </c>
      <c r="I1135" s="80">
        <v>600.15</v>
      </c>
      <c r="J1135" s="80">
        <v>4350.2</v>
      </c>
      <c r="K1135" s="80">
        <v>1114.3739</v>
      </c>
      <c r="L1135" s="80">
        <v>11354.94</v>
      </c>
      <c r="M1135" s="80">
        <v>19579.04</v>
      </c>
    </row>
    <row r="1136" spans="1:13" ht="15.5" x14ac:dyDescent="0.35">
      <c r="A1136" s="13">
        <v>44597</v>
      </c>
      <c r="B1136" s="81" t="s">
        <v>1182</v>
      </c>
      <c r="C1136" s="80">
        <f t="shared" si="166"/>
        <v>2022</v>
      </c>
      <c r="D1136" s="80">
        <f t="shared" si="167"/>
        <v>2</v>
      </c>
      <c r="E1136" s="80">
        <f t="shared" si="168"/>
        <v>5</v>
      </c>
      <c r="F1136" s="80">
        <v>398.88729999999998</v>
      </c>
      <c r="G1136" s="80">
        <v>35.79</v>
      </c>
      <c r="H1136" s="80">
        <v>-0.24</v>
      </c>
      <c r="I1136" s="80">
        <v>606.65</v>
      </c>
      <c r="J1136" s="80">
        <v>3302.7</v>
      </c>
      <c r="K1136" s="80">
        <v>1114.3739</v>
      </c>
      <c r="L1136" s="80">
        <v>11354.95</v>
      </c>
      <c r="M1136" s="80">
        <v>19579.03</v>
      </c>
    </row>
    <row r="1137" spans="1:13" ht="15.5" x14ac:dyDescent="0.35">
      <c r="A1137" s="13">
        <v>44598</v>
      </c>
      <c r="B1137" s="81" t="s">
        <v>1183</v>
      </c>
      <c r="C1137" s="80">
        <f t="shared" si="166"/>
        <v>2022</v>
      </c>
      <c r="D1137" s="80">
        <f t="shared" si="167"/>
        <v>2</v>
      </c>
      <c r="E1137" s="80">
        <f t="shared" si="168"/>
        <v>6</v>
      </c>
      <c r="F1137" s="80">
        <v>396.3852</v>
      </c>
      <c r="G1137" s="80">
        <v>35.57</v>
      </c>
      <c r="H1137" s="80">
        <v>-0.22</v>
      </c>
      <c r="I1137" s="80">
        <v>652.79999999999995</v>
      </c>
      <c r="J1137" s="80">
        <v>3074.5</v>
      </c>
      <c r="K1137" s="80">
        <v>1114.3739</v>
      </c>
      <c r="L1137" s="80">
        <v>11355.02</v>
      </c>
      <c r="M1137" s="80">
        <v>19578.830000000002</v>
      </c>
    </row>
    <row r="1138" spans="1:13" ht="15.5" x14ac:dyDescent="0.35">
      <c r="A1138" s="13">
        <v>44599</v>
      </c>
      <c r="B1138" s="81" t="s">
        <v>1184</v>
      </c>
      <c r="C1138" s="80">
        <f t="shared" si="166"/>
        <v>2022</v>
      </c>
      <c r="D1138" s="80">
        <f t="shared" si="167"/>
        <v>2</v>
      </c>
      <c r="E1138" s="80">
        <f t="shared" si="168"/>
        <v>7</v>
      </c>
      <c r="F1138" s="80">
        <v>391.98930000000001</v>
      </c>
      <c r="G1138" s="80">
        <v>35.18</v>
      </c>
      <c r="H1138" s="80">
        <v>-0.39</v>
      </c>
      <c r="I1138" s="80">
        <v>335.64</v>
      </c>
      <c r="J1138" s="80">
        <v>4707</v>
      </c>
      <c r="K1138" s="80">
        <v>1114.3749</v>
      </c>
      <c r="L1138" s="80">
        <v>11355.09</v>
      </c>
      <c r="M1138" s="80">
        <v>19578.759999999998</v>
      </c>
    </row>
    <row r="1139" spans="1:13" ht="15.5" x14ac:dyDescent="0.35">
      <c r="A1139" s="13">
        <v>44600</v>
      </c>
      <c r="B1139" s="81" t="s">
        <v>1185</v>
      </c>
      <c r="C1139" s="80">
        <f t="shared" si="166"/>
        <v>2022</v>
      </c>
      <c r="D1139" s="80">
        <f t="shared" si="167"/>
        <v>2</v>
      </c>
      <c r="E1139" s="80">
        <f t="shared" si="168"/>
        <v>8</v>
      </c>
      <c r="F1139" s="80">
        <v>387.89929999999998</v>
      </c>
      <c r="G1139" s="80">
        <v>34.81</v>
      </c>
      <c r="H1139" s="80">
        <v>-0.37</v>
      </c>
      <c r="I1139" s="80">
        <v>354.28</v>
      </c>
      <c r="J1139" s="80">
        <v>4431.1000000000004</v>
      </c>
      <c r="K1139" s="80">
        <v>1114.3749</v>
      </c>
      <c r="L1139" s="80">
        <v>11355.45</v>
      </c>
      <c r="M1139" s="80">
        <v>19577.8</v>
      </c>
    </row>
    <row r="1140" spans="1:13" ht="15.5" x14ac:dyDescent="0.35">
      <c r="A1140" s="13">
        <v>44601</v>
      </c>
      <c r="B1140" s="81" t="s">
        <v>1186</v>
      </c>
      <c r="C1140" s="80">
        <f t="shared" si="166"/>
        <v>2022</v>
      </c>
      <c r="D1140" s="80">
        <f t="shared" si="167"/>
        <v>2</v>
      </c>
      <c r="E1140" s="80">
        <f t="shared" si="168"/>
        <v>9</v>
      </c>
      <c r="F1140" s="80">
        <v>384.00389999999999</v>
      </c>
      <c r="G1140" s="80">
        <v>34.46</v>
      </c>
      <c r="H1140" s="80">
        <v>-0.35</v>
      </c>
      <c r="I1140" s="80">
        <v>511.09</v>
      </c>
      <c r="J1140" s="80">
        <v>4503.3999999999996</v>
      </c>
      <c r="K1140" s="80">
        <v>1114.3749</v>
      </c>
      <c r="L1140" s="80">
        <v>11355.66</v>
      </c>
      <c r="M1140" s="80">
        <v>19577.259999999998</v>
      </c>
    </row>
    <row r="1141" spans="1:13" ht="15.5" x14ac:dyDescent="0.35">
      <c r="A1141" s="13">
        <v>44602</v>
      </c>
      <c r="B1141" s="81" t="s">
        <v>1187</v>
      </c>
      <c r="C1141" s="80">
        <f t="shared" si="166"/>
        <v>2022</v>
      </c>
      <c r="D1141" s="80">
        <f t="shared" si="167"/>
        <v>2</v>
      </c>
      <c r="E1141" s="80">
        <f t="shared" si="168"/>
        <v>10</v>
      </c>
      <c r="F1141" s="80">
        <v>379.39100000000002</v>
      </c>
      <c r="G1141" s="80">
        <v>34.049999999999997</v>
      </c>
      <c r="H1141" s="80">
        <v>-0.41</v>
      </c>
      <c r="I1141" s="80">
        <v>455.05</v>
      </c>
      <c r="J1141" s="80">
        <v>5062.6000000000004</v>
      </c>
      <c r="K1141" s="80">
        <v>1114.3749</v>
      </c>
      <c r="L1141" s="80">
        <v>11356.04</v>
      </c>
      <c r="M1141" s="80">
        <v>19576.240000000002</v>
      </c>
    </row>
    <row r="1142" spans="1:13" ht="15.5" x14ac:dyDescent="0.35">
      <c r="A1142" s="13">
        <v>44603</v>
      </c>
      <c r="B1142" s="81" t="s">
        <v>1188</v>
      </c>
      <c r="C1142" s="80">
        <f t="shared" si="166"/>
        <v>2022</v>
      </c>
      <c r="D1142" s="80">
        <f t="shared" si="167"/>
        <v>2</v>
      </c>
      <c r="E1142" s="80">
        <f t="shared" si="168"/>
        <v>11</v>
      </c>
      <c r="F1142" s="80">
        <v>374.6909</v>
      </c>
      <c r="G1142" s="80">
        <v>33.619999999999997</v>
      </c>
      <c r="H1142" s="80">
        <v>-0.42</v>
      </c>
      <c r="I1142" s="80">
        <v>446.27</v>
      </c>
      <c r="J1142" s="80">
        <v>5160.1000000000004</v>
      </c>
      <c r="K1142" s="80">
        <v>1114.3749</v>
      </c>
      <c r="L1142" s="80">
        <v>11356.34</v>
      </c>
      <c r="M1142" s="80">
        <v>19544.27</v>
      </c>
    </row>
    <row r="1143" spans="1:13" ht="15.5" x14ac:dyDescent="0.35">
      <c r="A1143" s="13">
        <v>44604</v>
      </c>
      <c r="B1143" s="81" t="s">
        <v>1189</v>
      </c>
      <c r="C1143" s="80">
        <f t="shared" si="166"/>
        <v>2022</v>
      </c>
      <c r="D1143" s="80">
        <f t="shared" si="167"/>
        <v>2</v>
      </c>
      <c r="E1143" s="80">
        <f t="shared" si="168"/>
        <v>12</v>
      </c>
      <c r="F1143" s="80">
        <v>370.85910000000001</v>
      </c>
      <c r="G1143" s="80">
        <v>33.28</v>
      </c>
      <c r="H1143" s="80">
        <v>-0.34</v>
      </c>
      <c r="I1143" s="80">
        <v>485.35</v>
      </c>
      <c r="J1143" s="80">
        <v>4274.3</v>
      </c>
      <c r="K1143" s="80">
        <v>1114.3749</v>
      </c>
      <c r="L1143" s="80">
        <v>11356.63</v>
      </c>
      <c r="M1143" s="80">
        <v>19543.5</v>
      </c>
    </row>
    <row r="1144" spans="1:13" ht="15.5" x14ac:dyDescent="0.35">
      <c r="A1144" s="13">
        <v>44605</v>
      </c>
      <c r="B1144" s="81" t="s">
        <v>1190</v>
      </c>
      <c r="C1144" s="80">
        <f t="shared" si="166"/>
        <v>2022</v>
      </c>
      <c r="D1144" s="80">
        <f t="shared" si="167"/>
        <v>2</v>
      </c>
      <c r="E1144" s="80">
        <f t="shared" si="168"/>
        <v>13</v>
      </c>
      <c r="F1144" s="80">
        <v>367.91980000000001</v>
      </c>
      <c r="G1144" s="80">
        <v>33.020000000000003</v>
      </c>
      <c r="H1144" s="80">
        <v>-0.26</v>
      </c>
      <c r="I1144" s="80">
        <v>790.14</v>
      </c>
      <c r="J1144" s="80">
        <v>3723</v>
      </c>
      <c r="K1144" s="80">
        <v>1114.3749</v>
      </c>
      <c r="L1144" s="80">
        <v>11356.83</v>
      </c>
      <c r="M1144" s="80">
        <v>19542.96</v>
      </c>
    </row>
    <row r="1145" spans="1:13" ht="15.5" x14ac:dyDescent="0.35">
      <c r="A1145" s="13">
        <v>44606</v>
      </c>
      <c r="B1145" s="81" t="s">
        <v>1191</v>
      </c>
      <c r="C1145" s="80">
        <f t="shared" si="166"/>
        <v>2022</v>
      </c>
      <c r="D1145" s="80">
        <f t="shared" si="167"/>
        <v>2</v>
      </c>
      <c r="E1145" s="80">
        <f t="shared" si="168"/>
        <v>14</v>
      </c>
      <c r="F1145" s="80">
        <v>363.96280000000002</v>
      </c>
      <c r="G1145" s="80">
        <v>32.659999999999997</v>
      </c>
      <c r="H1145" s="80">
        <v>-0.36</v>
      </c>
      <c r="I1145" s="80">
        <v>629.80999999999995</v>
      </c>
      <c r="J1145" s="80">
        <v>4619.8</v>
      </c>
      <c r="K1145" s="80">
        <v>1114.3724999999999</v>
      </c>
      <c r="L1145" s="80">
        <v>11356.89</v>
      </c>
      <c r="M1145" s="80">
        <v>19542.52</v>
      </c>
    </row>
    <row r="1146" spans="1:13" ht="15.5" x14ac:dyDescent="0.35">
      <c r="A1146" s="13">
        <v>44607</v>
      </c>
      <c r="B1146" s="81" t="s">
        <v>1192</v>
      </c>
      <c r="C1146" s="80">
        <f t="shared" si="166"/>
        <v>2022</v>
      </c>
      <c r="D1146" s="80">
        <f t="shared" si="167"/>
        <v>2</v>
      </c>
      <c r="E1146" s="80">
        <f t="shared" si="168"/>
        <v>15</v>
      </c>
      <c r="F1146" s="80">
        <v>359.85090000000002</v>
      </c>
      <c r="G1146" s="80">
        <v>32.29</v>
      </c>
      <c r="H1146" s="80">
        <v>-0.37</v>
      </c>
      <c r="I1146" s="80">
        <v>391.03</v>
      </c>
      <c r="J1146" s="80">
        <v>4345</v>
      </c>
      <c r="K1146" s="80">
        <v>1114.3724999999999</v>
      </c>
      <c r="L1146" s="80">
        <v>11356.98</v>
      </c>
      <c r="M1146" s="80">
        <v>19542.28</v>
      </c>
    </row>
    <row r="1147" spans="1:13" ht="15.5" x14ac:dyDescent="0.35">
      <c r="A1147" s="13">
        <v>44608</v>
      </c>
      <c r="B1147" s="81" t="s">
        <v>1193</v>
      </c>
      <c r="C1147" s="80">
        <f t="shared" si="166"/>
        <v>2022</v>
      </c>
      <c r="D1147" s="80">
        <f t="shared" si="167"/>
        <v>2</v>
      </c>
      <c r="E1147" s="80">
        <f t="shared" si="168"/>
        <v>16</v>
      </c>
      <c r="F1147" s="80">
        <v>356.51119999999997</v>
      </c>
      <c r="G1147" s="80">
        <v>31.99</v>
      </c>
      <c r="H1147" s="80">
        <v>-0.3</v>
      </c>
      <c r="I1147" s="80">
        <v>623.41999999999996</v>
      </c>
      <c r="J1147" s="80">
        <v>3965.9</v>
      </c>
      <c r="K1147" s="80">
        <v>1114.3724999999999</v>
      </c>
      <c r="L1147" s="80">
        <v>11357.15</v>
      </c>
      <c r="M1147" s="80">
        <v>19541.849999999999</v>
      </c>
    </row>
    <row r="1148" spans="1:13" ht="15.5" x14ac:dyDescent="0.35">
      <c r="A1148" s="13">
        <v>44609</v>
      </c>
      <c r="B1148" s="81" t="s">
        <v>1194</v>
      </c>
      <c r="C1148" s="80">
        <f t="shared" si="166"/>
        <v>2022</v>
      </c>
      <c r="D1148" s="80">
        <f t="shared" si="167"/>
        <v>2</v>
      </c>
      <c r="E1148" s="80">
        <f t="shared" si="168"/>
        <v>17</v>
      </c>
      <c r="F1148" s="80">
        <v>353.92989999999998</v>
      </c>
      <c r="G1148" s="80">
        <v>31.76</v>
      </c>
      <c r="H1148" s="80">
        <v>-0.23</v>
      </c>
      <c r="I1148" s="80">
        <v>722.74</v>
      </c>
      <c r="J1148" s="80">
        <v>3351.4</v>
      </c>
      <c r="K1148" s="80">
        <v>1114.3724999999999</v>
      </c>
      <c r="L1148" s="80">
        <v>11357.32</v>
      </c>
      <c r="M1148" s="80">
        <v>19541.400000000001</v>
      </c>
    </row>
    <row r="1149" spans="1:13" ht="15.5" x14ac:dyDescent="0.35">
      <c r="A1149" s="13">
        <v>44610</v>
      </c>
      <c r="B1149" s="81" t="s">
        <v>1195</v>
      </c>
      <c r="C1149" s="80">
        <f t="shared" si="166"/>
        <v>2022</v>
      </c>
      <c r="D1149" s="80">
        <f t="shared" si="167"/>
        <v>2</v>
      </c>
      <c r="E1149" s="80">
        <f t="shared" si="168"/>
        <v>18</v>
      </c>
      <c r="F1149" s="80">
        <v>351.23899999999998</v>
      </c>
      <c r="G1149" s="80">
        <v>31.52</v>
      </c>
      <c r="H1149" s="80">
        <v>-0.24</v>
      </c>
      <c r="I1149" s="80">
        <v>570.14</v>
      </c>
      <c r="J1149" s="80">
        <v>3260.8</v>
      </c>
      <c r="K1149" s="80">
        <v>1114.3724999999999</v>
      </c>
      <c r="L1149" s="80">
        <v>11357.21</v>
      </c>
      <c r="M1149" s="80">
        <v>19541.669999999998</v>
      </c>
    </row>
    <row r="1150" spans="1:13" ht="15.5" x14ac:dyDescent="0.35">
      <c r="A1150" s="13">
        <v>44611</v>
      </c>
      <c r="B1150" s="81" t="s">
        <v>1196</v>
      </c>
      <c r="C1150" s="80">
        <f t="shared" si="166"/>
        <v>2022</v>
      </c>
      <c r="D1150" s="80">
        <f t="shared" si="167"/>
        <v>2</v>
      </c>
      <c r="E1150" s="80">
        <f t="shared" si="168"/>
        <v>19</v>
      </c>
      <c r="F1150" s="80">
        <v>348.7611</v>
      </c>
      <c r="G1150" s="80">
        <v>31.3</v>
      </c>
      <c r="H1150" s="80">
        <v>-0.22</v>
      </c>
      <c r="I1150" s="80">
        <v>724.69</v>
      </c>
      <c r="J1150" s="80">
        <v>3207.9</v>
      </c>
      <c r="K1150" s="80">
        <v>1114.3724999999999</v>
      </c>
      <c r="L1150" s="80">
        <v>11357.26</v>
      </c>
      <c r="M1150" s="80">
        <v>19541.560000000001</v>
      </c>
    </row>
    <row r="1151" spans="1:13" ht="15.5" x14ac:dyDescent="0.35">
      <c r="A1151" s="13">
        <v>44612</v>
      </c>
      <c r="B1151" s="81" t="s">
        <v>1197</v>
      </c>
      <c r="C1151" s="80">
        <f t="shared" si="166"/>
        <v>2022</v>
      </c>
      <c r="D1151" s="80">
        <f t="shared" si="167"/>
        <v>2</v>
      </c>
      <c r="E1151" s="80">
        <f t="shared" si="168"/>
        <v>20</v>
      </c>
      <c r="F1151" s="80">
        <v>346.85399999999998</v>
      </c>
      <c r="G1151" s="80">
        <v>31.13</v>
      </c>
      <c r="H1151" s="80">
        <v>-0.17</v>
      </c>
      <c r="I1151" s="80">
        <v>877.52</v>
      </c>
      <c r="J1151" s="80">
        <v>2784.5</v>
      </c>
      <c r="K1151" s="80">
        <v>1114.3724999999999</v>
      </c>
      <c r="L1151" s="80">
        <v>11357.57</v>
      </c>
      <c r="M1151" s="80">
        <v>19540.740000000002</v>
      </c>
    </row>
    <row r="1152" spans="1:13" ht="15.5" x14ac:dyDescent="0.35">
      <c r="A1152" s="13">
        <v>44613</v>
      </c>
      <c r="B1152" s="81" t="s">
        <v>1198</v>
      </c>
      <c r="C1152" s="80">
        <f t="shared" si="166"/>
        <v>2022</v>
      </c>
      <c r="D1152" s="80">
        <f t="shared" si="167"/>
        <v>2</v>
      </c>
      <c r="E1152" s="80">
        <f t="shared" si="168"/>
        <v>21</v>
      </c>
      <c r="F1152" s="80">
        <v>343.21800000000002</v>
      </c>
      <c r="G1152" s="80">
        <v>30.8</v>
      </c>
      <c r="H1152" s="80">
        <v>-0.33</v>
      </c>
      <c r="I1152" s="80">
        <v>363.38</v>
      </c>
      <c r="J1152" s="80">
        <v>4021.4</v>
      </c>
      <c r="K1152" s="80">
        <v>1114.3724999999999</v>
      </c>
      <c r="L1152" s="80">
        <v>11357.84</v>
      </c>
      <c r="M1152" s="80">
        <v>19499.72</v>
      </c>
    </row>
    <row r="1153" spans="1:13" ht="15.5" x14ac:dyDescent="0.35">
      <c r="A1153" s="13">
        <v>44614</v>
      </c>
      <c r="B1153" s="81" t="s">
        <v>1199</v>
      </c>
      <c r="C1153" s="80">
        <f t="shared" si="166"/>
        <v>2022</v>
      </c>
      <c r="D1153" s="80">
        <f t="shared" si="167"/>
        <v>2</v>
      </c>
      <c r="E1153" s="80">
        <f t="shared" si="168"/>
        <v>22</v>
      </c>
      <c r="F1153" s="80">
        <v>339.52589999999998</v>
      </c>
      <c r="G1153" s="80">
        <v>30.47</v>
      </c>
      <c r="H1153" s="80">
        <v>-0.33</v>
      </c>
      <c r="I1153" s="80">
        <v>405.8</v>
      </c>
      <c r="J1153" s="80">
        <v>4089.3</v>
      </c>
      <c r="K1153" s="80">
        <v>1114.3724999999999</v>
      </c>
      <c r="L1153" s="80">
        <v>11358.19</v>
      </c>
      <c r="M1153" s="80">
        <v>19498.8</v>
      </c>
    </row>
    <row r="1154" spans="1:13" ht="15.5" x14ac:dyDescent="0.35">
      <c r="A1154" s="13">
        <v>44615</v>
      </c>
      <c r="B1154" s="81" t="s">
        <v>1200</v>
      </c>
      <c r="C1154" s="80">
        <f t="shared" si="166"/>
        <v>2022</v>
      </c>
      <c r="D1154" s="80">
        <f t="shared" si="167"/>
        <v>2</v>
      </c>
      <c r="E1154" s="80">
        <f t="shared" si="168"/>
        <v>23</v>
      </c>
      <c r="F1154" s="80">
        <v>336.43509999999998</v>
      </c>
      <c r="G1154" s="80">
        <v>30.19</v>
      </c>
      <c r="H1154" s="80">
        <v>-0.28000000000000003</v>
      </c>
      <c r="I1154" s="80">
        <v>486.02</v>
      </c>
      <c r="J1154" s="80">
        <v>3576.4</v>
      </c>
      <c r="K1154" s="80">
        <v>1114.3724999999999</v>
      </c>
      <c r="L1154" s="80">
        <v>11358.5</v>
      </c>
      <c r="M1154" s="80">
        <v>19497.97</v>
      </c>
    </row>
    <row r="1155" spans="1:13" ht="15.5" x14ac:dyDescent="0.35">
      <c r="A1155" s="13">
        <v>44616</v>
      </c>
      <c r="B1155" s="81" t="s">
        <v>1201</v>
      </c>
      <c r="C1155" s="80">
        <f t="shared" si="166"/>
        <v>2022</v>
      </c>
      <c r="D1155" s="80">
        <f t="shared" si="167"/>
        <v>2</v>
      </c>
      <c r="E1155" s="80">
        <f t="shared" si="168"/>
        <v>24</v>
      </c>
      <c r="F1155" s="80">
        <v>333.63490000000002</v>
      </c>
      <c r="G1155" s="80">
        <v>29.94</v>
      </c>
      <c r="H1155" s="80">
        <v>-0.25</v>
      </c>
      <c r="I1155" s="80">
        <v>496.05</v>
      </c>
      <c r="J1155" s="80">
        <v>3280</v>
      </c>
      <c r="K1155" s="80">
        <v>1114.3724999999999</v>
      </c>
      <c r="L1155" s="80">
        <v>11358.87</v>
      </c>
      <c r="M1155" s="80">
        <v>19497</v>
      </c>
    </row>
    <row r="1156" spans="1:13" ht="15.5" x14ac:dyDescent="0.35">
      <c r="A1156" s="13">
        <v>44617</v>
      </c>
      <c r="B1156" s="81" t="s">
        <v>1202</v>
      </c>
      <c r="C1156" s="80">
        <f t="shared" si="166"/>
        <v>2022</v>
      </c>
      <c r="D1156" s="80">
        <f t="shared" si="167"/>
        <v>2</v>
      </c>
      <c r="E1156" s="80">
        <f t="shared" si="168"/>
        <v>25</v>
      </c>
      <c r="F1156" s="80">
        <v>330.87529999999998</v>
      </c>
      <c r="G1156" s="80">
        <v>29.69</v>
      </c>
      <c r="H1156" s="80">
        <v>-0.25</v>
      </c>
      <c r="I1156" s="80">
        <v>375.17</v>
      </c>
      <c r="J1156" s="80">
        <v>3286</v>
      </c>
      <c r="K1156" s="80">
        <v>1114.3724999999999</v>
      </c>
      <c r="L1156" s="80">
        <v>11390.88</v>
      </c>
      <c r="M1156" s="80">
        <v>19496.259999999998</v>
      </c>
    </row>
    <row r="1157" spans="1:13" ht="15.5" x14ac:dyDescent="0.35">
      <c r="A1157" s="13">
        <v>44618</v>
      </c>
      <c r="B1157" s="81" t="s">
        <v>1203</v>
      </c>
      <c r="C1157" s="80">
        <f t="shared" ref="C1157:C1220" si="169">YEAR(B1157)</f>
        <v>2022</v>
      </c>
      <c r="D1157" s="80">
        <f t="shared" ref="D1157:D1220" si="170">MONTH(B1157)</f>
        <v>2</v>
      </c>
      <c r="E1157" s="80">
        <f t="shared" ref="E1157:E1220" si="171">DAY(B1157)</f>
        <v>26</v>
      </c>
      <c r="F1157" s="80">
        <v>328.96300000000002</v>
      </c>
      <c r="G1157" s="80">
        <v>29.52</v>
      </c>
      <c r="H1157" s="80">
        <v>-0.17</v>
      </c>
      <c r="I1157" s="80">
        <v>732.99</v>
      </c>
      <c r="J1157" s="80">
        <v>2653.5</v>
      </c>
      <c r="K1157" s="80">
        <v>1114.3724999999999</v>
      </c>
      <c r="L1157" s="80">
        <v>11470.45</v>
      </c>
      <c r="M1157" s="80">
        <v>19495.28</v>
      </c>
    </row>
    <row r="1158" spans="1:13" ht="15.5" x14ac:dyDescent="0.35">
      <c r="A1158" s="13">
        <v>44619</v>
      </c>
      <c r="B1158" s="81" t="s">
        <v>1204</v>
      </c>
      <c r="C1158" s="80">
        <f t="shared" si="169"/>
        <v>2022</v>
      </c>
      <c r="D1158" s="80">
        <f t="shared" si="170"/>
        <v>2</v>
      </c>
      <c r="E1158" s="80">
        <f t="shared" si="171"/>
        <v>27</v>
      </c>
      <c r="F1158" s="80">
        <v>327.2174</v>
      </c>
      <c r="G1158" s="80">
        <v>29.36</v>
      </c>
      <c r="H1158" s="80">
        <v>-0.16</v>
      </c>
      <c r="I1158" s="80">
        <v>977.87</v>
      </c>
      <c r="J1158" s="80">
        <v>2712.4</v>
      </c>
      <c r="K1158" s="80">
        <v>1114.3724999999999</v>
      </c>
      <c r="L1158" s="80">
        <v>11460.65</v>
      </c>
      <c r="M1158" s="80">
        <v>19494.73</v>
      </c>
    </row>
    <row r="1159" spans="1:13" ht="15.5" x14ac:dyDescent="0.35">
      <c r="A1159" s="13">
        <v>44620</v>
      </c>
      <c r="B1159" s="81" t="s">
        <v>1205</v>
      </c>
      <c r="C1159" s="80">
        <f t="shared" si="169"/>
        <v>2022</v>
      </c>
      <c r="D1159" s="80">
        <f t="shared" si="170"/>
        <v>2</v>
      </c>
      <c r="E1159" s="80">
        <f t="shared" si="171"/>
        <v>28</v>
      </c>
      <c r="F1159" s="80">
        <v>323.3657</v>
      </c>
      <c r="G1159" s="80">
        <v>29.02</v>
      </c>
      <c r="H1159" s="80">
        <v>-0.35</v>
      </c>
      <c r="I1159" s="80">
        <v>621.12</v>
      </c>
      <c r="J1159" s="80">
        <v>4451</v>
      </c>
      <c r="K1159" s="80">
        <v>1114.3710000000001</v>
      </c>
      <c r="L1159" s="80">
        <v>11434.11</v>
      </c>
      <c r="M1159" s="80">
        <v>19494.09</v>
      </c>
    </row>
    <row r="1160" spans="1:13" ht="15.5" x14ac:dyDescent="0.35">
      <c r="A1160" s="13">
        <v>44621</v>
      </c>
      <c r="B1160" s="81" t="s">
        <v>1206</v>
      </c>
      <c r="C1160" s="80">
        <f t="shared" si="169"/>
        <v>2022</v>
      </c>
      <c r="D1160" s="80">
        <f t="shared" si="170"/>
        <v>3</v>
      </c>
      <c r="E1160" s="80">
        <f t="shared" si="171"/>
        <v>1</v>
      </c>
      <c r="F1160" s="80">
        <v>319.47000000000003</v>
      </c>
      <c r="G1160" s="80">
        <v>28.67</v>
      </c>
      <c r="H1160" s="80">
        <v>-0.35</v>
      </c>
      <c r="I1160" s="80">
        <v>684.53</v>
      </c>
      <c r="J1160" s="80">
        <v>4524.7</v>
      </c>
      <c r="K1160" s="80">
        <v>1114.3710000000001</v>
      </c>
      <c r="L1160" s="80">
        <v>11435.82</v>
      </c>
      <c r="M1160" s="80">
        <v>19469.43</v>
      </c>
    </row>
    <row r="1161" spans="1:13" ht="15.5" x14ac:dyDescent="0.35">
      <c r="A1161" s="13">
        <v>44622</v>
      </c>
      <c r="B1161" s="81" t="s">
        <v>1207</v>
      </c>
      <c r="C1161" s="80">
        <f t="shared" si="169"/>
        <v>2022</v>
      </c>
      <c r="D1161" s="80">
        <f t="shared" si="170"/>
        <v>3</v>
      </c>
      <c r="E1161" s="80">
        <f t="shared" si="171"/>
        <v>2</v>
      </c>
      <c r="F1161" s="80">
        <v>315.81630000000001</v>
      </c>
      <c r="G1161" s="80">
        <v>28.34</v>
      </c>
      <c r="H1161" s="80">
        <v>-0.33</v>
      </c>
      <c r="I1161" s="80">
        <v>644.16999999999996</v>
      </c>
      <c r="J1161" s="80">
        <v>4303.2</v>
      </c>
      <c r="K1161" s="80">
        <v>1114.3710000000001</v>
      </c>
      <c r="L1161" s="80">
        <v>11441.23</v>
      </c>
      <c r="M1161" s="80">
        <v>19468.349999999999</v>
      </c>
    </row>
    <row r="1162" spans="1:13" ht="15.5" x14ac:dyDescent="0.35">
      <c r="A1162" s="13">
        <v>44623</v>
      </c>
      <c r="B1162" s="81" t="s">
        <v>1208</v>
      </c>
      <c r="C1162" s="80">
        <f t="shared" si="169"/>
        <v>2022</v>
      </c>
      <c r="D1162" s="80">
        <f t="shared" si="170"/>
        <v>3</v>
      </c>
      <c r="E1162" s="80">
        <f t="shared" si="171"/>
        <v>3</v>
      </c>
      <c r="F1162" s="80">
        <v>312.43950000000001</v>
      </c>
      <c r="G1162" s="80">
        <v>28.04</v>
      </c>
      <c r="H1162" s="80">
        <v>-0.3</v>
      </c>
      <c r="I1162" s="80">
        <v>639.54999999999995</v>
      </c>
      <c r="J1162" s="80">
        <v>3974.6</v>
      </c>
      <c r="K1162" s="80">
        <v>1114.3710000000001</v>
      </c>
      <c r="L1162" s="80">
        <v>11441.63</v>
      </c>
      <c r="M1162" s="80">
        <v>19467.29</v>
      </c>
    </row>
    <row r="1163" spans="1:13" ht="15.5" x14ac:dyDescent="0.35">
      <c r="A1163" s="13">
        <v>44624</v>
      </c>
      <c r="B1163" s="81" t="s">
        <v>1209</v>
      </c>
      <c r="C1163" s="80">
        <f t="shared" si="169"/>
        <v>2022</v>
      </c>
      <c r="D1163" s="80">
        <f t="shared" si="170"/>
        <v>3</v>
      </c>
      <c r="E1163" s="80">
        <f t="shared" si="171"/>
        <v>4</v>
      </c>
      <c r="F1163" s="80">
        <v>309.4581</v>
      </c>
      <c r="G1163" s="80">
        <v>27.77</v>
      </c>
      <c r="H1163" s="80">
        <v>-0.27</v>
      </c>
      <c r="I1163" s="80">
        <v>790.67</v>
      </c>
      <c r="J1163" s="80">
        <v>3762.8</v>
      </c>
      <c r="K1163" s="80">
        <v>1114.3710000000001</v>
      </c>
      <c r="L1163" s="80">
        <v>11463.71</v>
      </c>
      <c r="M1163" s="80">
        <v>19466.36</v>
      </c>
    </row>
    <row r="1164" spans="1:13" ht="15.5" x14ac:dyDescent="0.35">
      <c r="A1164" s="13">
        <v>44625</v>
      </c>
      <c r="B1164" s="81" t="s">
        <v>1210</v>
      </c>
      <c r="C1164" s="80">
        <f t="shared" si="169"/>
        <v>2022</v>
      </c>
      <c r="D1164" s="80">
        <f t="shared" si="170"/>
        <v>3</v>
      </c>
      <c r="E1164" s="80">
        <f t="shared" si="171"/>
        <v>5</v>
      </c>
      <c r="F1164" s="80">
        <v>307.3963</v>
      </c>
      <c r="G1164" s="80">
        <v>27.58</v>
      </c>
      <c r="H1164" s="80">
        <v>-0.19</v>
      </c>
      <c r="I1164" s="80">
        <v>949.53</v>
      </c>
      <c r="J1164" s="80">
        <v>3003.4</v>
      </c>
      <c r="K1164" s="80">
        <v>1114.3710000000001</v>
      </c>
      <c r="L1164" s="80">
        <v>11464.06</v>
      </c>
      <c r="M1164" s="80">
        <v>19465.41</v>
      </c>
    </row>
    <row r="1165" spans="1:13" ht="15.5" x14ac:dyDescent="0.35">
      <c r="A1165" s="13">
        <v>44626</v>
      </c>
      <c r="B1165" s="81" t="s">
        <v>1211</v>
      </c>
      <c r="C1165" s="80">
        <f t="shared" si="169"/>
        <v>2022</v>
      </c>
      <c r="D1165" s="80">
        <f t="shared" si="170"/>
        <v>3</v>
      </c>
      <c r="E1165" s="80">
        <f t="shared" si="171"/>
        <v>6</v>
      </c>
      <c r="F1165" s="80">
        <v>305.089</v>
      </c>
      <c r="G1165" s="80">
        <v>27.38</v>
      </c>
      <c r="H1165" s="80">
        <v>-0.21</v>
      </c>
      <c r="I1165" s="80">
        <v>909.86</v>
      </c>
      <c r="J1165" s="80">
        <v>3211.7</v>
      </c>
      <c r="K1165" s="80">
        <v>1114.3710000000001</v>
      </c>
      <c r="L1165" s="80">
        <v>11464.28</v>
      </c>
      <c r="M1165" s="80">
        <v>19441.240000000002</v>
      </c>
    </row>
    <row r="1166" spans="1:13" ht="15.5" x14ac:dyDescent="0.35">
      <c r="A1166" s="13">
        <v>44627</v>
      </c>
      <c r="B1166" s="81" t="s">
        <v>1212</v>
      </c>
      <c r="C1166" s="80">
        <f t="shared" si="169"/>
        <v>2022</v>
      </c>
      <c r="D1166" s="80">
        <f t="shared" si="170"/>
        <v>3</v>
      </c>
      <c r="E1166" s="80">
        <f t="shared" si="171"/>
        <v>7</v>
      </c>
      <c r="F1166" s="80">
        <v>300.87759999999997</v>
      </c>
      <c r="G1166" s="80">
        <v>27</v>
      </c>
      <c r="H1166" s="80">
        <v>-0.38</v>
      </c>
      <c r="I1166" s="80">
        <v>647.77</v>
      </c>
      <c r="J1166" s="80">
        <v>4841.3</v>
      </c>
      <c r="K1166" s="80">
        <v>1114.3710000000001</v>
      </c>
      <c r="L1166" s="80">
        <v>11464.53</v>
      </c>
      <c r="M1166" s="80">
        <v>19440.59</v>
      </c>
    </row>
    <row r="1167" spans="1:13" ht="15.5" x14ac:dyDescent="0.35">
      <c r="A1167" s="13">
        <v>44628</v>
      </c>
      <c r="B1167" s="81" t="s">
        <v>1213</v>
      </c>
      <c r="C1167" s="80">
        <f t="shared" si="169"/>
        <v>2022</v>
      </c>
      <c r="D1167" s="80">
        <f t="shared" si="170"/>
        <v>3</v>
      </c>
      <c r="E1167" s="80">
        <f t="shared" si="171"/>
        <v>8</v>
      </c>
      <c r="F1167" s="80">
        <v>297.35199999999998</v>
      </c>
      <c r="G1167" s="80">
        <v>26.68</v>
      </c>
      <c r="H1167" s="80">
        <v>-0.32</v>
      </c>
      <c r="I1167" s="80">
        <v>598.91999999999996</v>
      </c>
      <c r="J1167" s="80">
        <v>4107</v>
      </c>
      <c r="K1167" s="80">
        <v>1114.3710000000001</v>
      </c>
      <c r="L1167" s="80">
        <v>11459.83</v>
      </c>
      <c r="M1167" s="80">
        <v>19439.79</v>
      </c>
    </row>
    <row r="1168" spans="1:13" ht="15.5" x14ac:dyDescent="0.35">
      <c r="A1168" s="13">
        <v>44629</v>
      </c>
      <c r="B1168" s="81" t="s">
        <v>1214</v>
      </c>
      <c r="C1168" s="80">
        <f t="shared" si="169"/>
        <v>2022</v>
      </c>
      <c r="D1168" s="80">
        <f t="shared" si="170"/>
        <v>3</v>
      </c>
      <c r="E1168" s="80">
        <f t="shared" si="171"/>
        <v>9</v>
      </c>
      <c r="F1168" s="80">
        <v>294.61900000000003</v>
      </c>
      <c r="G1168" s="80">
        <v>26.44</v>
      </c>
      <c r="H1168" s="80">
        <v>-0.25</v>
      </c>
      <c r="I1168" s="80">
        <v>783.97</v>
      </c>
      <c r="J1168" s="80">
        <v>3383.4</v>
      </c>
      <c r="K1168" s="80">
        <v>1114.3710000000001</v>
      </c>
      <c r="L1168" s="80">
        <v>11469.76</v>
      </c>
      <c r="M1168" s="80">
        <v>19439.96</v>
      </c>
    </row>
    <row r="1169" spans="1:13" ht="15.5" x14ac:dyDescent="0.35">
      <c r="A1169" s="13">
        <v>44630</v>
      </c>
      <c r="B1169" s="81" t="s">
        <v>1215</v>
      </c>
      <c r="C1169" s="80">
        <f t="shared" si="169"/>
        <v>2022</v>
      </c>
      <c r="D1169" s="80">
        <f t="shared" si="170"/>
        <v>3</v>
      </c>
      <c r="E1169" s="80">
        <f t="shared" si="171"/>
        <v>10</v>
      </c>
      <c r="F1169" s="80">
        <v>293.6277</v>
      </c>
      <c r="G1169" s="80">
        <v>26.35</v>
      </c>
      <c r="H1169" s="80">
        <v>-0.09</v>
      </c>
      <c r="I1169" s="80">
        <v>1836.93</v>
      </c>
      <c r="J1169" s="80">
        <v>2815.3</v>
      </c>
      <c r="K1169" s="80">
        <v>1114.3710000000001</v>
      </c>
      <c r="L1169" s="80">
        <v>11469.68</v>
      </c>
      <c r="M1169" s="80">
        <v>19440.2</v>
      </c>
    </row>
    <row r="1170" spans="1:13" ht="15.5" x14ac:dyDescent="0.35">
      <c r="A1170" s="13">
        <v>44631</v>
      </c>
      <c r="B1170" s="81" t="s">
        <v>1216</v>
      </c>
      <c r="C1170" s="80">
        <f t="shared" si="169"/>
        <v>2022</v>
      </c>
      <c r="D1170" s="80">
        <f t="shared" si="170"/>
        <v>3</v>
      </c>
      <c r="E1170" s="80">
        <f t="shared" si="171"/>
        <v>11</v>
      </c>
      <c r="F1170" s="80">
        <v>292.44729999999998</v>
      </c>
      <c r="G1170" s="80">
        <v>26.24</v>
      </c>
      <c r="H1170" s="80">
        <v>-0.11</v>
      </c>
      <c r="I1170" s="80">
        <v>1437.3</v>
      </c>
      <c r="J1170" s="80">
        <v>2609.5</v>
      </c>
      <c r="K1170" s="80">
        <v>1114.3710000000001</v>
      </c>
      <c r="L1170" s="80">
        <v>11469.43</v>
      </c>
      <c r="M1170" s="80">
        <v>19440.830000000002</v>
      </c>
    </row>
    <row r="1171" spans="1:13" ht="15.5" x14ac:dyDescent="0.35">
      <c r="A1171" s="13">
        <v>44632</v>
      </c>
      <c r="B1171" s="81" t="s">
        <v>1217</v>
      </c>
      <c r="C1171" s="80">
        <f t="shared" si="169"/>
        <v>2022</v>
      </c>
      <c r="D1171" s="80">
        <f t="shared" si="170"/>
        <v>3</v>
      </c>
      <c r="E1171" s="80">
        <f t="shared" si="171"/>
        <v>12</v>
      </c>
      <c r="F1171" s="80">
        <v>292.42649999999998</v>
      </c>
      <c r="G1171" s="80">
        <v>26.24</v>
      </c>
      <c r="H1171" s="80">
        <v>0</v>
      </c>
      <c r="I1171" s="80">
        <v>1851.13</v>
      </c>
      <c r="J1171" s="80">
        <v>1966</v>
      </c>
      <c r="K1171" s="80">
        <v>1114.3710000000001</v>
      </c>
      <c r="L1171" s="80">
        <v>11469.07</v>
      </c>
      <c r="M1171" s="80">
        <v>19441.79</v>
      </c>
    </row>
    <row r="1172" spans="1:13" ht="15.5" x14ac:dyDescent="0.35">
      <c r="A1172" s="13">
        <v>44633</v>
      </c>
      <c r="B1172" s="81" t="s">
        <v>1218</v>
      </c>
      <c r="C1172" s="80">
        <f t="shared" si="169"/>
        <v>2022</v>
      </c>
      <c r="D1172" s="80">
        <f t="shared" si="170"/>
        <v>3</v>
      </c>
      <c r="E1172" s="80">
        <f t="shared" si="171"/>
        <v>13</v>
      </c>
      <c r="F1172" s="80">
        <v>292.35789999999997</v>
      </c>
      <c r="G1172" s="80">
        <v>26.24</v>
      </c>
      <c r="H1172" s="80">
        <v>-0.01</v>
      </c>
      <c r="I1172" s="80">
        <v>1777.1</v>
      </c>
      <c r="J1172" s="80">
        <v>1820.9</v>
      </c>
      <c r="K1172" s="80">
        <v>1114.3710000000001</v>
      </c>
      <c r="L1172" s="80">
        <v>11473.81</v>
      </c>
      <c r="M1172" s="80">
        <v>19442.47</v>
      </c>
    </row>
    <row r="1173" spans="1:13" ht="15.5" x14ac:dyDescent="0.35">
      <c r="A1173" s="13">
        <v>44634</v>
      </c>
      <c r="B1173" s="81" t="s">
        <v>1219</v>
      </c>
      <c r="C1173" s="80">
        <f t="shared" si="169"/>
        <v>2022</v>
      </c>
      <c r="D1173" s="80">
        <f t="shared" si="170"/>
        <v>3</v>
      </c>
      <c r="E1173" s="80">
        <f t="shared" si="171"/>
        <v>14</v>
      </c>
      <c r="F1173" s="80">
        <v>290.36329999999998</v>
      </c>
      <c r="G1173" s="80">
        <v>26.06</v>
      </c>
      <c r="H1173" s="80">
        <v>-0.18</v>
      </c>
      <c r="I1173" s="80">
        <v>788.76</v>
      </c>
      <c r="J1173" s="80">
        <v>2646.9</v>
      </c>
      <c r="K1173" s="80">
        <v>1114.3699999999999</v>
      </c>
      <c r="L1173" s="80">
        <v>11473.57</v>
      </c>
      <c r="M1173" s="80">
        <v>19443</v>
      </c>
    </row>
    <row r="1174" spans="1:13" ht="15.5" x14ac:dyDescent="0.35">
      <c r="A1174" s="13">
        <v>44635</v>
      </c>
      <c r="B1174" s="81" t="s">
        <v>1220</v>
      </c>
      <c r="C1174" s="80">
        <f t="shared" si="169"/>
        <v>2022</v>
      </c>
      <c r="D1174" s="80">
        <f t="shared" si="170"/>
        <v>3</v>
      </c>
      <c r="E1174" s="80">
        <f t="shared" si="171"/>
        <v>15</v>
      </c>
      <c r="F1174" s="80">
        <v>288.57940000000002</v>
      </c>
      <c r="G1174" s="80">
        <v>25.9</v>
      </c>
      <c r="H1174" s="80">
        <v>-0.16</v>
      </c>
      <c r="I1174" s="80">
        <v>834.29</v>
      </c>
      <c r="J1174" s="80">
        <v>2596.1999999999998</v>
      </c>
      <c r="K1174" s="80">
        <v>1114.3785</v>
      </c>
      <c r="L1174" s="80">
        <v>11481.72</v>
      </c>
      <c r="M1174" s="80">
        <v>19460.04</v>
      </c>
    </row>
    <row r="1175" spans="1:13" ht="15.5" x14ac:dyDescent="0.35">
      <c r="A1175" s="13">
        <v>44636</v>
      </c>
      <c r="B1175" s="81" t="s">
        <v>1221</v>
      </c>
      <c r="C1175" s="80">
        <f t="shared" si="169"/>
        <v>2022</v>
      </c>
      <c r="D1175" s="80">
        <f t="shared" si="170"/>
        <v>3</v>
      </c>
      <c r="E1175" s="80">
        <f t="shared" si="171"/>
        <v>16</v>
      </c>
      <c r="F1175" s="80">
        <v>287.40629999999999</v>
      </c>
      <c r="G1175" s="80">
        <v>25.79</v>
      </c>
      <c r="H1175" s="80">
        <v>-0.11</v>
      </c>
      <c r="I1175" s="80">
        <v>1417.82</v>
      </c>
      <c r="J1175" s="80">
        <v>2585.1</v>
      </c>
      <c r="K1175" s="80">
        <v>1114.3785</v>
      </c>
      <c r="L1175" s="80">
        <v>11493.02</v>
      </c>
      <c r="M1175" s="80">
        <v>19460.04</v>
      </c>
    </row>
    <row r="1176" spans="1:13" ht="15.5" x14ac:dyDescent="0.35">
      <c r="A1176" s="13">
        <v>44637</v>
      </c>
      <c r="B1176" s="81" t="s">
        <v>1222</v>
      </c>
      <c r="C1176" s="80">
        <f t="shared" si="169"/>
        <v>2022</v>
      </c>
      <c r="D1176" s="80">
        <f t="shared" si="170"/>
        <v>3</v>
      </c>
      <c r="E1176" s="80">
        <f t="shared" si="171"/>
        <v>17</v>
      </c>
      <c r="F1176" s="80">
        <v>286.41820000000001</v>
      </c>
      <c r="G1176" s="80">
        <v>25.7</v>
      </c>
      <c r="H1176" s="80">
        <v>-0.09</v>
      </c>
      <c r="I1176" s="80">
        <v>1635.61</v>
      </c>
      <c r="J1176" s="80">
        <v>2618.3000000000002</v>
      </c>
      <c r="K1176" s="80">
        <v>1114.3785</v>
      </c>
      <c r="L1176" s="80">
        <v>11502.94</v>
      </c>
      <c r="M1176" s="80">
        <v>19460.25</v>
      </c>
    </row>
    <row r="1177" spans="1:13" ht="15.5" x14ac:dyDescent="0.35">
      <c r="A1177" s="13">
        <v>44638</v>
      </c>
      <c r="B1177" s="81" t="s">
        <v>1223</v>
      </c>
      <c r="C1177" s="80">
        <f t="shared" si="169"/>
        <v>2022</v>
      </c>
      <c r="D1177" s="80">
        <f t="shared" si="170"/>
        <v>3</v>
      </c>
      <c r="E1177" s="80">
        <f t="shared" si="171"/>
        <v>18</v>
      </c>
      <c r="F1177" s="80">
        <v>285.77109999999999</v>
      </c>
      <c r="G1177" s="80">
        <v>25.64</v>
      </c>
      <c r="H1177" s="80">
        <v>-0.06</v>
      </c>
      <c r="I1177" s="80">
        <v>1988.2</v>
      </c>
      <c r="J1177" s="80">
        <v>2625</v>
      </c>
      <c r="K1177" s="80">
        <v>1114.3785</v>
      </c>
      <c r="L1177" s="80">
        <v>11487.96</v>
      </c>
      <c r="M1177" s="80">
        <v>19460.18</v>
      </c>
    </row>
    <row r="1178" spans="1:13" ht="15.5" x14ac:dyDescent="0.35">
      <c r="A1178" s="13">
        <v>44639</v>
      </c>
      <c r="B1178" s="81" t="s">
        <v>1224</v>
      </c>
      <c r="C1178" s="80">
        <f t="shared" si="169"/>
        <v>2022</v>
      </c>
      <c r="D1178" s="80">
        <f t="shared" si="170"/>
        <v>3</v>
      </c>
      <c r="E1178" s="80">
        <f t="shared" si="171"/>
        <v>19</v>
      </c>
      <c r="F1178" s="80">
        <v>284.70670000000001</v>
      </c>
      <c r="G1178" s="80">
        <v>25.55</v>
      </c>
      <c r="H1178" s="80">
        <v>-0.1</v>
      </c>
      <c r="I1178" s="80">
        <v>2526.5100000000002</v>
      </c>
      <c r="J1178" s="80">
        <v>1672</v>
      </c>
      <c r="K1178" s="80">
        <v>1114.3785</v>
      </c>
      <c r="L1178" s="80">
        <v>11488.01</v>
      </c>
      <c r="M1178" s="80">
        <v>19460.05</v>
      </c>
    </row>
    <row r="1179" spans="1:13" ht="15.5" x14ac:dyDescent="0.35">
      <c r="A1179" s="13">
        <v>44640</v>
      </c>
      <c r="B1179" s="81" t="s">
        <v>1225</v>
      </c>
      <c r="C1179" s="80">
        <f t="shared" si="169"/>
        <v>2022</v>
      </c>
      <c r="D1179" s="80">
        <f t="shared" si="170"/>
        <v>3</v>
      </c>
      <c r="E1179" s="80">
        <f t="shared" si="171"/>
        <v>20</v>
      </c>
      <c r="F1179" s="80">
        <v>286.92219999999998</v>
      </c>
      <c r="G1179" s="80">
        <v>25.75</v>
      </c>
      <c r="H1179" s="80">
        <v>0.2</v>
      </c>
      <c r="I1179" s="80">
        <v>2235.9499999999998</v>
      </c>
      <c r="J1179" s="80">
        <v>1920.8</v>
      </c>
      <c r="K1179" s="80">
        <v>1114.3785</v>
      </c>
      <c r="L1179" s="80">
        <v>11490.99</v>
      </c>
      <c r="M1179" s="80">
        <v>19460.09</v>
      </c>
    </row>
    <row r="1180" spans="1:13" ht="15.5" x14ac:dyDescent="0.35">
      <c r="A1180" s="13">
        <v>44641</v>
      </c>
      <c r="B1180" s="81" t="s">
        <v>1226</v>
      </c>
      <c r="C1180" s="80">
        <f t="shared" si="169"/>
        <v>2022</v>
      </c>
      <c r="D1180" s="80">
        <f t="shared" si="170"/>
        <v>3</v>
      </c>
      <c r="E1180" s="80">
        <f t="shared" si="171"/>
        <v>21</v>
      </c>
      <c r="F1180" s="80">
        <v>286.27379999999999</v>
      </c>
      <c r="G1180" s="80">
        <v>25.69</v>
      </c>
      <c r="H1180" s="80">
        <v>-0.06</v>
      </c>
      <c r="I1180" s="80">
        <v>1769.07</v>
      </c>
      <c r="J1180" s="80">
        <v>2416.3000000000002</v>
      </c>
      <c r="K1180" s="80">
        <v>1114.3766000000001</v>
      </c>
      <c r="L1180" s="80">
        <v>11496.07</v>
      </c>
      <c r="M1180" s="80">
        <v>19459.68</v>
      </c>
    </row>
    <row r="1181" spans="1:13" ht="15.5" x14ac:dyDescent="0.35">
      <c r="A1181" s="13">
        <v>44642</v>
      </c>
      <c r="B1181" s="81" t="s">
        <v>1227</v>
      </c>
      <c r="C1181" s="80">
        <f t="shared" si="169"/>
        <v>2022</v>
      </c>
      <c r="D1181" s="80">
        <f t="shared" si="170"/>
        <v>3</v>
      </c>
      <c r="E1181" s="80">
        <f t="shared" si="171"/>
        <v>22</v>
      </c>
      <c r="F1181" s="80">
        <v>286.27429999999998</v>
      </c>
      <c r="G1181" s="80">
        <v>25.69</v>
      </c>
      <c r="H1181" s="80">
        <v>0</v>
      </c>
      <c r="I1181" s="80">
        <v>1889.29</v>
      </c>
      <c r="J1181" s="80">
        <v>1840.5</v>
      </c>
      <c r="K1181" s="80">
        <v>1114.3766000000001</v>
      </c>
      <c r="L1181" s="80">
        <v>11494.22</v>
      </c>
      <c r="M1181" s="80">
        <v>19459.259999999998</v>
      </c>
    </row>
    <row r="1182" spans="1:13" ht="15.5" x14ac:dyDescent="0.35">
      <c r="A1182" s="13">
        <v>44643</v>
      </c>
      <c r="B1182" s="81" t="s">
        <v>1228</v>
      </c>
      <c r="C1182" s="80">
        <f t="shared" si="169"/>
        <v>2022</v>
      </c>
      <c r="D1182" s="80">
        <f t="shared" si="170"/>
        <v>3</v>
      </c>
      <c r="E1182" s="80">
        <f t="shared" si="171"/>
        <v>23</v>
      </c>
      <c r="F1182" s="80">
        <v>286.6979</v>
      </c>
      <c r="G1182" s="80">
        <v>25.73</v>
      </c>
      <c r="H1182" s="80">
        <v>0.04</v>
      </c>
      <c r="I1182" s="80">
        <v>2045.22</v>
      </c>
      <c r="J1182" s="80">
        <v>1677.4</v>
      </c>
      <c r="K1182" s="80">
        <v>1114.3766000000001</v>
      </c>
      <c r="L1182" s="80">
        <v>11494.3</v>
      </c>
      <c r="M1182" s="80">
        <v>19459.05</v>
      </c>
    </row>
    <row r="1183" spans="1:13" ht="15.5" x14ac:dyDescent="0.35">
      <c r="A1183" s="13">
        <v>44644</v>
      </c>
      <c r="B1183" s="81" t="s">
        <v>1229</v>
      </c>
      <c r="C1183" s="80">
        <f t="shared" si="169"/>
        <v>2022</v>
      </c>
      <c r="D1183" s="80">
        <f t="shared" si="170"/>
        <v>3</v>
      </c>
      <c r="E1183" s="80">
        <f t="shared" si="171"/>
        <v>24</v>
      </c>
      <c r="F1183" s="80">
        <v>288.0455</v>
      </c>
      <c r="G1183" s="80">
        <v>25.85</v>
      </c>
      <c r="H1183" s="80">
        <v>0.12</v>
      </c>
      <c r="I1183" s="80">
        <v>2417.8200000000002</v>
      </c>
      <c r="J1183" s="80">
        <v>1490.5</v>
      </c>
      <c r="K1183" s="80">
        <v>1114.3766000000001</v>
      </c>
      <c r="L1183" s="80">
        <v>11494.38</v>
      </c>
      <c r="M1183" s="80">
        <v>19458.84</v>
      </c>
    </row>
    <row r="1184" spans="1:13" ht="15.5" x14ac:dyDescent="0.35">
      <c r="A1184" s="13">
        <v>44645</v>
      </c>
      <c r="B1184" s="81" t="s">
        <v>1230</v>
      </c>
      <c r="C1184" s="80">
        <f t="shared" si="169"/>
        <v>2022</v>
      </c>
      <c r="D1184" s="80">
        <f t="shared" si="170"/>
        <v>3</v>
      </c>
      <c r="E1184" s="80">
        <f t="shared" si="171"/>
        <v>25</v>
      </c>
      <c r="F1184" s="80">
        <v>289.4085</v>
      </c>
      <c r="G1184" s="80">
        <v>25.97</v>
      </c>
      <c r="H1184" s="80">
        <v>0.12</v>
      </c>
      <c r="I1184" s="80">
        <v>3156.18</v>
      </c>
      <c r="J1184" s="80">
        <v>1401.1</v>
      </c>
      <c r="K1184" s="80">
        <v>1114.3766000000001</v>
      </c>
      <c r="L1184" s="80">
        <v>11494.49</v>
      </c>
      <c r="M1184" s="80">
        <v>19458.560000000001</v>
      </c>
    </row>
    <row r="1185" spans="1:13" ht="15.5" x14ac:dyDescent="0.35">
      <c r="A1185" s="13">
        <v>44646</v>
      </c>
      <c r="B1185" s="81" t="s">
        <v>1231</v>
      </c>
      <c r="C1185" s="80">
        <f t="shared" si="169"/>
        <v>2022</v>
      </c>
      <c r="D1185" s="80">
        <f t="shared" si="170"/>
        <v>3</v>
      </c>
      <c r="E1185" s="80">
        <f t="shared" si="171"/>
        <v>26</v>
      </c>
      <c r="F1185" s="80">
        <v>291.81830000000002</v>
      </c>
      <c r="G1185" s="80">
        <v>26.21</v>
      </c>
      <c r="H1185" s="80">
        <v>0.22</v>
      </c>
      <c r="I1185" s="80">
        <v>3416.98</v>
      </c>
      <c r="J1185" s="80">
        <v>1014.5</v>
      </c>
      <c r="K1185" s="80">
        <v>1113.3069</v>
      </c>
      <c r="L1185" s="80">
        <v>11300.04</v>
      </c>
      <c r="M1185" s="80">
        <v>19165.919999999998</v>
      </c>
    </row>
    <row r="1186" spans="1:13" ht="15.5" x14ac:dyDescent="0.35">
      <c r="A1186" s="13">
        <v>44647</v>
      </c>
      <c r="B1186" s="81" t="s">
        <v>1232</v>
      </c>
      <c r="C1186" s="80">
        <f t="shared" si="169"/>
        <v>2022</v>
      </c>
      <c r="D1186" s="80">
        <f t="shared" si="170"/>
        <v>3</v>
      </c>
      <c r="E1186" s="80">
        <f t="shared" si="171"/>
        <v>27</v>
      </c>
      <c r="F1186" s="80">
        <v>294.40710000000001</v>
      </c>
      <c r="G1186" s="80">
        <v>26.42</v>
      </c>
      <c r="H1186" s="80">
        <v>0.23</v>
      </c>
      <c r="I1186" s="80">
        <v>3238.08</v>
      </c>
      <c r="J1186" s="80">
        <v>857.1</v>
      </c>
      <c r="K1186" s="80">
        <v>1114.3766000000001</v>
      </c>
      <c r="L1186" s="80">
        <v>11493.53</v>
      </c>
      <c r="M1186" s="80">
        <v>19461.080000000002</v>
      </c>
    </row>
    <row r="1187" spans="1:13" ht="15.5" x14ac:dyDescent="0.35">
      <c r="A1187" s="13">
        <v>44648</v>
      </c>
      <c r="B1187" s="81" t="s">
        <v>1233</v>
      </c>
      <c r="C1187" s="80">
        <f t="shared" si="169"/>
        <v>2022</v>
      </c>
      <c r="D1187" s="80">
        <f t="shared" si="170"/>
        <v>3</v>
      </c>
      <c r="E1187" s="80">
        <f t="shared" si="171"/>
        <v>28</v>
      </c>
      <c r="F1187" s="80">
        <v>295.57810000000001</v>
      </c>
      <c r="G1187" s="80">
        <v>26.52</v>
      </c>
      <c r="H1187" s="80">
        <v>0.11</v>
      </c>
      <c r="I1187" s="80">
        <v>2601.46</v>
      </c>
      <c r="J1187" s="80">
        <v>1411.9</v>
      </c>
      <c r="K1187" s="80">
        <v>1114.3859</v>
      </c>
      <c r="L1187" s="80">
        <v>11482.43</v>
      </c>
      <c r="M1187" s="80">
        <v>19462.400000000001</v>
      </c>
    </row>
    <row r="1188" spans="1:13" ht="15.5" x14ac:dyDescent="0.35">
      <c r="A1188" s="13">
        <v>44649</v>
      </c>
      <c r="B1188" s="81" t="s">
        <v>1234</v>
      </c>
      <c r="C1188" s="80">
        <f t="shared" si="169"/>
        <v>2022</v>
      </c>
      <c r="D1188" s="80">
        <f t="shared" si="170"/>
        <v>3</v>
      </c>
      <c r="E1188" s="80">
        <f t="shared" si="171"/>
        <v>29</v>
      </c>
      <c r="F1188" s="80">
        <v>296.66370000000001</v>
      </c>
      <c r="G1188" s="80">
        <v>26.62</v>
      </c>
      <c r="H1188" s="80">
        <v>0.1</v>
      </c>
      <c r="I1188" s="80">
        <v>2526.88</v>
      </c>
      <c r="J1188" s="80">
        <v>1425.4</v>
      </c>
      <c r="K1188" s="80">
        <v>1114.3859</v>
      </c>
      <c r="L1188" s="80">
        <v>11482.23</v>
      </c>
      <c r="M1188" s="80">
        <v>19462.95</v>
      </c>
    </row>
    <row r="1189" spans="1:13" ht="15.5" x14ac:dyDescent="0.35">
      <c r="A1189" s="13">
        <v>44650</v>
      </c>
      <c r="B1189" s="81" t="s">
        <v>1235</v>
      </c>
      <c r="C1189" s="80">
        <f t="shared" si="169"/>
        <v>2022</v>
      </c>
      <c r="D1189" s="80">
        <f t="shared" si="170"/>
        <v>3</v>
      </c>
      <c r="E1189" s="80">
        <f t="shared" si="171"/>
        <v>30</v>
      </c>
      <c r="F1189" s="80">
        <v>296.96350000000001</v>
      </c>
      <c r="G1189" s="80">
        <v>26.65</v>
      </c>
      <c r="H1189" s="80">
        <v>0.03</v>
      </c>
      <c r="I1189" s="80">
        <v>2006.78</v>
      </c>
      <c r="J1189" s="80">
        <v>1709.1</v>
      </c>
      <c r="K1189" s="80">
        <v>1114.3859</v>
      </c>
      <c r="L1189" s="80">
        <v>11481.99</v>
      </c>
      <c r="M1189" s="80">
        <v>19463.57</v>
      </c>
    </row>
    <row r="1190" spans="1:13" ht="15.5" x14ac:dyDescent="0.35">
      <c r="A1190" s="13">
        <v>44651</v>
      </c>
      <c r="B1190" s="81" t="s">
        <v>1236</v>
      </c>
      <c r="C1190" s="80">
        <f t="shared" si="169"/>
        <v>2022</v>
      </c>
      <c r="D1190" s="80">
        <f t="shared" si="170"/>
        <v>3</v>
      </c>
      <c r="E1190" s="80">
        <f t="shared" si="171"/>
        <v>31</v>
      </c>
      <c r="F1190" s="80">
        <v>292.86259999999999</v>
      </c>
      <c r="G1190" s="80">
        <v>26.34</v>
      </c>
      <c r="H1190" s="80">
        <v>-0.37</v>
      </c>
      <c r="I1190" s="80">
        <v>1732.2</v>
      </c>
      <c r="J1190" s="80">
        <v>1976.8</v>
      </c>
      <c r="K1190" s="80">
        <v>1111.6858999999999</v>
      </c>
      <c r="L1190" s="80">
        <v>11481.88</v>
      </c>
      <c r="M1190" s="80">
        <v>19463.86</v>
      </c>
    </row>
    <row r="1191" spans="1:13" ht="15.5" x14ac:dyDescent="0.35">
      <c r="A1191" s="13">
        <v>44652</v>
      </c>
      <c r="B1191" s="81" t="s">
        <v>1237</v>
      </c>
      <c r="C1191" s="80">
        <f t="shared" si="169"/>
        <v>2022</v>
      </c>
      <c r="D1191" s="80">
        <f t="shared" si="170"/>
        <v>4</v>
      </c>
      <c r="E1191" s="80">
        <f t="shared" si="171"/>
        <v>1</v>
      </c>
      <c r="F1191" s="80">
        <v>293.19659999999999</v>
      </c>
      <c r="G1191" s="80">
        <v>26.53</v>
      </c>
      <c r="H1191" s="80">
        <v>0.03</v>
      </c>
      <c r="I1191" s="80">
        <v>969.5</v>
      </c>
      <c r="J1191" s="80">
        <v>2153.5</v>
      </c>
      <c r="K1191" s="80">
        <v>1105.0653</v>
      </c>
      <c r="L1191" s="80">
        <v>11477.85</v>
      </c>
      <c r="M1191" s="80">
        <v>19477.07</v>
      </c>
    </row>
    <row r="1192" spans="1:13" ht="15.5" x14ac:dyDescent="0.35">
      <c r="A1192" s="13">
        <v>44653</v>
      </c>
      <c r="B1192" s="81" t="s">
        <v>1238</v>
      </c>
      <c r="C1192" s="80">
        <f t="shared" si="169"/>
        <v>2022</v>
      </c>
      <c r="D1192" s="80">
        <f t="shared" si="170"/>
        <v>4</v>
      </c>
      <c r="E1192" s="80">
        <f t="shared" si="171"/>
        <v>2</v>
      </c>
      <c r="F1192" s="80">
        <v>292.69279999999998</v>
      </c>
      <c r="G1192" s="80">
        <v>26.49</v>
      </c>
      <c r="H1192" s="80">
        <v>-0.05</v>
      </c>
      <c r="I1192" s="80">
        <v>1150.43</v>
      </c>
      <c r="J1192" s="80">
        <v>1641.6</v>
      </c>
      <c r="K1192" s="80">
        <v>1104.8829000000001</v>
      </c>
      <c r="L1192" s="80">
        <v>11486.37</v>
      </c>
      <c r="M1192" s="80">
        <v>19489.689999999999</v>
      </c>
    </row>
    <row r="1193" spans="1:13" ht="15.5" x14ac:dyDescent="0.35">
      <c r="A1193" s="13">
        <v>44654</v>
      </c>
      <c r="B1193" s="81" t="s">
        <v>1239</v>
      </c>
      <c r="C1193" s="80">
        <f t="shared" si="169"/>
        <v>2022</v>
      </c>
      <c r="D1193" s="80">
        <f t="shared" si="170"/>
        <v>4</v>
      </c>
      <c r="E1193" s="80">
        <f t="shared" si="171"/>
        <v>3</v>
      </c>
      <c r="F1193" s="80">
        <v>292.04590000000002</v>
      </c>
      <c r="G1193" s="80">
        <v>26.44</v>
      </c>
      <c r="H1193" s="80">
        <v>-0.06</v>
      </c>
      <c r="I1193" s="80">
        <v>1204.97</v>
      </c>
      <c r="J1193" s="80">
        <v>1694.7</v>
      </c>
      <c r="K1193" s="80">
        <v>1104.5083</v>
      </c>
      <c r="L1193" s="80">
        <v>11466.85</v>
      </c>
      <c r="M1193" s="80">
        <v>19495.52</v>
      </c>
    </row>
    <row r="1194" spans="1:13" ht="15.5" x14ac:dyDescent="0.35">
      <c r="A1194" s="13">
        <v>44655</v>
      </c>
      <c r="B1194" s="81" t="s">
        <v>1240</v>
      </c>
      <c r="C1194" s="80">
        <f t="shared" si="169"/>
        <v>2022</v>
      </c>
      <c r="D1194" s="80">
        <f t="shared" si="170"/>
        <v>4</v>
      </c>
      <c r="E1194" s="80">
        <f t="shared" si="171"/>
        <v>4</v>
      </c>
      <c r="F1194" s="80">
        <v>291.05369999999999</v>
      </c>
      <c r="G1194" s="80">
        <v>26.35</v>
      </c>
      <c r="H1194" s="80">
        <v>-0.09</v>
      </c>
      <c r="I1194" s="80">
        <v>973.04</v>
      </c>
      <c r="J1194" s="80">
        <v>1972</v>
      </c>
      <c r="K1194" s="80">
        <v>1104.5083</v>
      </c>
      <c r="L1194" s="80">
        <v>11466.93</v>
      </c>
      <c r="M1194" s="80">
        <v>19495.310000000001</v>
      </c>
    </row>
    <row r="1195" spans="1:13" ht="15.5" x14ac:dyDescent="0.35">
      <c r="A1195" s="13">
        <v>44656</v>
      </c>
      <c r="B1195" s="81" t="s">
        <v>1241</v>
      </c>
      <c r="C1195" s="80">
        <f t="shared" si="169"/>
        <v>2022</v>
      </c>
      <c r="D1195" s="80">
        <f t="shared" si="170"/>
        <v>4</v>
      </c>
      <c r="E1195" s="80">
        <f t="shared" si="171"/>
        <v>5</v>
      </c>
      <c r="F1195" s="80">
        <v>290.28989999999999</v>
      </c>
      <c r="G1195" s="80">
        <v>26.28</v>
      </c>
      <c r="H1195" s="80">
        <v>-7.0000000000000007E-2</v>
      </c>
      <c r="I1195" s="80">
        <v>1098.8499999999999</v>
      </c>
      <c r="J1195" s="80">
        <v>1338.4</v>
      </c>
      <c r="K1195" s="80">
        <v>1104.5083</v>
      </c>
      <c r="L1195" s="80">
        <v>11467.13</v>
      </c>
      <c r="M1195" s="80">
        <v>19494.8</v>
      </c>
    </row>
    <row r="1196" spans="1:13" ht="15.5" x14ac:dyDescent="0.35">
      <c r="A1196" s="13">
        <v>44657</v>
      </c>
      <c r="B1196" s="81" t="s">
        <v>1242</v>
      </c>
      <c r="C1196" s="80">
        <f t="shared" si="169"/>
        <v>2022</v>
      </c>
      <c r="D1196" s="80">
        <f t="shared" si="170"/>
        <v>4</v>
      </c>
      <c r="E1196" s="80">
        <f t="shared" si="171"/>
        <v>6</v>
      </c>
      <c r="F1196" s="80">
        <v>291.65069999999997</v>
      </c>
      <c r="G1196" s="80">
        <v>26.41</v>
      </c>
      <c r="H1196" s="80">
        <v>0.12</v>
      </c>
      <c r="I1196" s="80">
        <v>2015.09</v>
      </c>
      <c r="J1196" s="80">
        <v>671.8</v>
      </c>
      <c r="K1196" s="80">
        <v>1104.5083</v>
      </c>
      <c r="L1196" s="80">
        <v>11467.35</v>
      </c>
      <c r="M1196" s="80">
        <v>19494.22</v>
      </c>
    </row>
    <row r="1197" spans="1:13" ht="15.5" x14ac:dyDescent="0.35">
      <c r="A1197" s="13">
        <v>44658</v>
      </c>
      <c r="B1197" s="81" t="s">
        <v>1243</v>
      </c>
      <c r="C1197" s="80">
        <f t="shared" si="169"/>
        <v>2022</v>
      </c>
      <c r="D1197" s="80">
        <f t="shared" si="170"/>
        <v>4</v>
      </c>
      <c r="E1197" s="80">
        <f t="shared" si="171"/>
        <v>7</v>
      </c>
      <c r="F1197" s="80">
        <v>293.28719999999998</v>
      </c>
      <c r="G1197" s="80">
        <v>26.55</v>
      </c>
      <c r="H1197" s="80">
        <v>0.15</v>
      </c>
      <c r="I1197" s="80">
        <v>2450.2800000000002</v>
      </c>
      <c r="J1197" s="80">
        <v>371</v>
      </c>
      <c r="K1197" s="80">
        <v>1104.6858999999999</v>
      </c>
      <c r="L1197" s="80">
        <v>11475.31</v>
      </c>
      <c r="M1197" s="80">
        <v>19589.09</v>
      </c>
    </row>
    <row r="1198" spans="1:13" ht="15.5" x14ac:dyDescent="0.35">
      <c r="A1198" s="13">
        <v>44659</v>
      </c>
      <c r="B1198" s="81" t="s">
        <v>1244</v>
      </c>
      <c r="C1198" s="80">
        <f t="shared" si="169"/>
        <v>2022</v>
      </c>
      <c r="D1198" s="80">
        <f t="shared" si="170"/>
        <v>4</v>
      </c>
      <c r="E1198" s="80">
        <f t="shared" si="171"/>
        <v>8</v>
      </c>
      <c r="F1198" s="80">
        <v>294.9624</v>
      </c>
      <c r="G1198" s="80">
        <v>26.73</v>
      </c>
      <c r="H1198" s="80">
        <v>0.15</v>
      </c>
      <c r="I1198" s="80">
        <v>2309.96</v>
      </c>
      <c r="J1198" s="80">
        <v>629</v>
      </c>
      <c r="K1198" s="80">
        <v>1103.4691</v>
      </c>
      <c r="L1198" s="80">
        <v>11467.24</v>
      </c>
      <c r="M1198" s="80">
        <v>19588.3</v>
      </c>
    </row>
    <row r="1199" spans="1:13" ht="15.5" x14ac:dyDescent="0.35">
      <c r="A1199" s="13">
        <v>44660</v>
      </c>
      <c r="B1199" s="81" t="s">
        <v>1245</v>
      </c>
      <c r="C1199" s="80">
        <f t="shared" si="169"/>
        <v>2022</v>
      </c>
      <c r="D1199" s="80">
        <f t="shared" si="170"/>
        <v>4</v>
      </c>
      <c r="E1199" s="80">
        <f t="shared" si="171"/>
        <v>9</v>
      </c>
      <c r="F1199" s="80">
        <v>297.0258</v>
      </c>
      <c r="G1199" s="80">
        <v>26.92</v>
      </c>
      <c r="H1199" s="80">
        <v>0.19</v>
      </c>
      <c r="I1199" s="80">
        <v>2618.35</v>
      </c>
      <c r="J1199" s="80">
        <v>506.5</v>
      </c>
      <c r="K1199" s="80">
        <v>1103.4691</v>
      </c>
      <c r="L1199" s="80">
        <v>11467.14</v>
      </c>
      <c r="M1199" s="80">
        <v>19588.560000000001</v>
      </c>
    </row>
    <row r="1200" spans="1:13" ht="15.5" x14ac:dyDescent="0.35">
      <c r="A1200" s="13">
        <v>44661</v>
      </c>
      <c r="B1200" s="81" t="s">
        <v>1246</v>
      </c>
      <c r="C1200" s="80">
        <f t="shared" si="169"/>
        <v>2022</v>
      </c>
      <c r="D1200" s="80">
        <f t="shared" si="170"/>
        <v>4</v>
      </c>
      <c r="E1200" s="80">
        <f t="shared" si="171"/>
        <v>10</v>
      </c>
      <c r="F1200" s="80">
        <v>299.3963</v>
      </c>
      <c r="G1200" s="80">
        <v>27.13</v>
      </c>
      <c r="H1200" s="80">
        <v>0.21</v>
      </c>
      <c r="I1200" s="80">
        <v>2543.36</v>
      </c>
      <c r="J1200" s="80">
        <v>517.6</v>
      </c>
      <c r="K1200" s="80">
        <v>1103.4691</v>
      </c>
      <c r="L1200" s="80">
        <v>11467.03</v>
      </c>
      <c r="M1200" s="80">
        <v>19583.25</v>
      </c>
    </row>
    <row r="1201" spans="1:13" ht="15.5" x14ac:dyDescent="0.35">
      <c r="A1201" s="13">
        <v>44662</v>
      </c>
      <c r="B1201" s="81" t="s">
        <v>1247</v>
      </c>
      <c r="C1201" s="80">
        <f t="shared" si="169"/>
        <v>2022</v>
      </c>
      <c r="D1201" s="80">
        <f t="shared" si="170"/>
        <v>4</v>
      </c>
      <c r="E1201" s="80">
        <f t="shared" si="171"/>
        <v>11</v>
      </c>
      <c r="F1201" s="80">
        <v>300.64330000000001</v>
      </c>
      <c r="G1201" s="80">
        <v>27.25</v>
      </c>
      <c r="H1201" s="80">
        <v>0.11</v>
      </c>
      <c r="I1201" s="80">
        <v>2196.87</v>
      </c>
      <c r="J1201" s="80">
        <v>628.1</v>
      </c>
      <c r="K1201" s="80">
        <v>1103.4681</v>
      </c>
      <c r="L1201" s="80">
        <v>11466.91</v>
      </c>
      <c r="M1201" s="80">
        <v>19583.46</v>
      </c>
    </row>
    <row r="1202" spans="1:13" ht="15.5" x14ac:dyDescent="0.35">
      <c r="A1202" s="13">
        <v>44663</v>
      </c>
      <c r="B1202" s="81" t="s">
        <v>1248</v>
      </c>
      <c r="C1202" s="80">
        <f t="shared" si="169"/>
        <v>2022</v>
      </c>
      <c r="D1202" s="80">
        <f t="shared" si="170"/>
        <v>4</v>
      </c>
      <c r="E1202" s="80">
        <f t="shared" si="171"/>
        <v>12</v>
      </c>
      <c r="F1202" s="80">
        <v>303.14370000000002</v>
      </c>
      <c r="G1202" s="80">
        <v>27.47</v>
      </c>
      <c r="H1202" s="80">
        <v>0.23</v>
      </c>
      <c r="I1202" s="80">
        <v>3063.73</v>
      </c>
      <c r="J1202" s="80">
        <v>546.4</v>
      </c>
      <c r="K1202" s="80">
        <v>1103.4681</v>
      </c>
      <c r="L1202" s="80">
        <v>11466.99</v>
      </c>
      <c r="M1202" s="80">
        <v>19583.25</v>
      </c>
    </row>
    <row r="1203" spans="1:13" ht="15.5" x14ac:dyDescent="0.35">
      <c r="A1203" s="13">
        <v>44664</v>
      </c>
      <c r="B1203" s="81" t="s">
        <v>1249</v>
      </c>
      <c r="C1203" s="80">
        <f t="shared" si="169"/>
        <v>2022</v>
      </c>
      <c r="D1203" s="80">
        <f t="shared" si="170"/>
        <v>4</v>
      </c>
      <c r="E1203" s="80">
        <f t="shared" si="171"/>
        <v>13</v>
      </c>
      <c r="F1203" s="80">
        <v>306.05579999999998</v>
      </c>
      <c r="G1203" s="80">
        <v>27.74</v>
      </c>
      <c r="H1203" s="80">
        <v>0.26</v>
      </c>
      <c r="I1203" s="80">
        <v>3279.3</v>
      </c>
      <c r="J1203" s="80">
        <v>371.3</v>
      </c>
      <c r="K1203" s="80">
        <v>1103.4681</v>
      </c>
      <c r="L1203" s="80">
        <v>11466.92</v>
      </c>
      <c r="M1203" s="80">
        <v>19558.439999999999</v>
      </c>
    </row>
    <row r="1204" spans="1:13" ht="15.5" x14ac:dyDescent="0.35">
      <c r="A1204" s="13">
        <v>44665</v>
      </c>
      <c r="B1204" s="81" t="s">
        <v>1250</v>
      </c>
      <c r="C1204" s="80">
        <f t="shared" si="169"/>
        <v>2022</v>
      </c>
      <c r="D1204" s="80">
        <f t="shared" si="170"/>
        <v>4</v>
      </c>
      <c r="E1204" s="80">
        <f t="shared" si="171"/>
        <v>14</v>
      </c>
      <c r="F1204" s="80">
        <v>309.4538</v>
      </c>
      <c r="G1204" s="80">
        <v>28.04</v>
      </c>
      <c r="H1204" s="80">
        <v>0.31</v>
      </c>
      <c r="I1204" s="80">
        <v>3793.88</v>
      </c>
      <c r="J1204" s="80">
        <v>389.8</v>
      </c>
      <c r="K1204" s="80">
        <v>1103.4681</v>
      </c>
      <c r="L1204" s="80">
        <v>11466.8</v>
      </c>
      <c r="M1204" s="80">
        <v>19558.740000000002</v>
      </c>
    </row>
    <row r="1205" spans="1:13" ht="15.5" x14ac:dyDescent="0.35">
      <c r="A1205" s="13">
        <v>44666</v>
      </c>
      <c r="B1205" s="81" t="s">
        <v>1251</v>
      </c>
      <c r="C1205" s="80">
        <f t="shared" si="169"/>
        <v>2022</v>
      </c>
      <c r="D1205" s="80">
        <f t="shared" si="170"/>
        <v>4</v>
      </c>
      <c r="E1205" s="80">
        <f t="shared" si="171"/>
        <v>15</v>
      </c>
      <c r="F1205" s="80">
        <v>314.19540000000001</v>
      </c>
      <c r="G1205" s="80">
        <v>28.46</v>
      </c>
      <c r="H1205" s="80">
        <v>0.43</v>
      </c>
      <c r="I1205" s="80">
        <v>4339.8</v>
      </c>
      <c r="J1205" s="80">
        <v>262.89999999999998</v>
      </c>
      <c r="K1205" s="80">
        <v>1104.0905</v>
      </c>
      <c r="L1205" s="80">
        <v>11466.42</v>
      </c>
      <c r="M1205" s="80">
        <v>19559.75</v>
      </c>
    </row>
    <row r="1206" spans="1:13" ht="15.5" x14ac:dyDescent="0.35">
      <c r="A1206" s="13">
        <v>44667</v>
      </c>
      <c r="B1206" s="81" t="s">
        <v>1252</v>
      </c>
      <c r="C1206" s="80">
        <f t="shared" si="169"/>
        <v>2022</v>
      </c>
      <c r="D1206" s="80">
        <f t="shared" si="170"/>
        <v>4</v>
      </c>
      <c r="E1206" s="80">
        <f t="shared" si="171"/>
        <v>16</v>
      </c>
      <c r="F1206" s="80">
        <v>318.88479999999998</v>
      </c>
      <c r="G1206" s="80">
        <v>28.88</v>
      </c>
      <c r="H1206" s="80">
        <v>0.42</v>
      </c>
      <c r="I1206" s="80">
        <v>4871.16</v>
      </c>
      <c r="J1206" s="80">
        <v>179.6</v>
      </c>
      <c r="K1206" s="80">
        <v>1104.0905</v>
      </c>
      <c r="L1206" s="80">
        <v>11465.98</v>
      </c>
      <c r="M1206" s="80">
        <v>19554.71</v>
      </c>
    </row>
    <row r="1207" spans="1:13" ht="15.5" x14ac:dyDescent="0.35">
      <c r="A1207" s="13">
        <v>44668</v>
      </c>
      <c r="B1207" s="81" t="s">
        <v>1253</v>
      </c>
      <c r="C1207" s="80">
        <f t="shared" si="169"/>
        <v>2022</v>
      </c>
      <c r="D1207" s="80">
        <f t="shared" si="170"/>
        <v>4</v>
      </c>
      <c r="E1207" s="80">
        <f t="shared" si="171"/>
        <v>17</v>
      </c>
      <c r="F1207" s="80">
        <v>323.68939999999998</v>
      </c>
      <c r="G1207" s="80">
        <v>29.32</v>
      </c>
      <c r="H1207" s="80">
        <v>0.44</v>
      </c>
      <c r="I1207" s="80">
        <v>4991.2700000000004</v>
      </c>
      <c r="J1207" s="80">
        <v>171.8</v>
      </c>
      <c r="K1207" s="80">
        <v>1104.0905</v>
      </c>
      <c r="L1207" s="80">
        <v>11465.47</v>
      </c>
      <c r="M1207" s="80">
        <v>19556.060000000001</v>
      </c>
    </row>
    <row r="1208" spans="1:13" ht="15.5" x14ac:dyDescent="0.35">
      <c r="A1208" s="13">
        <v>44669</v>
      </c>
      <c r="B1208" s="81" t="s">
        <v>1254</v>
      </c>
      <c r="C1208" s="80">
        <f t="shared" si="169"/>
        <v>2022</v>
      </c>
      <c r="D1208" s="80">
        <f t="shared" si="170"/>
        <v>4</v>
      </c>
      <c r="E1208" s="80">
        <f t="shared" si="171"/>
        <v>18</v>
      </c>
      <c r="F1208" s="80">
        <v>328.24650000000003</v>
      </c>
      <c r="G1208" s="80">
        <v>29.73</v>
      </c>
      <c r="H1208" s="80">
        <v>0.41</v>
      </c>
      <c r="I1208" s="80">
        <v>4891.7299999999996</v>
      </c>
      <c r="J1208" s="80">
        <v>180.6</v>
      </c>
      <c r="K1208" s="80">
        <v>1104.0899999999999</v>
      </c>
      <c r="L1208" s="80">
        <v>11464.93</v>
      </c>
      <c r="M1208" s="80">
        <v>19557.439999999999</v>
      </c>
    </row>
    <row r="1209" spans="1:13" ht="15.5" x14ac:dyDescent="0.35">
      <c r="A1209" s="13">
        <v>44670</v>
      </c>
      <c r="B1209" s="81" t="s">
        <v>1255</v>
      </c>
      <c r="C1209" s="80">
        <f t="shared" si="169"/>
        <v>2022</v>
      </c>
      <c r="D1209" s="80">
        <f t="shared" si="170"/>
        <v>4</v>
      </c>
      <c r="E1209" s="80">
        <f t="shared" si="171"/>
        <v>19</v>
      </c>
      <c r="F1209" s="80">
        <v>331.35739999999998</v>
      </c>
      <c r="G1209" s="80">
        <v>30.01</v>
      </c>
      <c r="H1209" s="80">
        <v>0.28000000000000003</v>
      </c>
      <c r="I1209" s="80">
        <v>3482.11</v>
      </c>
      <c r="J1209" s="80">
        <v>567.4</v>
      </c>
      <c r="K1209" s="80">
        <v>1104.0899999999999</v>
      </c>
      <c r="L1209" s="80">
        <v>11464.4</v>
      </c>
      <c r="M1209" s="80">
        <v>19558.830000000002</v>
      </c>
    </row>
    <row r="1210" spans="1:13" ht="15.5" x14ac:dyDescent="0.35">
      <c r="A1210" s="13">
        <v>44671</v>
      </c>
      <c r="B1210" s="81" t="s">
        <v>1256</v>
      </c>
      <c r="C1210" s="80">
        <f t="shared" si="169"/>
        <v>2022</v>
      </c>
      <c r="D1210" s="80">
        <f t="shared" si="170"/>
        <v>4</v>
      </c>
      <c r="E1210" s="80">
        <f t="shared" si="171"/>
        <v>20</v>
      </c>
      <c r="F1210" s="80">
        <v>334.11689999999999</v>
      </c>
      <c r="G1210" s="80">
        <v>30.26</v>
      </c>
      <c r="H1210" s="80">
        <v>0.25</v>
      </c>
      <c r="I1210" s="80">
        <v>3411.58</v>
      </c>
      <c r="J1210" s="80">
        <v>644.6</v>
      </c>
      <c r="K1210" s="80">
        <v>1104.0899999999999</v>
      </c>
      <c r="L1210" s="80">
        <v>11464.07</v>
      </c>
      <c r="M1210" s="80">
        <v>19559.689999999999</v>
      </c>
    </row>
    <row r="1211" spans="1:13" ht="15.5" x14ac:dyDescent="0.35">
      <c r="A1211" s="13">
        <v>44672</v>
      </c>
      <c r="B1211" s="81" t="s">
        <v>1257</v>
      </c>
      <c r="C1211" s="80">
        <f t="shared" si="169"/>
        <v>2022</v>
      </c>
      <c r="D1211" s="80">
        <f t="shared" si="170"/>
        <v>4</v>
      </c>
      <c r="E1211" s="80">
        <f t="shared" si="171"/>
        <v>21</v>
      </c>
      <c r="F1211" s="80">
        <v>337.20490000000001</v>
      </c>
      <c r="G1211" s="80">
        <v>30.51</v>
      </c>
      <c r="H1211" s="80">
        <v>0.28000000000000003</v>
      </c>
      <c r="I1211" s="80">
        <v>3555.36</v>
      </c>
      <c r="J1211" s="80">
        <v>471.2</v>
      </c>
      <c r="K1211" s="80">
        <v>1105.2370000000001</v>
      </c>
      <c r="L1211" s="80">
        <v>11486.5</v>
      </c>
      <c r="M1211" s="80">
        <v>19580.46</v>
      </c>
    </row>
    <row r="1212" spans="1:13" ht="15.5" x14ac:dyDescent="0.35">
      <c r="A1212" s="13">
        <v>44673</v>
      </c>
      <c r="B1212" s="81" t="s">
        <v>1258</v>
      </c>
      <c r="C1212" s="80">
        <f t="shared" si="169"/>
        <v>2022</v>
      </c>
      <c r="D1212" s="80">
        <f t="shared" si="170"/>
        <v>4</v>
      </c>
      <c r="E1212" s="80">
        <f t="shared" si="171"/>
        <v>22</v>
      </c>
      <c r="F1212" s="80">
        <v>340.7901</v>
      </c>
      <c r="G1212" s="80">
        <v>30.83</v>
      </c>
      <c r="H1212" s="80">
        <v>0.32</v>
      </c>
      <c r="I1212" s="80">
        <v>3966.09</v>
      </c>
      <c r="J1212" s="80">
        <v>365</v>
      </c>
      <c r="K1212" s="80">
        <v>1105.2370000000001</v>
      </c>
      <c r="L1212" s="80">
        <v>11486.13</v>
      </c>
      <c r="M1212" s="80">
        <v>19581.45</v>
      </c>
    </row>
    <row r="1213" spans="1:13" ht="15.5" x14ac:dyDescent="0.35">
      <c r="A1213" s="13">
        <v>44674</v>
      </c>
      <c r="B1213" s="81" t="s">
        <v>1259</v>
      </c>
      <c r="C1213" s="80">
        <f t="shared" si="169"/>
        <v>2022</v>
      </c>
      <c r="D1213" s="80">
        <f t="shared" si="170"/>
        <v>4</v>
      </c>
      <c r="E1213" s="80">
        <f t="shared" si="171"/>
        <v>23</v>
      </c>
      <c r="F1213" s="80">
        <v>345.28550000000001</v>
      </c>
      <c r="G1213" s="80">
        <v>31.24</v>
      </c>
      <c r="H1213" s="80">
        <v>0.41</v>
      </c>
      <c r="I1213" s="80">
        <v>4713.59</v>
      </c>
      <c r="J1213" s="80">
        <v>177.7</v>
      </c>
      <c r="K1213" s="80">
        <v>1105.2370000000001</v>
      </c>
      <c r="L1213" s="80">
        <v>11485.83</v>
      </c>
      <c r="M1213" s="80">
        <v>19582.240000000002</v>
      </c>
    </row>
    <row r="1214" spans="1:13" ht="15.5" x14ac:dyDescent="0.35">
      <c r="A1214" s="13">
        <v>44675</v>
      </c>
      <c r="B1214" s="81" t="s">
        <v>1260</v>
      </c>
      <c r="C1214" s="80">
        <f t="shared" si="169"/>
        <v>2022</v>
      </c>
      <c r="D1214" s="80">
        <f t="shared" si="170"/>
        <v>4</v>
      </c>
      <c r="E1214" s="80">
        <f t="shared" si="171"/>
        <v>24</v>
      </c>
      <c r="F1214" s="80">
        <v>349.95170000000002</v>
      </c>
      <c r="G1214" s="80">
        <v>31.66</v>
      </c>
      <c r="H1214" s="80">
        <v>0.42</v>
      </c>
      <c r="I1214" s="80">
        <v>4858.54</v>
      </c>
      <c r="J1214" s="80">
        <v>206.3</v>
      </c>
      <c r="K1214" s="80">
        <v>1105.2370000000001</v>
      </c>
      <c r="L1214" s="80">
        <v>11485.43</v>
      </c>
      <c r="M1214" s="80">
        <v>19583.29</v>
      </c>
    </row>
    <row r="1215" spans="1:13" ht="15.5" x14ac:dyDescent="0.35">
      <c r="A1215" s="13">
        <v>44676</v>
      </c>
      <c r="B1215" s="81" t="s">
        <v>1261</v>
      </c>
      <c r="C1215" s="80">
        <f t="shared" si="169"/>
        <v>2022</v>
      </c>
      <c r="D1215" s="80">
        <f t="shared" si="170"/>
        <v>4</v>
      </c>
      <c r="E1215" s="80">
        <f t="shared" si="171"/>
        <v>25</v>
      </c>
      <c r="F1215" s="80">
        <v>352.88659999999999</v>
      </c>
      <c r="G1215" s="80">
        <v>31.93</v>
      </c>
      <c r="H1215" s="80">
        <v>0.27</v>
      </c>
      <c r="I1215" s="80">
        <v>3564.82</v>
      </c>
      <c r="J1215" s="80">
        <v>656.4</v>
      </c>
      <c r="K1215" s="80">
        <v>1105.2476999999999</v>
      </c>
      <c r="L1215" s="80">
        <v>11485.3</v>
      </c>
      <c r="M1215" s="80">
        <v>19584.86</v>
      </c>
    </row>
    <row r="1216" spans="1:13" ht="15.5" x14ac:dyDescent="0.35">
      <c r="A1216" s="13">
        <v>44677</v>
      </c>
      <c r="B1216" s="81" t="s">
        <v>1262</v>
      </c>
      <c r="C1216" s="80">
        <f t="shared" si="169"/>
        <v>2022</v>
      </c>
      <c r="D1216" s="80">
        <f t="shared" si="170"/>
        <v>4</v>
      </c>
      <c r="E1216" s="80">
        <f t="shared" si="171"/>
        <v>26</v>
      </c>
      <c r="F1216" s="80">
        <v>355.16750000000002</v>
      </c>
      <c r="G1216" s="80">
        <v>32.130000000000003</v>
      </c>
      <c r="H1216" s="80">
        <v>0.21</v>
      </c>
      <c r="I1216" s="80">
        <v>2919.09</v>
      </c>
      <c r="J1216" s="80">
        <v>699.3</v>
      </c>
      <c r="K1216" s="80">
        <v>1105.2476999999999</v>
      </c>
      <c r="L1216" s="80">
        <v>11486.39</v>
      </c>
      <c r="M1216" s="80">
        <v>19573.7</v>
      </c>
    </row>
    <row r="1217" spans="1:13" ht="15.5" x14ac:dyDescent="0.35">
      <c r="A1217" s="13">
        <v>44678</v>
      </c>
      <c r="B1217" s="81" t="s">
        <v>1263</v>
      </c>
      <c r="C1217" s="80">
        <f t="shared" si="169"/>
        <v>2022</v>
      </c>
      <c r="D1217" s="80">
        <f t="shared" si="170"/>
        <v>4</v>
      </c>
      <c r="E1217" s="80">
        <f t="shared" si="171"/>
        <v>27</v>
      </c>
      <c r="F1217" s="80">
        <v>357.29469999999998</v>
      </c>
      <c r="G1217" s="80">
        <v>32.46</v>
      </c>
      <c r="H1217" s="80">
        <v>0.19</v>
      </c>
      <c r="I1217" s="80">
        <v>2733.05</v>
      </c>
      <c r="J1217" s="80">
        <v>617.6</v>
      </c>
      <c r="K1217" s="80">
        <v>1100.7415000000001</v>
      </c>
      <c r="L1217" s="80">
        <v>11486.6</v>
      </c>
      <c r="M1217" s="80">
        <v>19573.14</v>
      </c>
    </row>
    <row r="1218" spans="1:13" ht="15.5" x14ac:dyDescent="0.35">
      <c r="A1218" s="13">
        <v>44679</v>
      </c>
      <c r="B1218" s="81" t="s">
        <v>1264</v>
      </c>
      <c r="C1218" s="80">
        <f t="shared" si="169"/>
        <v>2022</v>
      </c>
      <c r="D1218" s="80">
        <f t="shared" si="170"/>
        <v>4</v>
      </c>
      <c r="E1218" s="80">
        <f t="shared" si="171"/>
        <v>28</v>
      </c>
      <c r="F1218" s="80">
        <v>360.3109</v>
      </c>
      <c r="G1218" s="80">
        <v>32.729999999999997</v>
      </c>
      <c r="H1218" s="80">
        <v>0.27</v>
      </c>
      <c r="I1218" s="80">
        <v>3422.27</v>
      </c>
      <c r="J1218" s="80">
        <v>391.8</v>
      </c>
      <c r="K1218" s="80">
        <v>1100.7415000000001</v>
      </c>
      <c r="L1218" s="80">
        <v>11490.59</v>
      </c>
      <c r="M1218" s="80">
        <v>19573.16</v>
      </c>
    </row>
    <row r="1219" spans="1:13" ht="15.5" x14ac:dyDescent="0.35">
      <c r="A1219" s="13">
        <v>44680</v>
      </c>
      <c r="B1219" s="81" t="s">
        <v>1265</v>
      </c>
      <c r="C1219" s="80">
        <f t="shared" si="169"/>
        <v>2022</v>
      </c>
      <c r="D1219" s="80">
        <f t="shared" si="170"/>
        <v>4</v>
      </c>
      <c r="E1219" s="80">
        <f t="shared" si="171"/>
        <v>29</v>
      </c>
      <c r="F1219" s="80">
        <v>363.63260000000002</v>
      </c>
      <c r="G1219" s="80">
        <v>33.04</v>
      </c>
      <c r="H1219" s="80">
        <v>0.3</v>
      </c>
      <c r="I1219" s="80">
        <v>3682.34</v>
      </c>
      <c r="J1219" s="80">
        <v>367.5</v>
      </c>
      <c r="K1219" s="80">
        <v>1100.7415000000001</v>
      </c>
      <c r="L1219" s="80">
        <v>11490.4</v>
      </c>
      <c r="M1219" s="80">
        <v>19573.669999999998</v>
      </c>
    </row>
    <row r="1220" spans="1:13" ht="15.5" x14ac:dyDescent="0.35">
      <c r="A1220" s="13">
        <v>44681</v>
      </c>
      <c r="B1220" s="81" t="s">
        <v>1266</v>
      </c>
      <c r="C1220" s="80">
        <f t="shared" si="169"/>
        <v>2022</v>
      </c>
      <c r="D1220" s="80">
        <f t="shared" si="170"/>
        <v>4</v>
      </c>
      <c r="E1220" s="80">
        <f t="shared" si="171"/>
        <v>30</v>
      </c>
      <c r="F1220" s="80">
        <v>367.54669999999999</v>
      </c>
      <c r="G1220" s="80">
        <v>33.43</v>
      </c>
      <c r="H1220" s="80">
        <v>0.36</v>
      </c>
      <c r="I1220" s="80">
        <v>4366.8</v>
      </c>
      <c r="J1220" s="80">
        <v>160</v>
      </c>
      <c r="K1220" s="80">
        <v>1099.306</v>
      </c>
      <c r="L1220" s="80">
        <v>11490.26</v>
      </c>
      <c r="M1220" s="80">
        <v>19574.02</v>
      </c>
    </row>
    <row r="1221" spans="1:13" ht="15.5" x14ac:dyDescent="0.35">
      <c r="A1221" s="13">
        <v>44682</v>
      </c>
      <c r="B1221" s="81" t="s">
        <v>1267</v>
      </c>
      <c r="C1221" s="80">
        <f t="shared" ref="C1221:C1284" si="172">YEAR(B1221)</f>
        <v>2022</v>
      </c>
      <c r="D1221" s="80">
        <f t="shared" ref="D1221:D1284" si="173">MONTH(B1221)</f>
        <v>5</v>
      </c>
      <c r="E1221" s="80">
        <f t="shared" ref="E1221:E1284" si="174">DAY(B1221)</f>
        <v>1</v>
      </c>
      <c r="F1221" s="80">
        <v>372.58850000000001</v>
      </c>
      <c r="G1221" s="80">
        <v>33.82</v>
      </c>
      <c r="H1221" s="80">
        <v>0.46</v>
      </c>
      <c r="I1221" s="80">
        <v>5156.5</v>
      </c>
      <c r="J1221" s="80">
        <v>116.8</v>
      </c>
      <c r="K1221" s="80">
        <v>1101.538</v>
      </c>
      <c r="L1221" s="80">
        <v>11494.12</v>
      </c>
      <c r="M1221" s="80">
        <v>19412.419999999998</v>
      </c>
    </row>
    <row r="1222" spans="1:13" ht="15.5" x14ac:dyDescent="0.35">
      <c r="A1222" s="13">
        <v>44683</v>
      </c>
      <c r="B1222" s="81" t="s">
        <v>1268</v>
      </c>
      <c r="C1222" s="80">
        <f t="shared" si="172"/>
        <v>2022</v>
      </c>
      <c r="D1222" s="80">
        <f t="shared" si="173"/>
        <v>5</v>
      </c>
      <c r="E1222" s="80">
        <f t="shared" si="174"/>
        <v>2</v>
      </c>
      <c r="F1222" s="80">
        <v>376.89389999999997</v>
      </c>
      <c r="G1222" s="80">
        <v>34.21</v>
      </c>
      <c r="H1222" s="80">
        <v>0.39</v>
      </c>
      <c r="I1222" s="80">
        <v>4504.2700000000004</v>
      </c>
      <c r="J1222" s="80">
        <v>227.3</v>
      </c>
      <c r="K1222" s="80">
        <v>1101.5585000000001</v>
      </c>
      <c r="L1222" s="80">
        <v>11494.84</v>
      </c>
      <c r="M1222" s="80">
        <v>19414.189999999999</v>
      </c>
    </row>
    <row r="1223" spans="1:13" ht="15.5" x14ac:dyDescent="0.35">
      <c r="A1223" s="13">
        <v>44684</v>
      </c>
      <c r="B1223" s="81" t="s">
        <v>1269</v>
      </c>
      <c r="C1223" s="80">
        <f t="shared" si="172"/>
        <v>2022</v>
      </c>
      <c r="D1223" s="80">
        <f t="shared" si="173"/>
        <v>5</v>
      </c>
      <c r="E1223" s="80">
        <f t="shared" si="174"/>
        <v>3</v>
      </c>
      <c r="F1223" s="80">
        <v>381.31709999999998</v>
      </c>
      <c r="G1223" s="80">
        <v>34.619999999999997</v>
      </c>
      <c r="H1223" s="80">
        <v>0.4</v>
      </c>
      <c r="I1223" s="80">
        <v>4593.42</v>
      </c>
      <c r="J1223" s="80">
        <v>166.3</v>
      </c>
      <c r="K1223" s="80">
        <v>1101.5585000000001</v>
      </c>
      <c r="L1223" s="80">
        <v>11494.48</v>
      </c>
      <c r="M1223" s="80">
        <v>19415.14</v>
      </c>
    </row>
    <row r="1224" spans="1:13" ht="15.5" x14ac:dyDescent="0.35">
      <c r="A1224" s="13">
        <v>44685</v>
      </c>
      <c r="B1224" s="81" t="s">
        <v>1270</v>
      </c>
      <c r="C1224" s="80">
        <f t="shared" si="172"/>
        <v>2022</v>
      </c>
      <c r="D1224" s="80">
        <f t="shared" si="173"/>
        <v>5</v>
      </c>
      <c r="E1224" s="80">
        <f t="shared" si="174"/>
        <v>4</v>
      </c>
      <c r="F1224" s="80">
        <v>385.6354</v>
      </c>
      <c r="G1224" s="80">
        <v>35.01</v>
      </c>
      <c r="H1224" s="80">
        <v>0.39</v>
      </c>
      <c r="I1224" s="80">
        <v>4747.55</v>
      </c>
      <c r="J1224" s="80">
        <v>401.2</v>
      </c>
      <c r="K1224" s="80">
        <v>1101.5585000000001</v>
      </c>
      <c r="L1224" s="80">
        <v>11494.19</v>
      </c>
      <c r="M1224" s="80">
        <v>19415.900000000001</v>
      </c>
    </row>
    <row r="1225" spans="1:13" ht="15.5" x14ac:dyDescent="0.35">
      <c r="A1225" s="13">
        <v>44686</v>
      </c>
      <c r="B1225" s="81" t="s">
        <v>1271</v>
      </c>
      <c r="C1225" s="80">
        <f t="shared" si="172"/>
        <v>2022</v>
      </c>
      <c r="D1225" s="80">
        <f t="shared" si="173"/>
        <v>5</v>
      </c>
      <c r="E1225" s="80">
        <f t="shared" si="174"/>
        <v>5</v>
      </c>
      <c r="F1225" s="80">
        <v>390.1277</v>
      </c>
      <c r="G1225" s="80">
        <v>35.42</v>
      </c>
      <c r="H1225" s="80">
        <v>0.41</v>
      </c>
      <c r="I1225" s="80">
        <v>4765.79</v>
      </c>
      <c r="J1225" s="80">
        <v>280.3</v>
      </c>
      <c r="K1225" s="80">
        <v>1101.5585000000001</v>
      </c>
      <c r="L1225" s="80">
        <v>11493.82</v>
      </c>
      <c r="M1225" s="80">
        <v>19416.88</v>
      </c>
    </row>
    <row r="1226" spans="1:13" ht="15.5" x14ac:dyDescent="0.35">
      <c r="A1226" s="13">
        <v>44687</v>
      </c>
      <c r="B1226" s="81" t="s">
        <v>1272</v>
      </c>
      <c r="C1226" s="80">
        <f t="shared" si="172"/>
        <v>2022</v>
      </c>
      <c r="D1226" s="80">
        <f t="shared" si="173"/>
        <v>5</v>
      </c>
      <c r="E1226" s="80">
        <f t="shared" si="174"/>
        <v>6</v>
      </c>
      <c r="F1226" s="80">
        <v>394.79570000000001</v>
      </c>
      <c r="G1226" s="80">
        <v>35.840000000000003</v>
      </c>
      <c r="H1226" s="80">
        <v>0.42</v>
      </c>
      <c r="I1226" s="80">
        <v>5510.33</v>
      </c>
      <c r="J1226" s="80">
        <v>842.5</v>
      </c>
      <c r="K1226" s="80">
        <v>1101.5585000000001</v>
      </c>
      <c r="L1226" s="80">
        <v>11494.32</v>
      </c>
      <c r="M1226" s="80">
        <v>19418.189999999999</v>
      </c>
    </row>
    <row r="1227" spans="1:13" ht="15.5" x14ac:dyDescent="0.35">
      <c r="A1227" s="13">
        <v>44688</v>
      </c>
      <c r="B1227" s="81" t="s">
        <v>1273</v>
      </c>
      <c r="C1227" s="80">
        <f t="shared" si="172"/>
        <v>2022</v>
      </c>
      <c r="D1227" s="80">
        <f t="shared" si="173"/>
        <v>5</v>
      </c>
      <c r="E1227" s="80">
        <f t="shared" si="174"/>
        <v>7</v>
      </c>
      <c r="F1227" s="80">
        <v>400.50790000000001</v>
      </c>
      <c r="G1227" s="80">
        <v>36.36</v>
      </c>
      <c r="H1227" s="80">
        <v>0.52</v>
      </c>
      <c r="I1227" s="80">
        <v>5879.96</v>
      </c>
      <c r="J1227" s="80">
        <v>218.2</v>
      </c>
      <c r="K1227" s="80">
        <v>1101.5585000000001</v>
      </c>
      <c r="L1227" s="80">
        <v>11494.79</v>
      </c>
      <c r="M1227" s="80">
        <v>19419.599999999999</v>
      </c>
    </row>
    <row r="1228" spans="1:13" ht="15.5" x14ac:dyDescent="0.35">
      <c r="A1228" s="13">
        <v>44689</v>
      </c>
      <c r="B1228" s="81" t="s">
        <v>1274</v>
      </c>
      <c r="C1228" s="80">
        <f t="shared" si="172"/>
        <v>2022</v>
      </c>
      <c r="D1228" s="80">
        <f t="shared" si="173"/>
        <v>5</v>
      </c>
      <c r="E1228" s="80">
        <f t="shared" si="174"/>
        <v>8</v>
      </c>
      <c r="F1228" s="80">
        <v>406.15469999999999</v>
      </c>
      <c r="G1228" s="80">
        <v>36.869999999999997</v>
      </c>
      <c r="H1228" s="80">
        <v>0.51</v>
      </c>
      <c r="I1228" s="80">
        <v>5899.23</v>
      </c>
      <c r="J1228" s="80">
        <v>243.4</v>
      </c>
      <c r="K1228" s="80">
        <v>1101.5585000000001</v>
      </c>
      <c r="L1228" s="80">
        <v>11494.26</v>
      </c>
      <c r="M1228" s="80">
        <v>19421</v>
      </c>
    </row>
    <row r="1229" spans="1:13" ht="15.5" x14ac:dyDescent="0.35">
      <c r="A1229" s="13">
        <v>44690</v>
      </c>
      <c r="B1229" s="81" t="s">
        <v>1275</v>
      </c>
      <c r="C1229" s="80">
        <f t="shared" si="172"/>
        <v>2022</v>
      </c>
      <c r="D1229" s="80">
        <f t="shared" si="173"/>
        <v>5</v>
      </c>
      <c r="E1229" s="80">
        <f t="shared" si="174"/>
        <v>9</v>
      </c>
      <c r="F1229" s="80">
        <v>410.94970000000001</v>
      </c>
      <c r="G1229" s="80">
        <v>37.31</v>
      </c>
      <c r="H1229" s="80">
        <v>0.44</v>
      </c>
      <c r="I1229" s="80">
        <v>5305.98</v>
      </c>
      <c r="J1229" s="80">
        <v>520.20000000000005</v>
      </c>
      <c r="K1229" s="80">
        <v>1101.5595000000001</v>
      </c>
      <c r="L1229" s="80">
        <v>11477.26</v>
      </c>
      <c r="M1229" s="80">
        <v>19422.439999999999</v>
      </c>
    </row>
    <row r="1230" spans="1:13" ht="15.5" x14ac:dyDescent="0.35">
      <c r="A1230" s="13">
        <v>44691</v>
      </c>
      <c r="B1230" s="81" t="s">
        <v>1276</v>
      </c>
      <c r="C1230" s="80">
        <f t="shared" si="172"/>
        <v>2022</v>
      </c>
      <c r="D1230" s="80">
        <f t="shared" si="173"/>
        <v>5</v>
      </c>
      <c r="E1230" s="80">
        <f t="shared" si="174"/>
        <v>10</v>
      </c>
      <c r="F1230" s="80">
        <v>415.52339999999998</v>
      </c>
      <c r="G1230" s="80">
        <v>37.72</v>
      </c>
      <c r="H1230" s="80">
        <v>0.42</v>
      </c>
      <c r="I1230" s="80">
        <v>5381.35</v>
      </c>
      <c r="J1230" s="80">
        <v>803.8</v>
      </c>
      <c r="K1230" s="80">
        <v>1101.5595000000001</v>
      </c>
      <c r="L1230" s="80">
        <v>11476.72</v>
      </c>
      <c r="M1230" s="80">
        <v>19423.84</v>
      </c>
    </row>
    <row r="1231" spans="1:13" ht="15.5" x14ac:dyDescent="0.35">
      <c r="A1231" s="13">
        <v>44692</v>
      </c>
      <c r="B1231" s="81" t="s">
        <v>1277</v>
      </c>
      <c r="C1231" s="80">
        <f t="shared" si="172"/>
        <v>2022</v>
      </c>
      <c r="D1231" s="80">
        <f t="shared" si="173"/>
        <v>5</v>
      </c>
      <c r="E1231" s="80">
        <f t="shared" si="174"/>
        <v>11</v>
      </c>
      <c r="F1231" s="80">
        <v>420.44389999999999</v>
      </c>
      <c r="G1231" s="80">
        <v>38.17</v>
      </c>
      <c r="H1231" s="80">
        <v>0.45</v>
      </c>
      <c r="I1231" s="80">
        <v>5415.5</v>
      </c>
      <c r="J1231" s="80">
        <v>498.8</v>
      </c>
      <c r="K1231" s="80">
        <v>1101.5595000000001</v>
      </c>
      <c r="L1231" s="80">
        <v>11477.18</v>
      </c>
      <c r="M1231" s="80">
        <v>19431.72</v>
      </c>
    </row>
    <row r="1232" spans="1:13" ht="15.5" x14ac:dyDescent="0.35">
      <c r="A1232" s="13">
        <v>44693</v>
      </c>
      <c r="B1232" s="81" t="s">
        <v>1278</v>
      </c>
      <c r="C1232" s="80">
        <f t="shared" si="172"/>
        <v>2022</v>
      </c>
      <c r="D1232" s="80">
        <f t="shared" si="173"/>
        <v>5</v>
      </c>
      <c r="E1232" s="80">
        <f t="shared" si="174"/>
        <v>12</v>
      </c>
      <c r="F1232" s="80">
        <v>425.20139999999998</v>
      </c>
      <c r="G1232" s="80">
        <v>38.6</v>
      </c>
      <c r="H1232" s="80">
        <v>0.43</v>
      </c>
      <c r="I1232" s="80">
        <v>5378.32</v>
      </c>
      <c r="J1232" s="80">
        <v>705.3</v>
      </c>
      <c r="K1232" s="80">
        <v>1101.5595000000001</v>
      </c>
      <c r="L1232" s="80">
        <v>11476.65</v>
      </c>
      <c r="M1232" s="80">
        <v>19433.11</v>
      </c>
    </row>
    <row r="1233" spans="1:13" ht="15.5" x14ac:dyDescent="0.35">
      <c r="A1233" s="13">
        <v>44694</v>
      </c>
      <c r="B1233" s="81" t="s">
        <v>1279</v>
      </c>
      <c r="C1233" s="80">
        <f t="shared" si="172"/>
        <v>2022</v>
      </c>
      <c r="D1233" s="80">
        <f t="shared" si="173"/>
        <v>5</v>
      </c>
      <c r="E1233" s="80">
        <f t="shared" si="174"/>
        <v>13</v>
      </c>
      <c r="F1233" s="80">
        <v>430.79259999999999</v>
      </c>
      <c r="G1233" s="80">
        <v>39.15</v>
      </c>
      <c r="H1233" s="80">
        <v>0.51</v>
      </c>
      <c r="I1233" s="80">
        <v>5748</v>
      </c>
      <c r="J1233" s="80">
        <v>180.3</v>
      </c>
      <c r="K1233" s="80">
        <v>1100.4512999999999</v>
      </c>
      <c r="L1233" s="80">
        <v>11486.13</v>
      </c>
      <c r="M1233" s="80">
        <v>19434.490000000002</v>
      </c>
    </row>
    <row r="1234" spans="1:13" ht="15.5" x14ac:dyDescent="0.35">
      <c r="A1234" s="13">
        <v>44695</v>
      </c>
      <c r="B1234" s="81" t="s">
        <v>1280</v>
      </c>
      <c r="C1234" s="80">
        <f t="shared" si="172"/>
        <v>2022</v>
      </c>
      <c r="D1234" s="80">
        <f t="shared" si="173"/>
        <v>5</v>
      </c>
      <c r="E1234" s="80">
        <f t="shared" si="174"/>
        <v>14</v>
      </c>
      <c r="F1234" s="80">
        <v>436.92790000000002</v>
      </c>
      <c r="G1234" s="80">
        <v>39.700000000000003</v>
      </c>
      <c r="H1234" s="80">
        <v>0.56000000000000005</v>
      </c>
      <c r="I1234" s="80">
        <v>6200.8</v>
      </c>
      <c r="J1234" s="80">
        <v>82.8</v>
      </c>
      <c r="K1234" s="80">
        <v>1100.4512999999999</v>
      </c>
      <c r="L1234" s="80">
        <v>11493.73</v>
      </c>
      <c r="M1234" s="80">
        <v>19435.84</v>
      </c>
    </row>
    <row r="1235" spans="1:13" ht="15.5" x14ac:dyDescent="0.35">
      <c r="A1235" s="13">
        <v>44696</v>
      </c>
      <c r="B1235" s="81" t="s">
        <v>1281</v>
      </c>
      <c r="C1235" s="80">
        <f t="shared" si="172"/>
        <v>2022</v>
      </c>
      <c r="D1235" s="80">
        <f t="shared" si="173"/>
        <v>5</v>
      </c>
      <c r="E1235" s="80">
        <f t="shared" si="174"/>
        <v>15</v>
      </c>
      <c r="F1235" s="80">
        <v>443.35879999999997</v>
      </c>
      <c r="G1235" s="80">
        <v>40.29</v>
      </c>
      <c r="H1235" s="80">
        <v>0.57999999999999996</v>
      </c>
      <c r="I1235" s="80">
        <v>6494.91</v>
      </c>
      <c r="J1235" s="80">
        <v>63.9</v>
      </c>
      <c r="K1235" s="80">
        <v>1100.4512999999999</v>
      </c>
      <c r="L1235" s="80">
        <v>11493.29</v>
      </c>
      <c r="M1235" s="80">
        <v>19437.009999999998</v>
      </c>
    </row>
    <row r="1236" spans="1:13" ht="15.5" x14ac:dyDescent="0.35">
      <c r="A1236" s="13">
        <v>44697</v>
      </c>
      <c r="B1236" s="81" t="s">
        <v>1282</v>
      </c>
      <c r="C1236" s="80">
        <f t="shared" si="172"/>
        <v>2022</v>
      </c>
      <c r="D1236" s="80">
        <f t="shared" si="173"/>
        <v>5</v>
      </c>
      <c r="E1236" s="80">
        <f t="shared" si="174"/>
        <v>16</v>
      </c>
      <c r="F1236" s="80">
        <v>448.10950000000003</v>
      </c>
      <c r="G1236" s="80">
        <v>40.72</v>
      </c>
      <c r="H1236" s="80">
        <v>0.43</v>
      </c>
      <c r="I1236" s="80">
        <v>5044.3</v>
      </c>
      <c r="J1236" s="80">
        <v>308.3</v>
      </c>
      <c r="K1236" s="80">
        <v>1100.4712999999999</v>
      </c>
      <c r="L1236" s="80">
        <v>11493.33</v>
      </c>
      <c r="M1236" s="80">
        <v>19439.169999999998</v>
      </c>
    </row>
    <row r="1237" spans="1:13" ht="15.5" x14ac:dyDescent="0.35">
      <c r="A1237" s="13">
        <v>44698</v>
      </c>
      <c r="B1237" s="81" t="s">
        <v>1283</v>
      </c>
      <c r="C1237" s="80">
        <f t="shared" si="172"/>
        <v>2022</v>
      </c>
      <c r="D1237" s="80">
        <f t="shared" si="173"/>
        <v>5</v>
      </c>
      <c r="E1237" s="80">
        <f t="shared" si="174"/>
        <v>17</v>
      </c>
      <c r="F1237" s="80">
        <v>452.4896</v>
      </c>
      <c r="G1237" s="80">
        <v>41.12</v>
      </c>
      <c r="H1237" s="80">
        <v>0.4</v>
      </c>
      <c r="I1237" s="80">
        <v>4598.42</v>
      </c>
      <c r="J1237" s="80">
        <v>238.1</v>
      </c>
      <c r="K1237" s="80">
        <v>1100.4712999999999</v>
      </c>
      <c r="L1237" s="80">
        <v>11492.85</v>
      </c>
      <c r="M1237" s="80">
        <v>19440.439999999999</v>
      </c>
    </row>
    <row r="1238" spans="1:13" ht="15.5" x14ac:dyDescent="0.35">
      <c r="A1238" s="13">
        <v>44699</v>
      </c>
      <c r="B1238" s="81" t="s">
        <v>1284</v>
      </c>
      <c r="C1238" s="80">
        <f t="shared" si="172"/>
        <v>2022</v>
      </c>
      <c r="D1238" s="80">
        <f t="shared" si="173"/>
        <v>5</v>
      </c>
      <c r="E1238" s="80">
        <f t="shared" si="174"/>
        <v>18</v>
      </c>
      <c r="F1238" s="80">
        <v>456.85739999999998</v>
      </c>
      <c r="G1238" s="80">
        <v>41.52</v>
      </c>
      <c r="H1238" s="80">
        <v>0.4</v>
      </c>
      <c r="I1238" s="80">
        <v>4699.92</v>
      </c>
      <c r="J1238" s="80">
        <v>287.10000000000002</v>
      </c>
      <c r="K1238" s="80">
        <v>1100.4503</v>
      </c>
      <c r="L1238" s="80">
        <v>11492.46</v>
      </c>
      <c r="M1238" s="80">
        <v>19441.490000000002</v>
      </c>
    </row>
    <row r="1239" spans="1:13" ht="15.5" x14ac:dyDescent="0.35">
      <c r="A1239" s="13">
        <v>44700</v>
      </c>
      <c r="B1239" s="81" t="s">
        <v>1285</v>
      </c>
      <c r="C1239" s="80">
        <f t="shared" si="172"/>
        <v>2022</v>
      </c>
      <c r="D1239" s="80">
        <f t="shared" si="173"/>
        <v>5</v>
      </c>
      <c r="E1239" s="80">
        <f t="shared" si="174"/>
        <v>19</v>
      </c>
      <c r="F1239" s="80">
        <v>461.69900000000001</v>
      </c>
      <c r="G1239" s="80">
        <v>41.96</v>
      </c>
      <c r="H1239" s="80">
        <v>0.44</v>
      </c>
      <c r="I1239" s="80">
        <v>5001.6400000000003</v>
      </c>
      <c r="J1239" s="80">
        <v>226.4</v>
      </c>
      <c r="K1239" s="80">
        <v>1100.4503</v>
      </c>
      <c r="L1239" s="80">
        <v>11491.94</v>
      </c>
      <c r="M1239" s="80">
        <v>19442.849999999999</v>
      </c>
    </row>
    <row r="1240" spans="1:13" ht="15.5" x14ac:dyDescent="0.35">
      <c r="A1240" s="13">
        <v>44701</v>
      </c>
      <c r="B1240" s="81" t="s">
        <v>1286</v>
      </c>
      <c r="C1240" s="80">
        <f t="shared" si="172"/>
        <v>2022</v>
      </c>
      <c r="D1240" s="80">
        <f t="shared" si="173"/>
        <v>5</v>
      </c>
      <c r="E1240" s="80">
        <f t="shared" si="174"/>
        <v>20</v>
      </c>
      <c r="F1240" s="80">
        <v>466.82069999999999</v>
      </c>
      <c r="G1240" s="80">
        <v>42.42</v>
      </c>
      <c r="H1240" s="80">
        <v>0.47</v>
      </c>
      <c r="I1240" s="80">
        <v>5207.7299999999996</v>
      </c>
      <c r="J1240" s="80">
        <v>235.4</v>
      </c>
      <c r="K1240" s="80">
        <v>1100.4503</v>
      </c>
      <c r="L1240" s="80">
        <v>11491.43</v>
      </c>
      <c r="M1240" s="80">
        <v>19444.189999999999</v>
      </c>
    </row>
    <row r="1241" spans="1:13" ht="15.5" x14ac:dyDescent="0.35">
      <c r="A1241" s="13">
        <v>44702</v>
      </c>
      <c r="B1241" s="81" t="s">
        <v>1287</v>
      </c>
      <c r="C1241" s="80">
        <f t="shared" si="172"/>
        <v>2022</v>
      </c>
      <c r="D1241" s="80">
        <f t="shared" si="173"/>
        <v>5</v>
      </c>
      <c r="E1241" s="80">
        <f t="shared" si="174"/>
        <v>21</v>
      </c>
      <c r="F1241" s="80">
        <v>472.74680000000001</v>
      </c>
      <c r="G1241" s="80">
        <v>42.96</v>
      </c>
      <c r="H1241" s="80">
        <v>0.54</v>
      </c>
      <c r="I1241" s="80">
        <v>6021.6</v>
      </c>
      <c r="J1241" s="80">
        <v>94.6</v>
      </c>
      <c r="K1241" s="80">
        <v>1100.4503</v>
      </c>
      <c r="L1241" s="80">
        <v>11490.94</v>
      </c>
      <c r="M1241" s="80">
        <v>19445.47</v>
      </c>
    </row>
    <row r="1242" spans="1:13" ht="15.5" x14ac:dyDescent="0.35">
      <c r="A1242" s="13">
        <v>44703</v>
      </c>
      <c r="B1242" s="81" t="s">
        <v>1288</v>
      </c>
      <c r="C1242" s="80">
        <f t="shared" si="172"/>
        <v>2022</v>
      </c>
      <c r="D1242" s="80">
        <f t="shared" si="173"/>
        <v>5</v>
      </c>
      <c r="E1242" s="80">
        <f t="shared" si="174"/>
        <v>22</v>
      </c>
      <c r="F1242" s="80">
        <v>478.58449999999999</v>
      </c>
      <c r="G1242" s="80">
        <v>43.49</v>
      </c>
      <c r="H1242" s="80">
        <v>0.53</v>
      </c>
      <c r="I1242" s="80">
        <v>5939.07</v>
      </c>
      <c r="J1242" s="80">
        <v>112.4</v>
      </c>
      <c r="K1242" s="80">
        <v>1100.4503</v>
      </c>
      <c r="L1242" s="80">
        <v>11490.45</v>
      </c>
      <c r="M1242" s="80">
        <v>19446.78</v>
      </c>
    </row>
    <row r="1243" spans="1:13" ht="15.5" x14ac:dyDescent="0.35">
      <c r="A1243" s="13">
        <v>44704</v>
      </c>
      <c r="B1243" s="81" t="s">
        <v>1289</v>
      </c>
      <c r="C1243" s="80">
        <f t="shared" si="172"/>
        <v>2022</v>
      </c>
      <c r="D1243" s="80">
        <f t="shared" si="173"/>
        <v>5</v>
      </c>
      <c r="E1243" s="80">
        <f t="shared" si="174"/>
        <v>23</v>
      </c>
      <c r="F1243" s="80">
        <v>483.3723</v>
      </c>
      <c r="G1243" s="80">
        <v>43.92</v>
      </c>
      <c r="H1243" s="80">
        <v>0.44</v>
      </c>
      <c r="I1243" s="80">
        <v>5024.01</v>
      </c>
      <c r="J1243" s="80">
        <v>246.2</v>
      </c>
      <c r="K1243" s="80">
        <v>1100.4664</v>
      </c>
      <c r="L1243" s="80">
        <v>11490.33</v>
      </c>
      <c r="M1243" s="80">
        <v>19448.93</v>
      </c>
    </row>
    <row r="1244" spans="1:13" ht="15.5" x14ac:dyDescent="0.35">
      <c r="A1244" s="13">
        <v>44705</v>
      </c>
      <c r="B1244" s="81" t="s">
        <v>1290</v>
      </c>
      <c r="C1244" s="80">
        <f t="shared" si="172"/>
        <v>2022</v>
      </c>
      <c r="D1244" s="80">
        <f t="shared" si="173"/>
        <v>5</v>
      </c>
      <c r="E1244" s="80">
        <f t="shared" si="174"/>
        <v>24</v>
      </c>
      <c r="F1244" s="80">
        <v>488.0231</v>
      </c>
      <c r="G1244" s="80">
        <v>44.35</v>
      </c>
      <c r="H1244" s="80">
        <v>0.42</v>
      </c>
      <c r="I1244" s="80">
        <v>4935.62</v>
      </c>
      <c r="J1244" s="80">
        <v>262.89999999999998</v>
      </c>
      <c r="K1244" s="80">
        <v>1100.4664</v>
      </c>
      <c r="L1244" s="80">
        <v>11489.83</v>
      </c>
      <c r="M1244" s="80">
        <v>19450.259999999998</v>
      </c>
    </row>
    <row r="1245" spans="1:13" ht="15.5" x14ac:dyDescent="0.35">
      <c r="A1245" s="13">
        <v>44706</v>
      </c>
      <c r="B1245" s="81" t="s">
        <v>1291</v>
      </c>
      <c r="C1245" s="80">
        <f t="shared" si="172"/>
        <v>2022</v>
      </c>
      <c r="D1245" s="80">
        <f t="shared" si="173"/>
        <v>5</v>
      </c>
      <c r="E1245" s="80">
        <f t="shared" si="174"/>
        <v>25</v>
      </c>
      <c r="F1245" s="80">
        <v>493.02589999999998</v>
      </c>
      <c r="G1245" s="80">
        <v>44.8</v>
      </c>
      <c r="H1245" s="80">
        <v>0.45</v>
      </c>
      <c r="I1245" s="80">
        <v>5166.7299999999996</v>
      </c>
      <c r="J1245" s="80">
        <v>278.39999999999998</v>
      </c>
      <c r="K1245" s="80">
        <v>1100.4664</v>
      </c>
      <c r="L1245" s="80">
        <v>11489.84</v>
      </c>
      <c r="M1245" s="80">
        <v>19450.23</v>
      </c>
    </row>
    <row r="1246" spans="1:13" ht="15.5" x14ac:dyDescent="0.35">
      <c r="A1246" s="13">
        <v>44707</v>
      </c>
      <c r="B1246" s="81" t="s">
        <v>1292</v>
      </c>
      <c r="C1246" s="80">
        <f t="shared" si="172"/>
        <v>2022</v>
      </c>
      <c r="D1246" s="80">
        <f t="shared" si="173"/>
        <v>5</v>
      </c>
      <c r="E1246" s="80">
        <f t="shared" si="174"/>
        <v>26</v>
      </c>
      <c r="F1246" s="80">
        <v>498.3408</v>
      </c>
      <c r="G1246" s="80">
        <v>45.28</v>
      </c>
      <c r="H1246" s="80">
        <v>0.48</v>
      </c>
      <c r="I1246" s="80">
        <v>5491.38</v>
      </c>
      <c r="J1246" s="80">
        <v>167.6</v>
      </c>
      <c r="K1246" s="80">
        <v>1100.4664</v>
      </c>
      <c r="L1246" s="80">
        <v>11489.33</v>
      </c>
      <c r="M1246" s="80">
        <v>19451.59</v>
      </c>
    </row>
    <row r="1247" spans="1:13" ht="15.5" x14ac:dyDescent="0.35">
      <c r="A1247" s="13">
        <v>44708</v>
      </c>
      <c r="B1247" s="81" t="s">
        <v>1293</v>
      </c>
      <c r="C1247" s="80">
        <f t="shared" si="172"/>
        <v>2022</v>
      </c>
      <c r="D1247" s="80">
        <f t="shared" si="173"/>
        <v>5</v>
      </c>
      <c r="E1247" s="80">
        <f t="shared" si="174"/>
        <v>27</v>
      </c>
      <c r="F1247" s="80">
        <v>503.62990000000002</v>
      </c>
      <c r="G1247" s="80">
        <v>45.77</v>
      </c>
      <c r="H1247" s="80">
        <v>0.48</v>
      </c>
      <c r="I1247" s="80">
        <v>5377.69</v>
      </c>
      <c r="J1247" s="80">
        <v>93.2</v>
      </c>
      <c r="K1247" s="80">
        <v>1100.4664</v>
      </c>
      <c r="L1247" s="80">
        <v>11488.82</v>
      </c>
      <c r="M1247" s="80">
        <v>19452.919999999998</v>
      </c>
    </row>
    <row r="1248" spans="1:13" ht="15.5" x14ac:dyDescent="0.35">
      <c r="A1248" s="13">
        <v>44709</v>
      </c>
      <c r="B1248" s="81" t="s">
        <v>1294</v>
      </c>
      <c r="C1248" s="80">
        <f t="shared" si="172"/>
        <v>2022</v>
      </c>
      <c r="D1248" s="80">
        <f t="shared" si="173"/>
        <v>5</v>
      </c>
      <c r="E1248" s="80">
        <f t="shared" si="174"/>
        <v>28</v>
      </c>
      <c r="F1248" s="80">
        <v>509.00319999999999</v>
      </c>
      <c r="G1248" s="80">
        <v>46.25</v>
      </c>
      <c r="H1248" s="80">
        <v>0.49</v>
      </c>
      <c r="I1248" s="80">
        <v>5500.78</v>
      </c>
      <c r="J1248" s="80">
        <v>132.19999999999999</v>
      </c>
      <c r="K1248" s="80">
        <v>1100.4664</v>
      </c>
      <c r="L1248" s="80">
        <v>11488.32</v>
      </c>
      <c r="M1248" s="80">
        <v>19454.25</v>
      </c>
    </row>
    <row r="1249" spans="1:13" ht="15.5" x14ac:dyDescent="0.35">
      <c r="A1249" s="13">
        <v>44710</v>
      </c>
      <c r="B1249" s="81" t="s">
        <v>1295</v>
      </c>
      <c r="C1249" s="80">
        <f t="shared" si="172"/>
        <v>2022</v>
      </c>
      <c r="D1249" s="80">
        <f t="shared" si="173"/>
        <v>5</v>
      </c>
      <c r="E1249" s="80">
        <f t="shared" si="174"/>
        <v>29</v>
      </c>
      <c r="F1249" s="80">
        <v>514.17740000000003</v>
      </c>
      <c r="G1249" s="80">
        <v>46.72</v>
      </c>
      <c r="H1249" s="80">
        <v>0.47</v>
      </c>
      <c r="I1249" s="80">
        <v>5359.34</v>
      </c>
      <c r="J1249" s="80">
        <v>204.1</v>
      </c>
      <c r="K1249" s="80">
        <v>1100.4664</v>
      </c>
      <c r="L1249" s="80">
        <v>11487.8</v>
      </c>
      <c r="M1249" s="80">
        <v>19455.61</v>
      </c>
    </row>
    <row r="1250" spans="1:13" ht="15.5" x14ac:dyDescent="0.35">
      <c r="A1250" s="13">
        <v>44711</v>
      </c>
      <c r="B1250" s="81" t="s">
        <v>1296</v>
      </c>
      <c r="C1250" s="80">
        <f t="shared" si="172"/>
        <v>2022</v>
      </c>
      <c r="D1250" s="80">
        <f t="shared" si="173"/>
        <v>5</v>
      </c>
      <c r="E1250" s="80">
        <f t="shared" si="174"/>
        <v>30</v>
      </c>
      <c r="F1250" s="80">
        <v>517.75750000000005</v>
      </c>
      <c r="G1250" s="80">
        <v>47.05</v>
      </c>
      <c r="H1250" s="80">
        <v>0.33</v>
      </c>
      <c r="I1250" s="80">
        <v>4059.84</v>
      </c>
      <c r="J1250" s="80">
        <v>672.2</v>
      </c>
      <c r="K1250" s="80">
        <v>1100.4839999999999</v>
      </c>
      <c r="L1250" s="80">
        <v>11487.64</v>
      </c>
      <c r="M1250" s="80">
        <v>19457.82</v>
      </c>
    </row>
    <row r="1251" spans="1:13" ht="15.5" x14ac:dyDescent="0.35">
      <c r="A1251" s="13">
        <v>44712</v>
      </c>
      <c r="B1251" s="81" t="s">
        <v>1297</v>
      </c>
      <c r="C1251" s="80">
        <f t="shared" si="172"/>
        <v>2022</v>
      </c>
      <c r="D1251" s="80">
        <f t="shared" si="173"/>
        <v>5</v>
      </c>
      <c r="E1251" s="80">
        <f t="shared" si="174"/>
        <v>31</v>
      </c>
      <c r="F1251" s="80">
        <v>520.96579999999994</v>
      </c>
      <c r="G1251" s="80">
        <v>47.34</v>
      </c>
      <c r="H1251" s="80">
        <v>0.28999999999999998</v>
      </c>
      <c r="I1251" s="80">
        <v>3908.09</v>
      </c>
      <c r="J1251" s="80">
        <v>528.6</v>
      </c>
      <c r="K1251" s="80">
        <v>1100.4839999999999</v>
      </c>
      <c r="L1251" s="80">
        <v>11487.22</v>
      </c>
      <c r="M1251" s="80">
        <v>19459.150000000001</v>
      </c>
    </row>
    <row r="1252" spans="1:13" ht="15.5" x14ac:dyDescent="0.35">
      <c r="A1252" s="13">
        <v>44713</v>
      </c>
      <c r="B1252" s="81" t="s">
        <v>1298</v>
      </c>
      <c r="C1252" s="80">
        <f t="shared" si="172"/>
        <v>2022</v>
      </c>
      <c r="D1252" s="80">
        <f t="shared" si="173"/>
        <v>6</v>
      </c>
      <c r="E1252" s="80">
        <f t="shared" si="174"/>
        <v>1</v>
      </c>
      <c r="F1252" s="80">
        <v>524.77719999999999</v>
      </c>
      <c r="G1252" s="80">
        <v>47.69</v>
      </c>
      <c r="H1252" s="80">
        <v>0.35</v>
      </c>
      <c r="I1252" s="80">
        <v>4104.97</v>
      </c>
      <c r="J1252" s="80">
        <v>281.39999999999998</v>
      </c>
      <c r="K1252" s="80">
        <v>1100.4838999999999</v>
      </c>
      <c r="L1252" s="80">
        <v>11543.24</v>
      </c>
      <c r="M1252" s="80">
        <v>19534.41</v>
      </c>
    </row>
    <row r="1253" spans="1:13" ht="15.5" x14ac:dyDescent="0.35">
      <c r="A1253" s="13">
        <v>44714</v>
      </c>
      <c r="B1253" s="81" t="s">
        <v>1299</v>
      </c>
      <c r="C1253" s="80">
        <f t="shared" si="172"/>
        <v>2022</v>
      </c>
      <c r="D1253" s="80">
        <f t="shared" si="173"/>
        <v>6</v>
      </c>
      <c r="E1253" s="80">
        <f t="shared" si="174"/>
        <v>2</v>
      </c>
      <c r="F1253" s="80">
        <v>529.25829999999996</v>
      </c>
      <c r="G1253" s="80">
        <v>48.09</v>
      </c>
      <c r="H1253" s="80">
        <v>0.41</v>
      </c>
      <c r="I1253" s="80">
        <v>4784.92</v>
      </c>
      <c r="J1253" s="80">
        <v>287</v>
      </c>
      <c r="K1253" s="80">
        <v>1100.4838999999999</v>
      </c>
      <c r="L1253" s="80">
        <v>11542.73</v>
      </c>
      <c r="M1253" s="80">
        <v>19535.740000000002</v>
      </c>
    </row>
    <row r="1254" spans="1:13" ht="15.5" x14ac:dyDescent="0.35">
      <c r="A1254" s="13">
        <v>44715</v>
      </c>
      <c r="B1254" s="81" t="s">
        <v>1300</v>
      </c>
      <c r="C1254" s="80">
        <f t="shared" si="172"/>
        <v>2022</v>
      </c>
      <c r="D1254" s="80">
        <f t="shared" si="173"/>
        <v>6</v>
      </c>
      <c r="E1254" s="80">
        <f t="shared" si="174"/>
        <v>3</v>
      </c>
      <c r="F1254" s="80">
        <v>533.94299999999998</v>
      </c>
      <c r="G1254" s="80">
        <v>48.52</v>
      </c>
      <c r="H1254" s="80">
        <v>0.43</v>
      </c>
      <c r="I1254" s="80">
        <v>4839.37</v>
      </c>
      <c r="J1254" s="80">
        <v>192.7</v>
      </c>
      <c r="K1254" s="80">
        <v>1100.4838999999999</v>
      </c>
      <c r="L1254" s="80">
        <v>11542.23</v>
      </c>
      <c r="M1254" s="80">
        <v>19537.07</v>
      </c>
    </row>
    <row r="1255" spans="1:13" ht="15.5" x14ac:dyDescent="0.35">
      <c r="A1255" s="13">
        <v>44716</v>
      </c>
      <c r="B1255" s="81" t="s">
        <v>1301</v>
      </c>
      <c r="C1255" s="80">
        <f t="shared" si="172"/>
        <v>2022</v>
      </c>
      <c r="D1255" s="80">
        <f t="shared" si="173"/>
        <v>6</v>
      </c>
      <c r="E1255" s="80">
        <f t="shared" si="174"/>
        <v>4</v>
      </c>
      <c r="F1255" s="80">
        <v>539.50519999999995</v>
      </c>
      <c r="G1255" s="80">
        <v>49.02</v>
      </c>
      <c r="H1255" s="80">
        <v>0.51</v>
      </c>
      <c r="I1255" s="80">
        <v>5694.78</v>
      </c>
      <c r="J1255" s="80">
        <v>142.1</v>
      </c>
      <c r="K1255" s="80">
        <v>1100.4838999999999</v>
      </c>
      <c r="L1255" s="80">
        <v>11510</v>
      </c>
      <c r="M1255" s="80">
        <v>19538.400000000001</v>
      </c>
    </row>
    <row r="1256" spans="1:13" ht="15.5" x14ac:dyDescent="0.35">
      <c r="A1256" s="13">
        <v>44717</v>
      </c>
      <c r="B1256" s="81" t="s">
        <v>1302</v>
      </c>
      <c r="C1256" s="80">
        <f t="shared" si="172"/>
        <v>2022</v>
      </c>
      <c r="D1256" s="80">
        <f t="shared" si="173"/>
        <v>6</v>
      </c>
      <c r="E1256" s="80">
        <f t="shared" si="174"/>
        <v>5</v>
      </c>
      <c r="F1256" s="80">
        <v>545.0643</v>
      </c>
      <c r="G1256" s="80">
        <v>49.53</v>
      </c>
      <c r="H1256" s="80">
        <v>0.51</v>
      </c>
      <c r="I1256" s="80">
        <v>5709.78</v>
      </c>
      <c r="J1256" s="80">
        <v>162.5</v>
      </c>
      <c r="K1256" s="80">
        <v>1100.4838999999999</v>
      </c>
      <c r="L1256" s="80">
        <v>11509.5</v>
      </c>
      <c r="M1256" s="80">
        <v>19539.73</v>
      </c>
    </row>
    <row r="1257" spans="1:13" ht="15.5" x14ac:dyDescent="0.35">
      <c r="A1257" s="13">
        <v>44718</v>
      </c>
      <c r="B1257" s="81" t="s">
        <v>1303</v>
      </c>
      <c r="C1257" s="80">
        <f t="shared" si="172"/>
        <v>2022</v>
      </c>
      <c r="D1257" s="80">
        <f t="shared" si="173"/>
        <v>6</v>
      </c>
      <c r="E1257" s="80">
        <f t="shared" si="174"/>
        <v>6</v>
      </c>
      <c r="F1257" s="80">
        <v>550.0462</v>
      </c>
      <c r="G1257" s="80">
        <v>49.98</v>
      </c>
      <c r="H1257" s="80">
        <v>0.45</v>
      </c>
      <c r="I1257" s="80">
        <v>5143.3100000000004</v>
      </c>
      <c r="J1257" s="80">
        <v>179.6</v>
      </c>
      <c r="K1257" s="80">
        <v>1100.5015000000001</v>
      </c>
      <c r="L1257" s="80">
        <v>11509.43</v>
      </c>
      <c r="M1257" s="80">
        <v>19541.919999999998</v>
      </c>
    </row>
    <row r="1258" spans="1:13" ht="15.5" x14ac:dyDescent="0.35">
      <c r="A1258" s="13">
        <v>44719</v>
      </c>
      <c r="B1258" s="81" t="s">
        <v>1304</v>
      </c>
      <c r="C1258" s="80">
        <f t="shared" si="172"/>
        <v>2022</v>
      </c>
      <c r="D1258" s="80">
        <f t="shared" si="173"/>
        <v>6</v>
      </c>
      <c r="E1258" s="80">
        <f t="shared" si="174"/>
        <v>7</v>
      </c>
      <c r="F1258" s="80">
        <v>553.85720000000003</v>
      </c>
      <c r="G1258" s="80">
        <v>50.33</v>
      </c>
      <c r="H1258" s="80">
        <v>0.35</v>
      </c>
      <c r="I1258" s="80">
        <v>4259.62</v>
      </c>
      <c r="J1258" s="80">
        <v>457.3</v>
      </c>
      <c r="K1258" s="80">
        <v>1100.5015000000001</v>
      </c>
      <c r="L1258" s="80">
        <v>11508.93</v>
      </c>
      <c r="M1258" s="80">
        <v>19543.240000000002</v>
      </c>
    </row>
    <row r="1259" spans="1:13" ht="15.5" x14ac:dyDescent="0.35">
      <c r="A1259" s="13">
        <v>44720</v>
      </c>
      <c r="B1259" s="81" t="s">
        <v>1305</v>
      </c>
      <c r="C1259" s="80">
        <f t="shared" si="172"/>
        <v>2022</v>
      </c>
      <c r="D1259" s="80">
        <f t="shared" si="173"/>
        <v>6</v>
      </c>
      <c r="E1259" s="80">
        <f t="shared" si="174"/>
        <v>8</v>
      </c>
      <c r="F1259" s="80">
        <v>556.75789999999995</v>
      </c>
      <c r="G1259" s="80">
        <v>50.59</v>
      </c>
      <c r="H1259" s="80">
        <v>0.26</v>
      </c>
      <c r="I1259" s="80">
        <v>3739.25</v>
      </c>
      <c r="J1259" s="80">
        <v>848</v>
      </c>
      <c r="K1259" s="80">
        <v>1100.5015000000001</v>
      </c>
      <c r="L1259" s="80">
        <v>11502.09</v>
      </c>
      <c r="M1259" s="80">
        <v>19544.55</v>
      </c>
    </row>
    <row r="1260" spans="1:13" ht="15.5" x14ac:dyDescent="0.35">
      <c r="A1260" s="13">
        <v>44721</v>
      </c>
      <c r="B1260" s="81" t="s">
        <v>1306</v>
      </c>
      <c r="C1260" s="80">
        <f t="shared" si="172"/>
        <v>2022</v>
      </c>
      <c r="D1260" s="80">
        <f t="shared" si="173"/>
        <v>6</v>
      </c>
      <c r="E1260" s="80">
        <f t="shared" si="174"/>
        <v>9</v>
      </c>
      <c r="F1260" s="80">
        <v>559.34709999999995</v>
      </c>
      <c r="G1260" s="80">
        <v>50.83</v>
      </c>
      <c r="H1260" s="80">
        <v>0.24</v>
      </c>
      <c r="I1260" s="80">
        <v>3749.1</v>
      </c>
      <c r="J1260" s="80">
        <v>894.5</v>
      </c>
      <c r="K1260" s="80">
        <v>1100.5016000000001</v>
      </c>
      <c r="L1260" s="80">
        <v>11501.72</v>
      </c>
      <c r="M1260" s="80">
        <v>19545.53</v>
      </c>
    </row>
    <row r="1261" spans="1:13" ht="15.5" x14ac:dyDescent="0.35">
      <c r="A1261" s="13">
        <v>44722</v>
      </c>
      <c r="B1261" s="81" t="s">
        <v>1307</v>
      </c>
      <c r="C1261" s="80">
        <f t="shared" si="172"/>
        <v>2022</v>
      </c>
      <c r="D1261" s="80">
        <f t="shared" si="173"/>
        <v>6</v>
      </c>
      <c r="E1261" s="80">
        <f t="shared" si="174"/>
        <v>10</v>
      </c>
      <c r="F1261" s="80">
        <v>561.96810000000005</v>
      </c>
      <c r="G1261" s="80">
        <v>51.06</v>
      </c>
      <c r="H1261" s="80">
        <v>0.24</v>
      </c>
      <c r="I1261" s="80">
        <v>4012.05</v>
      </c>
      <c r="J1261" s="80">
        <v>627.5</v>
      </c>
      <c r="K1261" s="80">
        <v>1100.5015000000001</v>
      </c>
      <c r="L1261" s="80">
        <v>11502.06</v>
      </c>
      <c r="M1261" s="80">
        <v>19544.61</v>
      </c>
    </row>
    <row r="1262" spans="1:13" ht="15.5" x14ac:dyDescent="0.35">
      <c r="A1262" s="13">
        <v>44723</v>
      </c>
      <c r="B1262" s="81" t="s">
        <v>1308</v>
      </c>
      <c r="C1262" s="80">
        <f t="shared" si="172"/>
        <v>2022</v>
      </c>
      <c r="D1262" s="80">
        <f t="shared" si="173"/>
        <v>6</v>
      </c>
      <c r="E1262" s="80">
        <f t="shared" si="174"/>
        <v>11</v>
      </c>
      <c r="F1262" s="80">
        <v>567.70960000000002</v>
      </c>
      <c r="G1262" s="80">
        <v>51.59</v>
      </c>
      <c r="H1262" s="80">
        <v>0.52</v>
      </c>
      <c r="I1262" s="80">
        <v>5803.99</v>
      </c>
      <c r="J1262" s="80">
        <v>72.8</v>
      </c>
      <c r="K1262" s="80">
        <v>1100.5015000000001</v>
      </c>
      <c r="L1262" s="80">
        <v>11501.57</v>
      </c>
      <c r="M1262" s="80">
        <v>19545.900000000001</v>
      </c>
    </row>
    <row r="1263" spans="1:13" ht="15.5" x14ac:dyDescent="0.35">
      <c r="A1263" s="13">
        <v>44724</v>
      </c>
      <c r="B1263" s="81" t="s">
        <v>1309</v>
      </c>
      <c r="C1263" s="80">
        <f t="shared" si="172"/>
        <v>2022</v>
      </c>
      <c r="D1263" s="80">
        <f t="shared" si="173"/>
        <v>6</v>
      </c>
      <c r="E1263" s="80">
        <f t="shared" si="174"/>
        <v>12</v>
      </c>
      <c r="F1263" s="80">
        <v>573.40549999999996</v>
      </c>
      <c r="G1263" s="80">
        <v>52.1</v>
      </c>
      <c r="H1263" s="80">
        <v>0.52</v>
      </c>
      <c r="I1263" s="80">
        <v>6010.55</v>
      </c>
      <c r="J1263" s="80">
        <v>71.599999999999994</v>
      </c>
      <c r="K1263" s="80">
        <v>1100.5015000000001</v>
      </c>
      <c r="L1263" s="80">
        <v>11501.07</v>
      </c>
      <c r="M1263" s="80">
        <v>19547.240000000002</v>
      </c>
    </row>
    <row r="1264" spans="1:13" ht="15.5" x14ac:dyDescent="0.35">
      <c r="A1264" s="13">
        <v>44725</v>
      </c>
      <c r="B1264" s="81" t="s">
        <v>1310</v>
      </c>
      <c r="C1264" s="80">
        <f t="shared" si="172"/>
        <v>2022</v>
      </c>
      <c r="D1264" s="80">
        <f t="shared" si="173"/>
        <v>6</v>
      </c>
      <c r="E1264" s="80">
        <f t="shared" si="174"/>
        <v>13</v>
      </c>
      <c r="F1264" s="80">
        <v>578.14440000000002</v>
      </c>
      <c r="G1264" s="80">
        <v>52.53</v>
      </c>
      <c r="H1264" s="80">
        <v>0.43</v>
      </c>
      <c r="I1264" s="80">
        <v>4270.5200000000004</v>
      </c>
      <c r="J1264" s="80">
        <v>229.3</v>
      </c>
      <c r="K1264" s="80">
        <v>1100.5069000000001</v>
      </c>
      <c r="L1264" s="80">
        <v>11500.74</v>
      </c>
      <c r="M1264" s="80">
        <v>19548.93</v>
      </c>
    </row>
    <row r="1265" spans="1:13" ht="15.5" x14ac:dyDescent="0.35">
      <c r="A1265" s="13">
        <v>44726</v>
      </c>
      <c r="B1265" s="81" t="s">
        <v>1311</v>
      </c>
      <c r="C1265" s="80">
        <f t="shared" si="172"/>
        <v>2022</v>
      </c>
      <c r="D1265" s="80">
        <f t="shared" si="173"/>
        <v>6</v>
      </c>
      <c r="E1265" s="80">
        <f t="shared" si="174"/>
        <v>14</v>
      </c>
      <c r="F1265" s="80">
        <v>581.7749</v>
      </c>
      <c r="G1265" s="80">
        <v>52.86</v>
      </c>
      <c r="H1265" s="80">
        <v>0.33</v>
      </c>
      <c r="I1265" s="80">
        <v>3975.29</v>
      </c>
      <c r="J1265" s="80">
        <v>396.8</v>
      </c>
      <c r="K1265" s="80">
        <v>1100.5082</v>
      </c>
      <c r="L1265" s="80">
        <v>11548.51</v>
      </c>
      <c r="M1265" s="80">
        <v>19580.64</v>
      </c>
    </row>
    <row r="1266" spans="1:13" ht="15.5" x14ac:dyDescent="0.35">
      <c r="A1266" s="13">
        <v>44727</v>
      </c>
      <c r="B1266" s="81" t="s">
        <v>1312</v>
      </c>
      <c r="C1266" s="80">
        <f t="shared" si="172"/>
        <v>2022</v>
      </c>
      <c r="D1266" s="80">
        <f t="shared" si="173"/>
        <v>6</v>
      </c>
      <c r="E1266" s="80">
        <f t="shared" si="174"/>
        <v>15</v>
      </c>
      <c r="F1266" s="80">
        <v>585.45360000000005</v>
      </c>
      <c r="G1266" s="80">
        <v>53.2</v>
      </c>
      <c r="H1266" s="80">
        <v>0.33</v>
      </c>
      <c r="I1266" s="80">
        <v>3952.32</v>
      </c>
      <c r="J1266" s="80">
        <v>283.7</v>
      </c>
      <c r="K1266" s="80">
        <v>1100.5084999999999</v>
      </c>
      <c r="L1266" s="80">
        <v>11547.98</v>
      </c>
      <c r="M1266" s="80">
        <v>19582.080000000002</v>
      </c>
    </row>
    <row r="1267" spans="1:13" ht="15.5" x14ac:dyDescent="0.35">
      <c r="A1267" s="13">
        <v>44728</v>
      </c>
      <c r="B1267" s="81" t="s">
        <v>1313</v>
      </c>
      <c r="C1267" s="80">
        <f t="shared" si="172"/>
        <v>2022</v>
      </c>
      <c r="D1267" s="80">
        <f t="shared" si="173"/>
        <v>6</v>
      </c>
      <c r="E1267" s="80">
        <f t="shared" si="174"/>
        <v>16</v>
      </c>
      <c r="F1267" s="80">
        <v>589.15570000000002</v>
      </c>
      <c r="G1267" s="80">
        <v>53.53</v>
      </c>
      <c r="H1267" s="80">
        <v>0.34</v>
      </c>
      <c r="I1267" s="80">
        <v>3974.04</v>
      </c>
      <c r="J1267" s="80">
        <v>271.60000000000002</v>
      </c>
      <c r="K1267" s="80">
        <v>1100.5085999999999</v>
      </c>
      <c r="L1267" s="80">
        <v>11547.45</v>
      </c>
      <c r="M1267" s="80">
        <v>19583.52</v>
      </c>
    </row>
    <row r="1268" spans="1:13" ht="15.5" x14ac:dyDescent="0.35">
      <c r="A1268" s="13">
        <v>44729</v>
      </c>
      <c r="B1268" s="81" t="s">
        <v>1314</v>
      </c>
      <c r="C1268" s="80">
        <f t="shared" si="172"/>
        <v>2022</v>
      </c>
      <c r="D1268" s="80">
        <f t="shared" si="173"/>
        <v>6</v>
      </c>
      <c r="E1268" s="80">
        <f t="shared" si="174"/>
        <v>17</v>
      </c>
      <c r="F1268" s="80">
        <v>592.93669999999997</v>
      </c>
      <c r="G1268" s="80">
        <v>53.86</v>
      </c>
      <c r="H1268" s="80">
        <v>0.34</v>
      </c>
      <c r="I1268" s="80">
        <v>4013.94</v>
      </c>
      <c r="J1268" s="80">
        <v>207.3</v>
      </c>
      <c r="K1268" s="80">
        <v>1100.8503000000001</v>
      </c>
      <c r="L1268" s="80">
        <v>11546.32</v>
      </c>
      <c r="M1268" s="80">
        <v>19586.61</v>
      </c>
    </row>
    <row r="1269" spans="1:13" ht="15.5" x14ac:dyDescent="0.35">
      <c r="A1269" s="13">
        <v>44730</v>
      </c>
      <c r="B1269" s="81" t="s">
        <v>1315</v>
      </c>
      <c r="C1269" s="80">
        <f t="shared" si="172"/>
        <v>2022</v>
      </c>
      <c r="D1269" s="80">
        <f t="shared" si="173"/>
        <v>6</v>
      </c>
      <c r="E1269" s="80">
        <f t="shared" si="174"/>
        <v>18</v>
      </c>
      <c r="F1269" s="80">
        <v>597.71220000000005</v>
      </c>
      <c r="G1269" s="80">
        <v>54.3</v>
      </c>
      <c r="H1269" s="80">
        <v>0.43</v>
      </c>
      <c r="I1269" s="80">
        <v>5041.6899999999996</v>
      </c>
      <c r="J1269" s="80">
        <v>233.5</v>
      </c>
      <c r="K1269" s="80">
        <v>1100.8512000000001</v>
      </c>
      <c r="L1269" s="80">
        <v>11563.49</v>
      </c>
      <c r="M1269" s="80">
        <v>19588.22</v>
      </c>
    </row>
    <row r="1270" spans="1:13" ht="15.5" x14ac:dyDescent="0.35">
      <c r="A1270" s="13">
        <v>44731</v>
      </c>
      <c r="B1270" s="81" t="s">
        <v>1316</v>
      </c>
      <c r="C1270" s="80">
        <f t="shared" si="172"/>
        <v>2022</v>
      </c>
      <c r="D1270" s="80">
        <f t="shared" si="173"/>
        <v>6</v>
      </c>
      <c r="E1270" s="80">
        <f t="shared" si="174"/>
        <v>19</v>
      </c>
      <c r="F1270" s="80">
        <v>602.52819999999997</v>
      </c>
      <c r="G1270" s="80">
        <v>54.73</v>
      </c>
      <c r="H1270" s="80">
        <v>0.44</v>
      </c>
      <c r="I1270" s="80">
        <v>5030.38</v>
      </c>
      <c r="J1270" s="80">
        <v>213.6</v>
      </c>
      <c r="K1270" s="80">
        <v>1100.8522</v>
      </c>
      <c r="L1270" s="80">
        <v>11562.44</v>
      </c>
      <c r="M1270" s="80">
        <v>19589.849999999999</v>
      </c>
    </row>
    <row r="1271" spans="1:13" ht="15.5" x14ac:dyDescent="0.35">
      <c r="A1271" s="13">
        <v>44732</v>
      </c>
      <c r="B1271" s="81" t="s">
        <v>1317</v>
      </c>
      <c r="C1271" s="80">
        <f t="shared" si="172"/>
        <v>2022</v>
      </c>
      <c r="D1271" s="80">
        <f t="shared" si="173"/>
        <v>6</v>
      </c>
      <c r="E1271" s="80">
        <f t="shared" si="174"/>
        <v>20</v>
      </c>
      <c r="F1271" s="80">
        <v>606.05129999999997</v>
      </c>
      <c r="G1271" s="80">
        <v>55.05</v>
      </c>
      <c r="H1271" s="80">
        <v>0.32</v>
      </c>
      <c r="I1271" s="80">
        <v>3928.08</v>
      </c>
      <c r="J1271" s="80">
        <v>403.8</v>
      </c>
      <c r="K1271" s="80">
        <v>1100.8244</v>
      </c>
      <c r="L1271" s="80">
        <v>11561.66</v>
      </c>
      <c r="M1271" s="80">
        <v>19590.04</v>
      </c>
    </row>
    <row r="1272" spans="1:13" ht="15.5" x14ac:dyDescent="0.35">
      <c r="A1272" s="13">
        <v>44733</v>
      </c>
      <c r="B1272" s="81" t="s">
        <v>1318</v>
      </c>
      <c r="C1272" s="80">
        <f t="shared" si="172"/>
        <v>2022</v>
      </c>
      <c r="D1272" s="80">
        <f t="shared" si="173"/>
        <v>6</v>
      </c>
      <c r="E1272" s="80">
        <f t="shared" si="174"/>
        <v>21</v>
      </c>
      <c r="F1272" s="80">
        <v>614.05399999999997</v>
      </c>
      <c r="G1272" s="80">
        <v>55.27</v>
      </c>
      <c r="H1272" s="80">
        <v>0.72</v>
      </c>
      <c r="I1272" s="80">
        <v>3846.89</v>
      </c>
      <c r="J1272" s="80">
        <v>380.8</v>
      </c>
      <c r="K1272" s="80">
        <v>1111.0844</v>
      </c>
      <c r="L1272" s="80">
        <v>11682.07</v>
      </c>
      <c r="M1272" s="80">
        <v>19754.439999999999</v>
      </c>
    </row>
    <row r="1273" spans="1:13" ht="15.5" x14ac:dyDescent="0.35">
      <c r="A1273" s="13">
        <v>44734</v>
      </c>
      <c r="B1273" s="81" t="s">
        <v>1319</v>
      </c>
      <c r="C1273" s="80">
        <f t="shared" si="172"/>
        <v>2022</v>
      </c>
      <c r="D1273" s="80">
        <f t="shared" si="173"/>
        <v>6</v>
      </c>
      <c r="E1273" s="80">
        <f t="shared" si="174"/>
        <v>22</v>
      </c>
      <c r="F1273" s="80">
        <v>617.09490000000005</v>
      </c>
      <c r="G1273" s="80">
        <v>55.55</v>
      </c>
      <c r="H1273" s="80">
        <v>0.27</v>
      </c>
      <c r="I1273" s="80">
        <v>3337.58</v>
      </c>
      <c r="J1273" s="80">
        <v>355.1</v>
      </c>
      <c r="K1273" s="80">
        <v>1110.9744000000001</v>
      </c>
      <c r="L1273" s="80">
        <v>11689.53</v>
      </c>
      <c r="M1273" s="80">
        <v>19784.419999999998</v>
      </c>
    </row>
    <row r="1274" spans="1:13" ht="15.5" x14ac:dyDescent="0.35">
      <c r="A1274" s="13">
        <v>44735</v>
      </c>
      <c r="B1274" s="81" t="s">
        <v>1320</v>
      </c>
      <c r="C1274" s="80">
        <f t="shared" si="172"/>
        <v>2022</v>
      </c>
      <c r="D1274" s="80">
        <f t="shared" si="173"/>
        <v>6</v>
      </c>
      <c r="E1274" s="80">
        <f t="shared" si="174"/>
        <v>23</v>
      </c>
      <c r="F1274" s="80">
        <v>620.14679999999998</v>
      </c>
      <c r="G1274" s="80">
        <v>55.82</v>
      </c>
      <c r="H1274" s="80">
        <v>0.27</v>
      </c>
      <c r="I1274" s="80">
        <v>3450.73</v>
      </c>
      <c r="J1274" s="80">
        <v>249.9</v>
      </c>
      <c r="K1274" s="80">
        <v>1110.9744000000001</v>
      </c>
      <c r="L1274" s="80">
        <v>11702.02</v>
      </c>
      <c r="M1274" s="80">
        <v>19832.189999999999</v>
      </c>
    </row>
    <row r="1275" spans="1:13" ht="15.5" x14ac:dyDescent="0.35">
      <c r="A1275" s="13">
        <v>44736</v>
      </c>
      <c r="B1275" s="81" t="s">
        <v>1321</v>
      </c>
      <c r="C1275" s="80">
        <f t="shared" si="172"/>
        <v>2022</v>
      </c>
      <c r="D1275" s="80">
        <f t="shared" si="173"/>
        <v>6</v>
      </c>
      <c r="E1275" s="80">
        <f t="shared" si="174"/>
        <v>24</v>
      </c>
      <c r="F1275" s="80">
        <v>623.72429999999997</v>
      </c>
      <c r="G1275" s="80">
        <v>56.14</v>
      </c>
      <c r="H1275" s="80">
        <v>0.32</v>
      </c>
      <c r="I1275" s="80">
        <v>3898.55</v>
      </c>
      <c r="J1275" s="80">
        <v>227.7</v>
      </c>
      <c r="K1275" s="80">
        <v>1110.9744000000001</v>
      </c>
      <c r="L1275" s="80">
        <v>11701.69</v>
      </c>
      <c r="M1275" s="80">
        <v>19833.060000000001</v>
      </c>
    </row>
    <row r="1276" spans="1:13" ht="15.5" x14ac:dyDescent="0.35">
      <c r="A1276" s="13">
        <v>44737</v>
      </c>
      <c r="B1276" s="81" t="s">
        <v>1322</v>
      </c>
      <c r="C1276" s="80">
        <f t="shared" si="172"/>
        <v>2022</v>
      </c>
      <c r="D1276" s="80">
        <f t="shared" si="173"/>
        <v>6</v>
      </c>
      <c r="E1276" s="80">
        <f t="shared" si="174"/>
        <v>25</v>
      </c>
      <c r="F1276" s="80">
        <v>628.50199999999995</v>
      </c>
      <c r="G1276" s="80">
        <v>56.57</v>
      </c>
      <c r="H1276" s="80">
        <v>0.43</v>
      </c>
      <c r="I1276" s="80">
        <v>4935.8999999999996</v>
      </c>
      <c r="J1276" s="80">
        <v>138.1</v>
      </c>
      <c r="K1276" s="80">
        <v>1110.9745</v>
      </c>
      <c r="L1276" s="80">
        <v>11703.14</v>
      </c>
      <c r="M1276" s="80">
        <v>19834.599999999999</v>
      </c>
    </row>
    <row r="1277" spans="1:13" ht="15.5" x14ac:dyDescent="0.35">
      <c r="A1277" s="13">
        <v>44738</v>
      </c>
      <c r="B1277" s="81" t="s">
        <v>1323</v>
      </c>
      <c r="C1277" s="80">
        <f t="shared" si="172"/>
        <v>2022</v>
      </c>
      <c r="D1277" s="80">
        <f t="shared" si="173"/>
        <v>6</v>
      </c>
      <c r="E1277" s="80">
        <f t="shared" si="174"/>
        <v>26</v>
      </c>
      <c r="F1277" s="80">
        <v>633.35630000000003</v>
      </c>
      <c r="G1277" s="80">
        <v>57.01</v>
      </c>
      <c r="H1277" s="80">
        <v>0.44</v>
      </c>
      <c r="I1277" s="80">
        <v>4983.3100000000004</v>
      </c>
      <c r="J1277" s="80">
        <v>130.6</v>
      </c>
      <c r="K1277" s="80">
        <v>1110.9748999999999</v>
      </c>
      <c r="L1277" s="80">
        <v>11702.61</v>
      </c>
      <c r="M1277" s="80">
        <v>19836.04</v>
      </c>
    </row>
    <row r="1278" spans="1:13" ht="15.5" x14ac:dyDescent="0.35">
      <c r="A1278" s="13">
        <v>44739</v>
      </c>
      <c r="B1278" s="81" t="s">
        <v>1324</v>
      </c>
      <c r="C1278" s="80">
        <f t="shared" si="172"/>
        <v>2022</v>
      </c>
      <c r="D1278" s="80">
        <f t="shared" si="173"/>
        <v>6</v>
      </c>
      <c r="E1278" s="80">
        <f t="shared" si="174"/>
        <v>27</v>
      </c>
      <c r="F1278" s="80">
        <v>636.63109999999995</v>
      </c>
      <c r="G1278" s="80">
        <v>57.3</v>
      </c>
      <c r="H1278" s="80">
        <v>0.28999999999999998</v>
      </c>
      <c r="I1278" s="80">
        <v>3791.6</v>
      </c>
      <c r="J1278" s="80">
        <v>516.1</v>
      </c>
      <c r="K1278" s="80">
        <v>1110.9566</v>
      </c>
      <c r="L1278" s="80">
        <v>11701.21</v>
      </c>
      <c r="M1278" s="80">
        <v>19835.02</v>
      </c>
    </row>
    <row r="1279" spans="1:13" ht="15.5" x14ac:dyDescent="0.35">
      <c r="A1279" s="13">
        <v>44740</v>
      </c>
      <c r="B1279" s="81" t="s">
        <v>1325</v>
      </c>
      <c r="C1279" s="80">
        <f t="shared" si="172"/>
        <v>2022</v>
      </c>
      <c r="D1279" s="80">
        <f t="shared" si="173"/>
        <v>6</v>
      </c>
      <c r="E1279" s="80">
        <f t="shared" si="174"/>
        <v>28</v>
      </c>
      <c r="F1279" s="80">
        <v>640.15830000000005</v>
      </c>
      <c r="G1279" s="80">
        <v>57.61</v>
      </c>
      <c r="H1279" s="80">
        <v>0.32</v>
      </c>
      <c r="I1279" s="80">
        <v>3895.25</v>
      </c>
      <c r="J1279" s="80">
        <v>466.2</v>
      </c>
      <c r="K1279" s="80">
        <v>1111.1066000000001</v>
      </c>
      <c r="L1279" s="80">
        <v>11700.77</v>
      </c>
      <c r="M1279" s="80">
        <v>19836.18</v>
      </c>
    </row>
    <row r="1280" spans="1:13" ht="15.5" x14ac:dyDescent="0.35">
      <c r="A1280" s="13">
        <v>44741</v>
      </c>
      <c r="B1280" s="81" t="s">
        <v>1326</v>
      </c>
      <c r="C1280" s="80">
        <f t="shared" si="172"/>
        <v>2022</v>
      </c>
      <c r="D1280" s="80">
        <f t="shared" si="173"/>
        <v>6</v>
      </c>
      <c r="E1280" s="80">
        <f t="shared" si="174"/>
        <v>29</v>
      </c>
      <c r="F1280" s="80">
        <v>643.42650000000003</v>
      </c>
      <c r="G1280" s="80">
        <v>57.91</v>
      </c>
      <c r="H1280" s="80">
        <v>0.28999999999999998</v>
      </c>
      <c r="I1280" s="80">
        <v>3847.53</v>
      </c>
      <c r="J1280" s="80">
        <v>565.6</v>
      </c>
      <c r="K1280" s="80">
        <v>1111.1066000000001</v>
      </c>
      <c r="L1280" s="80">
        <v>11700.4</v>
      </c>
      <c r="M1280" s="80">
        <v>19837.150000000001</v>
      </c>
    </row>
    <row r="1281" spans="1:13" ht="15.5" x14ac:dyDescent="0.35">
      <c r="A1281" s="13">
        <v>44742</v>
      </c>
      <c r="B1281" s="81" t="s">
        <v>1327</v>
      </c>
      <c r="C1281" s="80">
        <f t="shared" si="172"/>
        <v>2022</v>
      </c>
      <c r="D1281" s="80">
        <f t="shared" si="173"/>
        <v>6</v>
      </c>
      <c r="E1281" s="80">
        <f t="shared" si="174"/>
        <v>30</v>
      </c>
      <c r="F1281" s="80">
        <v>646.50599999999997</v>
      </c>
      <c r="G1281" s="80">
        <v>58.19</v>
      </c>
      <c r="H1281" s="80">
        <v>0.28000000000000003</v>
      </c>
      <c r="I1281" s="80">
        <v>3912.29</v>
      </c>
      <c r="J1281" s="80">
        <v>764.2</v>
      </c>
      <c r="K1281" s="80">
        <v>1111.1066000000001</v>
      </c>
      <c r="L1281" s="80">
        <v>11716.27</v>
      </c>
      <c r="M1281" s="80">
        <v>19838.439999999999</v>
      </c>
    </row>
    <row r="1282" spans="1:13" ht="15.5" x14ac:dyDescent="0.35">
      <c r="A1282" s="13">
        <v>44743</v>
      </c>
      <c r="B1282" s="81" t="s">
        <v>1328</v>
      </c>
      <c r="C1282" s="80">
        <f t="shared" si="172"/>
        <v>2022</v>
      </c>
      <c r="D1282" s="80">
        <f t="shared" si="173"/>
        <v>7</v>
      </c>
      <c r="E1282" s="80">
        <f t="shared" si="174"/>
        <v>1</v>
      </c>
      <c r="F1282" s="80">
        <v>650.7038</v>
      </c>
      <c r="G1282" s="80">
        <v>58.55</v>
      </c>
      <c r="H1282" s="80">
        <v>0.38</v>
      </c>
      <c r="I1282" s="80">
        <v>4446.75</v>
      </c>
      <c r="J1282" s="80">
        <v>368.7</v>
      </c>
      <c r="K1282" s="80">
        <v>1111.2959000000001</v>
      </c>
      <c r="L1282" s="80">
        <v>11716.22</v>
      </c>
      <c r="M1282" s="80">
        <v>19838.59</v>
      </c>
    </row>
    <row r="1283" spans="1:13" ht="15.5" x14ac:dyDescent="0.35">
      <c r="A1283" s="13">
        <v>44744</v>
      </c>
      <c r="B1283" s="81" t="s">
        <v>1329</v>
      </c>
      <c r="C1283" s="80">
        <f t="shared" si="172"/>
        <v>2022</v>
      </c>
      <c r="D1283" s="80">
        <f t="shared" si="173"/>
        <v>7</v>
      </c>
      <c r="E1283" s="80">
        <f t="shared" si="174"/>
        <v>2</v>
      </c>
      <c r="F1283" s="80">
        <v>655.47379999999998</v>
      </c>
      <c r="G1283" s="80">
        <v>58.98</v>
      </c>
      <c r="H1283" s="80">
        <v>0.43</v>
      </c>
      <c r="I1283" s="80">
        <v>5084.2299999999996</v>
      </c>
      <c r="J1283" s="80">
        <v>302.89999999999998</v>
      </c>
      <c r="K1283" s="80">
        <v>1111.296</v>
      </c>
      <c r="L1283" s="80">
        <v>11715.93</v>
      </c>
      <c r="M1283" s="80">
        <v>19839.400000000001</v>
      </c>
    </row>
    <row r="1284" spans="1:13" ht="15.5" x14ac:dyDescent="0.35">
      <c r="A1284" s="13">
        <v>44745</v>
      </c>
      <c r="B1284" s="81" t="s">
        <v>1330</v>
      </c>
      <c r="C1284" s="80">
        <f t="shared" si="172"/>
        <v>2022</v>
      </c>
      <c r="D1284" s="80">
        <f t="shared" si="173"/>
        <v>7</v>
      </c>
      <c r="E1284" s="80">
        <f t="shared" si="174"/>
        <v>3</v>
      </c>
      <c r="F1284" s="80">
        <v>660.53340000000003</v>
      </c>
      <c r="G1284" s="80">
        <v>59.44</v>
      </c>
      <c r="H1284" s="80">
        <v>0.46</v>
      </c>
      <c r="I1284" s="80">
        <v>5303.47</v>
      </c>
      <c r="J1284" s="80">
        <v>237.2</v>
      </c>
      <c r="K1284" s="80">
        <v>1111.2961</v>
      </c>
      <c r="L1284" s="80">
        <v>11715.57</v>
      </c>
      <c r="M1284" s="80">
        <v>19840.36</v>
      </c>
    </row>
    <row r="1285" spans="1:13" ht="15.5" x14ac:dyDescent="0.35">
      <c r="A1285" s="13">
        <v>44746</v>
      </c>
      <c r="B1285" s="81" t="s">
        <v>1331</v>
      </c>
      <c r="C1285" s="80">
        <f t="shared" ref="C1285:C1348" si="175">YEAR(B1285)</f>
        <v>2022</v>
      </c>
      <c r="D1285" s="80">
        <f t="shared" ref="D1285:D1348" si="176">MONTH(B1285)</f>
        <v>7</v>
      </c>
      <c r="E1285" s="80">
        <f t="shared" ref="E1285:E1348" si="177">DAY(B1285)</f>
        <v>4</v>
      </c>
      <c r="F1285" s="80">
        <v>664.61530000000005</v>
      </c>
      <c r="G1285" s="80">
        <v>59.8</v>
      </c>
      <c r="H1285" s="80">
        <v>0.37</v>
      </c>
      <c r="I1285" s="80">
        <v>4360.3900000000003</v>
      </c>
      <c r="J1285" s="80">
        <v>275.3</v>
      </c>
      <c r="K1285" s="80">
        <v>1111.3203000000001</v>
      </c>
      <c r="L1285" s="80">
        <v>11708.9</v>
      </c>
      <c r="M1285" s="80">
        <v>19842.61</v>
      </c>
    </row>
    <row r="1286" spans="1:13" ht="15.5" x14ac:dyDescent="0.35">
      <c r="A1286" s="13">
        <v>44747</v>
      </c>
      <c r="B1286" s="81" t="s">
        <v>1332</v>
      </c>
      <c r="C1286" s="80">
        <f t="shared" si="175"/>
        <v>2022</v>
      </c>
      <c r="D1286" s="80">
        <f t="shared" si="176"/>
        <v>7</v>
      </c>
      <c r="E1286" s="80">
        <f t="shared" si="177"/>
        <v>5</v>
      </c>
      <c r="F1286" s="80">
        <v>668.58450000000005</v>
      </c>
      <c r="G1286" s="80">
        <v>60.16</v>
      </c>
      <c r="H1286" s="80">
        <v>0.36</v>
      </c>
      <c r="I1286" s="80">
        <v>4261.78</v>
      </c>
      <c r="J1286" s="80">
        <v>278.60000000000002</v>
      </c>
      <c r="K1286" s="80">
        <v>1111.3203000000001</v>
      </c>
      <c r="L1286" s="80">
        <v>11708.57</v>
      </c>
      <c r="M1286" s="80">
        <v>19843.490000000002</v>
      </c>
    </row>
    <row r="1287" spans="1:13" ht="15.5" x14ac:dyDescent="0.35">
      <c r="A1287" s="13">
        <v>44748</v>
      </c>
      <c r="B1287" s="81" t="s">
        <v>1333</v>
      </c>
      <c r="C1287" s="80">
        <f t="shared" si="175"/>
        <v>2022</v>
      </c>
      <c r="D1287" s="80">
        <f t="shared" si="176"/>
        <v>7</v>
      </c>
      <c r="E1287" s="80">
        <f t="shared" si="177"/>
        <v>6</v>
      </c>
      <c r="F1287" s="80">
        <v>672.58420000000001</v>
      </c>
      <c r="G1287" s="80">
        <v>60.52</v>
      </c>
      <c r="H1287" s="80">
        <v>0.36</v>
      </c>
      <c r="I1287" s="80">
        <v>4377.4799999999996</v>
      </c>
      <c r="J1287" s="80">
        <v>372.4</v>
      </c>
      <c r="K1287" s="80">
        <v>1111.3203000000001</v>
      </c>
      <c r="L1287" s="80">
        <v>11708.31</v>
      </c>
      <c r="M1287" s="80">
        <v>19844.189999999999</v>
      </c>
    </row>
    <row r="1288" spans="1:13" ht="15.5" x14ac:dyDescent="0.35">
      <c r="A1288" s="13">
        <v>44749</v>
      </c>
      <c r="B1288" s="81" t="s">
        <v>1334</v>
      </c>
      <c r="C1288" s="80">
        <f t="shared" si="175"/>
        <v>2022</v>
      </c>
      <c r="D1288" s="80">
        <f t="shared" si="176"/>
        <v>7</v>
      </c>
      <c r="E1288" s="80">
        <f t="shared" si="177"/>
        <v>7</v>
      </c>
      <c r="F1288" s="80">
        <v>676.46759999999995</v>
      </c>
      <c r="G1288" s="80">
        <v>60.87</v>
      </c>
      <c r="H1288" s="80">
        <v>0.35</v>
      </c>
      <c r="I1288" s="80">
        <v>4417.28</v>
      </c>
      <c r="J1288" s="80">
        <v>522.79999999999995</v>
      </c>
      <c r="K1288" s="80">
        <v>1111.3210999999999</v>
      </c>
      <c r="L1288" s="80">
        <v>11708.03</v>
      </c>
      <c r="M1288" s="80">
        <v>19845.099999999999</v>
      </c>
    </row>
    <row r="1289" spans="1:13" ht="15.5" x14ac:dyDescent="0.35">
      <c r="A1289" s="13">
        <v>44750</v>
      </c>
      <c r="B1289" s="81" t="s">
        <v>1335</v>
      </c>
      <c r="C1289" s="80">
        <f t="shared" si="175"/>
        <v>2022</v>
      </c>
      <c r="D1289" s="80">
        <f t="shared" si="176"/>
        <v>7</v>
      </c>
      <c r="E1289" s="80">
        <f t="shared" si="177"/>
        <v>8</v>
      </c>
      <c r="F1289" s="80">
        <v>680.36789999999996</v>
      </c>
      <c r="G1289" s="80">
        <v>61.22</v>
      </c>
      <c r="H1289" s="80">
        <v>0.35</v>
      </c>
      <c r="I1289" s="80">
        <v>4340.88</v>
      </c>
      <c r="J1289" s="80">
        <v>424.9</v>
      </c>
      <c r="K1289" s="80">
        <v>1111.3210999999999</v>
      </c>
      <c r="L1289" s="80">
        <v>11707.88</v>
      </c>
      <c r="M1289" s="80">
        <v>19845.509999999998</v>
      </c>
    </row>
    <row r="1290" spans="1:13" ht="15.5" x14ac:dyDescent="0.35">
      <c r="A1290" s="13">
        <v>44751</v>
      </c>
      <c r="B1290" s="81" t="s">
        <v>1336</v>
      </c>
      <c r="C1290" s="80">
        <f t="shared" si="175"/>
        <v>2022</v>
      </c>
      <c r="D1290" s="80">
        <f t="shared" si="176"/>
        <v>7</v>
      </c>
      <c r="E1290" s="80">
        <f t="shared" si="177"/>
        <v>9</v>
      </c>
      <c r="F1290" s="80">
        <v>685.65380000000005</v>
      </c>
      <c r="G1290" s="80">
        <v>61.7</v>
      </c>
      <c r="H1290" s="80">
        <v>0.48</v>
      </c>
      <c r="I1290" s="80">
        <v>5484.89</v>
      </c>
      <c r="J1290" s="80">
        <v>179.5</v>
      </c>
      <c r="K1290" s="80">
        <v>1111.3210999999999</v>
      </c>
      <c r="L1290" s="80">
        <v>11707.61</v>
      </c>
      <c r="M1290" s="80">
        <v>19846.22</v>
      </c>
    </row>
    <row r="1291" spans="1:13" ht="15.5" x14ac:dyDescent="0.35">
      <c r="A1291" s="13">
        <v>44752</v>
      </c>
      <c r="B1291" s="81" t="s">
        <v>1337</v>
      </c>
      <c r="C1291" s="80">
        <f t="shared" si="175"/>
        <v>2022</v>
      </c>
      <c r="D1291" s="80">
        <f t="shared" si="176"/>
        <v>7</v>
      </c>
      <c r="E1291" s="80">
        <f t="shared" si="177"/>
        <v>10</v>
      </c>
      <c r="F1291" s="80">
        <v>690.89689999999996</v>
      </c>
      <c r="G1291" s="80">
        <v>62.17</v>
      </c>
      <c r="H1291" s="80">
        <v>0.47</v>
      </c>
      <c r="I1291" s="80">
        <v>5439.25</v>
      </c>
      <c r="J1291" s="80">
        <v>183.4</v>
      </c>
      <c r="K1291" s="80">
        <v>1111.3210999999999</v>
      </c>
      <c r="L1291" s="80">
        <v>11707.14</v>
      </c>
      <c r="M1291" s="80">
        <v>19847.47</v>
      </c>
    </row>
    <row r="1292" spans="1:13" ht="15.5" x14ac:dyDescent="0.35">
      <c r="A1292" s="13">
        <v>44753</v>
      </c>
      <c r="B1292" s="81" t="s">
        <v>1338</v>
      </c>
      <c r="C1292" s="80">
        <f t="shared" si="175"/>
        <v>2022</v>
      </c>
      <c r="D1292" s="80">
        <f t="shared" si="176"/>
        <v>7</v>
      </c>
      <c r="E1292" s="80">
        <f t="shared" si="177"/>
        <v>11</v>
      </c>
      <c r="F1292" s="80">
        <v>693.55190000000005</v>
      </c>
      <c r="G1292" s="80">
        <v>62.41</v>
      </c>
      <c r="H1292" s="80">
        <v>0.24</v>
      </c>
      <c r="I1292" s="80">
        <v>3607.69</v>
      </c>
      <c r="J1292" s="80">
        <v>792.7</v>
      </c>
      <c r="K1292" s="80">
        <v>1111.3313000000001</v>
      </c>
      <c r="L1292" s="80">
        <v>11706.91</v>
      </c>
      <c r="M1292" s="80">
        <v>19849.23</v>
      </c>
    </row>
    <row r="1293" spans="1:13" ht="15.5" x14ac:dyDescent="0.35">
      <c r="A1293" s="13">
        <v>44754</v>
      </c>
      <c r="B1293" s="81" t="s">
        <v>1339</v>
      </c>
      <c r="C1293" s="80">
        <f t="shared" si="175"/>
        <v>2022</v>
      </c>
      <c r="D1293" s="80">
        <f t="shared" si="176"/>
        <v>7</v>
      </c>
      <c r="E1293" s="80">
        <f t="shared" si="177"/>
        <v>12</v>
      </c>
      <c r="F1293" s="80">
        <v>696.43299999999999</v>
      </c>
      <c r="G1293" s="80">
        <v>62.67</v>
      </c>
      <c r="H1293" s="80">
        <v>0.26</v>
      </c>
      <c r="I1293" s="80">
        <v>4130.7</v>
      </c>
      <c r="J1293" s="80">
        <v>1233.3</v>
      </c>
      <c r="K1293" s="80">
        <v>1111.3313000000001</v>
      </c>
      <c r="L1293" s="80">
        <v>11713.65</v>
      </c>
      <c r="M1293" s="80">
        <v>19849.66</v>
      </c>
    </row>
    <row r="1294" spans="1:13" ht="15.5" x14ac:dyDescent="0.35">
      <c r="A1294" s="13">
        <v>44755</v>
      </c>
      <c r="B1294" s="81" t="s">
        <v>1340</v>
      </c>
      <c r="C1294" s="80">
        <f t="shared" si="175"/>
        <v>2022</v>
      </c>
      <c r="D1294" s="80">
        <f t="shared" si="176"/>
        <v>7</v>
      </c>
      <c r="E1294" s="80">
        <f t="shared" si="177"/>
        <v>13</v>
      </c>
      <c r="F1294" s="80">
        <v>699.56280000000004</v>
      </c>
      <c r="G1294" s="80">
        <v>62.95</v>
      </c>
      <c r="H1294" s="80">
        <v>0.28000000000000003</v>
      </c>
      <c r="I1294" s="80">
        <v>4054.13</v>
      </c>
      <c r="J1294" s="80">
        <v>910.5</v>
      </c>
      <c r="K1294" s="80">
        <v>1111.3313000000001</v>
      </c>
      <c r="L1294" s="80">
        <v>11713.38</v>
      </c>
      <c r="M1294" s="80">
        <v>19850.38</v>
      </c>
    </row>
    <row r="1295" spans="1:13" ht="15.5" x14ac:dyDescent="0.35">
      <c r="A1295" s="13">
        <v>44756</v>
      </c>
      <c r="B1295" s="81" t="s">
        <v>1341</v>
      </c>
      <c r="C1295" s="80">
        <f t="shared" si="175"/>
        <v>2022</v>
      </c>
      <c r="D1295" s="80">
        <f t="shared" si="176"/>
        <v>7</v>
      </c>
      <c r="E1295" s="80">
        <f t="shared" si="177"/>
        <v>14</v>
      </c>
      <c r="F1295" s="80">
        <v>703.05420000000004</v>
      </c>
      <c r="G1295" s="80">
        <v>63.26</v>
      </c>
      <c r="H1295" s="80">
        <v>0.31</v>
      </c>
      <c r="I1295" s="80">
        <v>4291.37</v>
      </c>
      <c r="J1295" s="80">
        <v>796</v>
      </c>
      <c r="K1295" s="80">
        <v>1111.4413</v>
      </c>
      <c r="L1295" s="80">
        <v>11713.02</v>
      </c>
      <c r="M1295" s="80">
        <v>19851.3</v>
      </c>
    </row>
    <row r="1296" spans="1:13" ht="15.5" x14ac:dyDescent="0.35">
      <c r="A1296" s="13">
        <v>44757</v>
      </c>
      <c r="B1296" s="81" t="s">
        <v>1342</v>
      </c>
      <c r="C1296" s="80">
        <f t="shared" si="175"/>
        <v>2022</v>
      </c>
      <c r="D1296" s="80">
        <f t="shared" si="176"/>
        <v>7</v>
      </c>
      <c r="E1296" s="80">
        <f t="shared" si="177"/>
        <v>15</v>
      </c>
      <c r="F1296" s="80">
        <v>706.76679999999999</v>
      </c>
      <c r="G1296" s="80">
        <v>63.59</v>
      </c>
      <c r="H1296" s="80">
        <v>0.33</v>
      </c>
      <c r="I1296" s="80">
        <v>4654.34</v>
      </c>
      <c r="J1296" s="80">
        <v>933.4</v>
      </c>
      <c r="K1296" s="80">
        <v>1111.4413</v>
      </c>
      <c r="L1296" s="80">
        <v>11712.66</v>
      </c>
      <c r="M1296" s="80">
        <v>19852.240000000002</v>
      </c>
    </row>
    <row r="1297" spans="1:13" ht="15.5" x14ac:dyDescent="0.35">
      <c r="A1297" s="13">
        <v>44758</v>
      </c>
      <c r="B1297" s="81" t="s">
        <v>1343</v>
      </c>
      <c r="C1297" s="80">
        <f t="shared" si="175"/>
        <v>2022</v>
      </c>
      <c r="D1297" s="80">
        <f t="shared" si="176"/>
        <v>7</v>
      </c>
      <c r="E1297" s="80">
        <f t="shared" si="177"/>
        <v>16</v>
      </c>
      <c r="F1297" s="80">
        <v>711.51829999999995</v>
      </c>
      <c r="G1297" s="80">
        <v>64.02</v>
      </c>
      <c r="H1297" s="80">
        <v>0.43</v>
      </c>
      <c r="I1297" s="80">
        <v>5355.42</v>
      </c>
      <c r="J1297" s="80">
        <v>608.70000000000005</v>
      </c>
      <c r="K1297" s="80">
        <v>1111.4413</v>
      </c>
      <c r="L1297" s="80">
        <v>11712.28</v>
      </c>
      <c r="M1297" s="80">
        <v>19853.25</v>
      </c>
    </row>
    <row r="1298" spans="1:13" ht="15.5" x14ac:dyDescent="0.35">
      <c r="A1298" s="13">
        <v>44759</v>
      </c>
      <c r="B1298" s="81" t="s">
        <v>1344</v>
      </c>
      <c r="C1298" s="80">
        <f t="shared" si="175"/>
        <v>2022</v>
      </c>
      <c r="D1298" s="80">
        <f t="shared" si="176"/>
        <v>7</v>
      </c>
      <c r="E1298" s="80">
        <f t="shared" si="177"/>
        <v>17</v>
      </c>
      <c r="F1298" s="80">
        <v>716.02449999999999</v>
      </c>
      <c r="G1298" s="80">
        <v>64.42</v>
      </c>
      <c r="H1298" s="80">
        <v>0.41</v>
      </c>
      <c r="I1298" s="80">
        <v>5033.62</v>
      </c>
      <c r="J1298" s="80">
        <v>523.20000000000005</v>
      </c>
      <c r="K1298" s="80">
        <v>1111.4413</v>
      </c>
      <c r="L1298" s="80">
        <v>11711.89</v>
      </c>
      <c r="M1298" s="80">
        <v>19854.28</v>
      </c>
    </row>
    <row r="1299" spans="1:13" ht="15.5" x14ac:dyDescent="0.35">
      <c r="A1299" s="13">
        <v>44760</v>
      </c>
      <c r="B1299" s="81" t="s">
        <v>1345</v>
      </c>
      <c r="C1299" s="80">
        <f t="shared" si="175"/>
        <v>2022</v>
      </c>
      <c r="D1299" s="80">
        <f t="shared" si="176"/>
        <v>7</v>
      </c>
      <c r="E1299" s="80">
        <f t="shared" si="177"/>
        <v>18</v>
      </c>
      <c r="F1299" s="80">
        <v>719.36170000000004</v>
      </c>
      <c r="G1299" s="80">
        <v>64.72</v>
      </c>
      <c r="H1299" s="80">
        <v>0.3</v>
      </c>
      <c r="I1299" s="80">
        <v>4194.54</v>
      </c>
      <c r="J1299" s="80">
        <v>864.6</v>
      </c>
      <c r="K1299" s="80">
        <v>1111.4462000000001</v>
      </c>
      <c r="L1299" s="80">
        <v>11711.63</v>
      </c>
      <c r="M1299" s="80">
        <v>19855.53</v>
      </c>
    </row>
    <row r="1300" spans="1:13" ht="15.5" x14ac:dyDescent="0.35">
      <c r="A1300" s="13">
        <v>44761</v>
      </c>
      <c r="B1300" s="81" t="s">
        <v>1346</v>
      </c>
      <c r="C1300" s="80">
        <f t="shared" si="175"/>
        <v>2022</v>
      </c>
      <c r="D1300" s="80">
        <f t="shared" si="176"/>
        <v>7</v>
      </c>
      <c r="E1300" s="80">
        <f t="shared" si="177"/>
        <v>19</v>
      </c>
      <c r="F1300" s="80">
        <v>722.11419999999998</v>
      </c>
      <c r="G1300" s="80">
        <v>64.97</v>
      </c>
      <c r="H1300" s="80">
        <v>0.25</v>
      </c>
      <c r="I1300" s="80">
        <v>3865.44</v>
      </c>
      <c r="J1300" s="80">
        <v>976.4</v>
      </c>
      <c r="K1300" s="80">
        <v>1111.4462000000001</v>
      </c>
      <c r="L1300" s="80">
        <v>11711.42</v>
      </c>
      <c r="M1300" s="80">
        <v>19856.080000000002</v>
      </c>
    </row>
    <row r="1301" spans="1:13" ht="15.5" x14ac:dyDescent="0.35">
      <c r="A1301" s="13">
        <v>44762</v>
      </c>
      <c r="B1301" s="81" t="s">
        <v>1347</v>
      </c>
      <c r="C1301" s="80">
        <f t="shared" si="175"/>
        <v>2022</v>
      </c>
      <c r="D1301" s="80">
        <f t="shared" si="176"/>
        <v>7</v>
      </c>
      <c r="E1301" s="80">
        <f t="shared" si="177"/>
        <v>20</v>
      </c>
      <c r="F1301" s="80">
        <v>724.89589999999998</v>
      </c>
      <c r="G1301" s="80">
        <v>65.22</v>
      </c>
      <c r="H1301" s="80">
        <v>0.25</v>
      </c>
      <c r="I1301" s="80">
        <v>3770.53</v>
      </c>
      <c r="J1301" s="80">
        <v>990.6</v>
      </c>
      <c r="K1301" s="80">
        <v>1111.4462000000001</v>
      </c>
      <c r="L1301" s="80">
        <v>11711.12</v>
      </c>
      <c r="M1301" s="80">
        <v>19856.87</v>
      </c>
    </row>
    <row r="1302" spans="1:13" ht="15.5" x14ac:dyDescent="0.35">
      <c r="A1302" s="13">
        <v>44763</v>
      </c>
      <c r="B1302" s="81" t="s">
        <v>1348</v>
      </c>
      <c r="C1302" s="80">
        <f t="shared" si="175"/>
        <v>2022</v>
      </c>
      <c r="D1302" s="80">
        <f t="shared" si="176"/>
        <v>7</v>
      </c>
      <c r="E1302" s="80">
        <f t="shared" si="177"/>
        <v>21</v>
      </c>
      <c r="F1302" s="80">
        <v>727.9941</v>
      </c>
      <c r="G1302" s="80">
        <v>65.5</v>
      </c>
      <c r="H1302" s="80">
        <v>0.28000000000000003</v>
      </c>
      <c r="I1302" s="80">
        <v>3986.79</v>
      </c>
      <c r="J1302" s="80">
        <v>894.4</v>
      </c>
      <c r="K1302" s="80">
        <v>1111.4462000000001</v>
      </c>
      <c r="L1302" s="80">
        <v>11710.75</v>
      </c>
      <c r="M1302" s="80">
        <v>19857.849999999999</v>
      </c>
    </row>
    <row r="1303" spans="1:13" ht="15.5" x14ac:dyDescent="0.35">
      <c r="A1303" s="13">
        <v>44764</v>
      </c>
      <c r="B1303" s="81" t="s">
        <v>1349</v>
      </c>
      <c r="C1303" s="80">
        <f t="shared" si="175"/>
        <v>2022</v>
      </c>
      <c r="D1303" s="80">
        <f t="shared" si="176"/>
        <v>7</v>
      </c>
      <c r="E1303" s="80">
        <f t="shared" si="177"/>
        <v>22</v>
      </c>
      <c r="F1303" s="80">
        <v>731.80930000000001</v>
      </c>
      <c r="G1303" s="80">
        <v>65.84</v>
      </c>
      <c r="H1303" s="80">
        <v>0.34</v>
      </c>
      <c r="I1303" s="80">
        <v>4317.82</v>
      </c>
      <c r="J1303" s="80">
        <v>507.7</v>
      </c>
      <c r="K1303" s="80">
        <v>1111.4462000000001</v>
      </c>
      <c r="L1303" s="80">
        <v>11693.33</v>
      </c>
      <c r="M1303" s="80">
        <v>19858.54</v>
      </c>
    </row>
    <row r="1304" spans="1:13" ht="15.5" x14ac:dyDescent="0.35">
      <c r="A1304" s="13">
        <v>44765</v>
      </c>
      <c r="B1304" s="81" t="s">
        <v>1350</v>
      </c>
      <c r="C1304" s="80">
        <f t="shared" si="175"/>
        <v>2022</v>
      </c>
      <c r="D1304" s="80">
        <f t="shared" si="176"/>
        <v>7</v>
      </c>
      <c r="E1304" s="80">
        <f t="shared" si="177"/>
        <v>23</v>
      </c>
      <c r="F1304" s="80">
        <v>736.58569999999997</v>
      </c>
      <c r="G1304" s="80">
        <v>66.27</v>
      </c>
      <c r="H1304" s="80">
        <v>0.43</v>
      </c>
      <c r="I1304" s="80">
        <v>4889.46</v>
      </c>
      <c r="J1304" s="80">
        <v>166.5</v>
      </c>
      <c r="K1304" s="80">
        <v>1111.4460999999999</v>
      </c>
      <c r="L1304" s="80">
        <v>11692.97</v>
      </c>
      <c r="M1304" s="80">
        <v>19859.47</v>
      </c>
    </row>
    <row r="1305" spans="1:13" ht="15.5" x14ac:dyDescent="0.35">
      <c r="A1305" s="13">
        <v>44766</v>
      </c>
      <c r="B1305" s="81" t="s">
        <v>1351</v>
      </c>
      <c r="C1305" s="80">
        <f t="shared" si="175"/>
        <v>2022</v>
      </c>
      <c r="D1305" s="80">
        <f t="shared" si="176"/>
        <v>7</v>
      </c>
      <c r="E1305" s="80">
        <f t="shared" si="177"/>
        <v>24</v>
      </c>
      <c r="F1305" s="80">
        <v>741.70960000000002</v>
      </c>
      <c r="G1305" s="80">
        <v>66.73</v>
      </c>
      <c r="H1305" s="80">
        <v>0.46</v>
      </c>
      <c r="I1305" s="80">
        <v>5197.84</v>
      </c>
      <c r="J1305" s="80">
        <v>87.3</v>
      </c>
      <c r="K1305" s="80">
        <v>1111.4460999999999</v>
      </c>
      <c r="L1305" s="80">
        <v>11692.57</v>
      </c>
      <c r="M1305" s="80">
        <v>19860.53</v>
      </c>
    </row>
    <row r="1306" spans="1:13" ht="15.5" x14ac:dyDescent="0.35">
      <c r="A1306" s="13">
        <v>44767</v>
      </c>
      <c r="B1306" s="81" t="s">
        <v>1352</v>
      </c>
      <c r="C1306" s="80">
        <f t="shared" si="175"/>
        <v>2022</v>
      </c>
      <c r="D1306" s="80">
        <f t="shared" si="176"/>
        <v>7</v>
      </c>
      <c r="E1306" s="80">
        <f t="shared" si="177"/>
        <v>25</v>
      </c>
      <c r="F1306" s="80">
        <v>746.03279999999995</v>
      </c>
      <c r="G1306" s="80">
        <v>67.12</v>
      </c>
      <c r="H1306" s="80">
        <v>0.39</v>
      </c>
      <c r="I1306" s="80">
        <v>4533.37</v>
      </c>
      <c r="J1306" s="80">
        <v>222.9</v>
      </c>
      <c r="K1306" s="80">
        <v>1111.4598000000001</v>
      </c>
      <c r="L1306" s="80">
        <v>11684</v>
      </c>
      <c r="M1306" s="80">
        <v>19862.23</v>
      </c>
    </row>
    <row r="1307" spans="1:13" ht="15.5" x14ac:dyDescent="0.35">
      <c r="A1307" s="13">
        <v>44768</v>
      </c>
      <c r="B1307" s="81" t="s">
        <v>1353</v>
      </c>
      <c r="C1307" s="80">
        <f t="shared" si="175"/>
        <v>2022</v>
      </c>
      <c r="D1307" s="80">
        <f t="shared" si="176"/>
        <v>7</v>
      </c>
      <c r="E1307" s="80">
        <f t="shared" si="177"/>
        <v>26</v>
      </c>
      <c r="F1307" s="80">
        <v>750.05780000000004</v>
      </c>
      <c r="G1307" s="80">
        <v>67.48</v>
      </c>
      <c r="H1307" s="80">
        <v>0.36</v>
      </c>
      <c r="I1307" s="80">
        <v>4295.24</v>
      </c>
      <c r="J1307" s="80">
        <v>281.2</v>
      </c>
      <c r="K1307" s="80">
        <v>1111.4598000000001</v>
      </c>
      <c r="L1307" s="80">
        <v>11683.39</v>
      </c>
      <c r="M1307" s="80">
        <v>19863.14</v>
      </c>
    </row>
    <row r="1308" spans="1:13" ht="15.5" x14ac:dyDescent="0.35">
      <c r="A1308" s="13">
        <v>44769</v>
      </c>
      <c r="B1308" s="81" t="s">
        <v>1354</v>
      </c>
      <c r="C1308" s="80">
        <f t="shared" si="175"/>
        <v>2022</v>
      </c>
      <c r="D1308" s="80">
        <f t="shared" si="176"/>
        <v>7</v>
      </c>
      <c r="E1308" s="80">
        <f t="shared" si="177"/>
        <v>27</v>
      </c>
      <c r="F1308" s="80">
        <v>753.92489999999998</v>
      </c>
      <c r="G1308" s="80">
        <v>67.83</v>
      </c>
      <c r="H1308" s="80">
        <v>0.35</v>
      </c>
      <c r="I1308" s="80">
        <v>4294.84</v>
      </c>
      <c r="J1308" s="80">
        <v>435.9</v>
      </c>
      <c r="K1308" s="80">
        <v>1111.4598000000001</v>
      </c>
      <c r="L1308" s="80">
        <v>11683.25</v>
      </c>
      <c r="M1308" s="80">
        <v>19863.490000000002</v>
      </c>
    </row>
    <row r="1309" spans="1:13" ht="15.5" x14ac:dyDescent="0.35">
      <c r="A1309" s="13">
        <v>44770</v>
      </c>
      <c r="B1309" s="81" t="s">
        <v>1355</v>
      </c>
      <c r="C1309" s="80">
        <f t="shared" si="175"/>
        <v>2022</v>
      </c>
      <c r="D1309" s="80">
        <f t="shared" si="176"/>
        <v>7</v>
      </c>
      <c r="E1309" s="80">
        <f t="shared" si="177"/>
        <v>28</v>
      </c>
      <c r="F1309" s="80">
        <v>757.76549999999997</v>
      </c>
      <c r="G1309" s="80">
        <v>68.180000000000007</v>
      </c>
      <c r="H1309" s="80">
        <v>0.35</v>
      </c>
      <c r="I1309" s="80">
        <v>4214.2700000000004</v>
      </c>
      <c r="J1309" s="80">
        <v>376.6</v>
      </c>
      <c r="K1309" s="80">
        <v>1111.4598000000001</v>
      </c>
      <c r="L1309" s="80">
        <v>11683.25</v>
      </c>
      <c r="M1309" s="80">
        <v>19863.5</v>
      </c>
    </row>
    <row r="1310" spans="1:13" ht="15.5" x14ac:dyDescent="0.35">
      <c r="A1310" s="13">
        <v>44771</v>
      </c>
      <c r="B1310" s="81" t="s">
        <v>1356</v>
      </c>
      <c r="C1310" s="80">
        <f t="shared" si="175"/>
        <v>2022</v>
      </c>
      <c r="D1310" s="80">
        <f t="shared" si="176"/>
        <v>7</v>
      </c>
      <c r="E1310" s="80">
        <f t="shared" si="177"/>
        <v>29</v>
      </c>
      <c r="F1310" s="80">
        <v>761.49130000000002</v>
      </c>
      <c r="G1310" s="80">
        <v>68.510000000000005</v>
      </c>
      <c r="H1310" s="80">
        <v>0.34</v>
      </c>
      <c r="I1310" s="80">
        <v>4075.33</v>
      </c>
      <c r="J1310" s="80">
        <v>357.4</v>
      </c>
      <c r="K1310" s="80">
        <v>1111.4598000000001</v>
      </c>
      <c r="L1310" s="80">
        <v>11683.16</v>
      </c>
      <c r="M1310" s="80">
        <v>19863.740000000002</v>
      </c>
    </row>
    <row r="1311" spans="1:13" ht="15.5" x14ac:dyDescent="0.35">
      <c r="A1311" s="13">
        <v>44772</v>
      </c>
      <c r="B1311" s="81" t="s">
        <v>1357</v>
      </c>
      <c r="C1311" s="80">
        <f t="shared" si="175"/>
        <v>2022</v>
      </c>
      <c r="D1311" s="80">
        <f t="shared" si="176"/>
        <v>7</v>
      </c>
      <c r="E1311" s="80">
        <f t="shared" si="177"/>
        <v>30</v>
      </c>
      <c r="F1311" s="80">
        <v>766.12339999999995</v>
      </c>
      <c r="G1311" s="80">
        <v>68.930000000000007</v>
      </c>
      <c r="H1311" s="80">
        <v>0.42</v>
      </c>
      <c r="I1311" s="80">
        <v>4774.53</v>
      </c>
      <c r="J1311" s="80">
        <v>154.80000000000001</v>
      </c>
      <c r="K1311" s="80">
        <v>1111.4598000000001</v>
      </c>
      <c r="L1311" s="80">
        <v>11700.23</v>
      </c>
      <c r="M1311" s="80">
        <v>19863.97</v>
      </c>
    </row>
    <row r="1312" spans="1:13" ht="15.5" x14ac:dyDescent="0.35">
      <c r="A1312" s="13">
        <v>44773</v>
      </c>
      <c r="B1312" s="81" t="s">
        <v>1358</v>
      </c>
      <c r="C1312" s="80">
        <f t="shared" si="175"/>
        <v>2022</v>
      </c>
      <c r="D1312" s="80">
        <f t="shared" si="176"/>
        <v>7</v>
      </c>
      <c r="E1312" s="80">
        <f t="shared" si="177"/>
        <v>31</v>
      </c>
      <c r="F1312" s="80">
        <v>770.32830000000001</v>
      </c>
      <c r="G1312" s="80">
        <v>69.31</v>
      </c>
      <c r="H1312" s="80">
        <v>0.38</v>
      </c>
      <c r="I1312" s="80">
        <v>4970.88</v>
      </c>
      <c r="J1312" s="80">
        <v>159.6</v>
      </c>
      <c r="K1312" s="80">
        <v>1111.4598000000001</v>
      </c>
      <c r="L1312" s="80">
        <v>11699.94</v>
      </c>
      <c r="M1312" s="80">
        <v>19864.740000000002</v>
      </c>
    </row>
    <row r="1313" spans="1:13" ht="15.5" x14ac:dyDescent="0.35">
      <c r="A1313" s="13">
        <v>44774</v>
      </c>
      <c r="B1313" s="81" t="s">
        <v>1359</v>
      </c>
      <c r="C1313" s="80">
        <f t="shared" si="175"/>
        <v>2022</v>
      </c>
      <c r="D1313" s="80">
        <f t="shared" si="176"/>
        <v>8</v>
      </c>
      <c r="E1313" s="80">
        <f t="shared" si="177"/>
        <v>1</v>
      </c>
      <c r="F1313" s="80">
        <v>774.78290000000004</v>
      </c>
      <c r="G1313" s="80">
        <v>70.16</v>
      </c>
      <c r="H1313" s="80">
        <v>0.4</v>
      </c>
      <c r="I1313" s="80">
        <v>4194.62</v>
      </c>
      <c r="J1313" s="80">
        <v>224.9</v>
      </c>
      <c r="K1313" s="80">
        <v>1104.2352000000001</v>
      </c>
      <c r="L1313" s="80">
        <v>11637.48</v>
      </c>
      <c r="M1313" s="80">
        <v>19796.099999999999</v>
      </c>
    </row>
    <row r="1314" spans="1:13" ht="15.5" x14ac:dyDescent="0.35">
      <c r="A1314" s="13">
        <v>44775</v>
      </c>
      <c r="B1314" s="81" t="s">
        <v>1360</v>
      </c>
      <c r="C1314" s="80">
        <f t="shared" si="175"/>
        <v>2022</v>
      </c>
      <c r="D1314" s="80">
        <f t="shared" si="176"/>
        <v>8</v>
      </c>
      <c r="E1314" s="80">
        <f t="shared" si="177"/>
        <v>2</v>
      </c>
      <c r="F1314" s="80">
        <v>779.05089999999996</v>
      </c>
      <c r="G1314" s="80">
        <v>70.55</v>
      </c>
      <c r="H1314" s="80">
        <v>0.39</v>
      </c>
      <c r="I1314" s="80">
        <v>4419.1400000000003</v>
      </c>
      <c r="J1314" s="80">
        <v>162.9</v>
      </c>
      <c r="K1314" s="80">
        <v>1104.2342000000001</v>
      </c>
      <c r="L1314" s="80">
        <v>11637.31</v>
      </c>
      <c r="M1314" s="80">
        <v>19796.55</v>
      </c>
    </row>
    <row r="1315" spans="1:13" ht="15.5" x14ac:dyDescent="0.35">
      <c r="A1315" s="13">
        <v>44776</v>
      </c>
      <c r="B1315" s="81" t="s">
        <v>1361</v>
      </c>
      <c r="C1315" s="80">
        <f t="shared" si="175"/>
        <v>2022</v>
      </c>
      <c r="D1315" s="80">
        <f t="shared" si="176"/>
        <v>8</v>
      </c>
      <c r="E1315" s="80">
        <f t="shared" si="177"/>
        <v>3</v>
      </c>
      <c r="F1315" s="80">
        <v>783.04790000000003</v>
      </c>
      <c r="G1315" s="80">
        <v>70.91</v>
      </c>
      <c r="H1315" s="80">
        <v>0.36</v>
      </c>
      <c r="I1315" s="80">
        <v>4158.32</v>
      </c>
      <c r="J1315" s="80">
        <v>159.1</v>
      </c>
      <c r="K1315" s="80">
        <v>1104.2342000000001</v>
      </c>
      <c r="L1315" s="80">
        <v>11636.98</v>
      </c>
      <c r="M1315" s="80">
        <v>19797.419999999998</v>
      </c>
    </row>
    <row r="1316" spans="1:13" ht="15.5" x14ac:dyDescent="0.35">
      <c r="A1316" s="13">
        <v>44777</v>
      </c>
      <c r="B1316" s="81" t="s">
        <v>1362</v>
      </c>
      <c r="C1316" s="80">
        <f t="shared" si="175"/>
        <v>2022</v>
      </c>
      <c r="D1316" s="80">
        <f t="shared" si="176"/>
        <v>8</v>
      </c>
      <c r="E1316" s="80">
        <f t="shared" si="177"/>
        <v>4</v>
      </c>
      <c r="F1316" s="80">
        <v>786.16309999999999</v>
      </c>
      <c r="G1316" s="80">
        <v>71.2</v>
      </c>
      <c r="H1316" s="80">
        <v>0.28000000000000003</v>
      </c>
      <c r="I1316" s="80">
        <v>3939.88</v>
      </c>
      <c r="J1316" s="80">
        <v>310</v>
      </c>
      <c r="K1316" s="80">
        <v>1104.1442</v>
      </c>
      <c r="L1316" s="80">
        <v>11636.65</v>
      </c>
      <c r="M1316" s="80">
        <v>19798.3</v>
      </c>
    </row>
    <row r="1317" spans="1:13" ht="15.5" x14ac:dyDescent="0.35">
      <c r="A1317" s="13">
        <v>44778</v>
      </c>
      <c r="B1317" s="81" t="s">
        <v>1363</v>
      </c>
      <c r="C1317" s="80">
        <f t="shared" si="175"/>
        <v>2022</v>
      </c>
      <c r="D1317" s="80">
        <f t="shared" si="176"/>
        <v>8</v>
      </c>
      <c r="E1317" s="80">
        <f t="shared" si="177"/>
        <v>5</v>
      </c>
      <c r="F1317" s="80">
        <v>790.24379999999996</v>
      </c>
      <c r="G1317" s="80">
        <v>71.099999999999994</v>
      </c>
      <c r="H1317" s="80">
        <v>0.37</v>
      </c>
      <c r="I1317" s="80">
        <v>4374.3999999999996</v>
      </c>
      <c r="J1317" s="80">
        <v>280.60000000000002</v>
      </c>
      <c r="K1317" s="80">
        <v>1111.4070999999999</v>
      </c>
      <c r="L1317" s="80">
        <v>11699.47</v>
      </c>
      <c r="M1317" s="80">
        <v>19868.79</v>
      </c>
    </row>
    <row r="1318" spans="1:13" ht="15.5" x14ac:dyDescent="0.35">
      <c r="A1318" s="13">
        <v>44779</v>
      </c>
      <c r="B1318" s="81" t="s">
        <v>1364</v>
      </c>
      <c r="C1318" s="80">
        <f t="shared" si="175"/>
        <v>2022</v>
      </c>
      <c r="D1318" s="80">
        <f t="shared" si="176"/>
        <v>8</v>
      </c>
      <c r="E1318" s="80">
        <f t="shared" si="177"/>
        <v>6</v>
      </c>
      <c r="F1318" s="80">
        <v>795.26700000000005</v>
      </c>
      <c r="G1318" s="80">
        <v>71.55</v>
      </c>
      <c r="H1318" s="80">
        <v>0.45</v>
      </c>
      <c r="I1318" s="80">
        <v>5142.04</v>
      </c>
      <c r="J1318" s="80">
        <v>111.5</v>
      </c>
      <c r="K1318" s="80">
        <v>1111.4070999999999</v>
      </c>
      <c r="L1318" s="80">
        <v>11699.34</v>
      </c>
      <c r="M1318" s="80">
        <v>19869.12</v>
      </c>
    </row>
    <row r="1319" spans="1:13" ht="15.5" x14ac:dyDescent="0.35">
      <c r="A1319" s="13">
        <v>44780</v>
      </c>
      <c r="B1319" s="81" t="s">
        <v>1365</v>
      </c>
      <c r="C1319" s="80">
        <f t="shared" si="175"/>
        <v>2022</v>
      </c>
      <c r="D1319" s="80">
        <f t="shared" si="176"/>
        <v>8</v>
      </c>
      <c r="E1319" s="80">
        <f t="shared" si="177"/>
        <v>7</v>
      </c>
      <c r="F1319" s="80">
        <v>800.46079999999995</v>
      </c>
      <c r="G1319" s="80">
        <v>72.02</v>
      </c>
      <c r="H1319" s="80">
        <v>0.47</v>
      </c>
      <c r="I1319" s="80">
        <v>5288.93</v>
      </c>
      <c r="J1319" s="80">
        <v>83.1</v>
      </c>
      <c r="K1319" s="80">
        <v>1111.4070999999999</v>
      </c>
      <c r="L1319" s="80">
        <v>11699</v>
      </c>
      <c r="M1319" s="80">
        <v>19870.02</v>
      </c>
    </row>
    <row r="1320" spans="1:13" ht="15.5" x14ac:dyDescent="0.35">
      <c r="A1320" s="13">
        <v>44781</v>
      </c>
      <c r="B1320" s="81" t="s">
        <v>1366</v>
      </c>
      <c r="C1320" s="80">
        <f t="shared" si="175"/>
        <v>2022</v>
      </c>
      <c r="D1320" s="80">
        <f t="shared" si="176"/>
        <v>8</v>
      </c>
      <c r="E1320" s="80">
        <f t="shared" si="177"/>
        <v>8</v>
      </c>
      <c r="F1320" s="80">
        <v>804.69150000000002</v>
      </c>
      <c r="G1320" s="80">
        <v>72.400000000000006</v>
      </c>
      <c r="H1320" s="80">
        <v>0.38</v>
      </c>
      <c r="I1320" s="80">
        <v>4504.22</v>
      </c>
      <c r="J1320" s="80">
        <v>269.5</v>
      </c>
      <c r="K1320" s="80">
        <v>1111.4076</v>
      </c>
      <c r="L1320" s="80">
        <v>11677.76</v>
      </c>
      <c r="M1320" s="80">
        <v>19795.759999999998</v>
      </c>
    </row>
    <row r="1321" spans="1:13" ht="15.5" x14ac:dyDescent="0.35">
      <c r="A1321" s="13">
        <v>44782</v>
      </c>
      <c r="B1321" s="81" t="s">
        <v>1367</v>
      </c>
      <c r="C1321" s="80">
        <f t="shared" si="175"/>
        <v>2022</v>
      </c>
      <c r="D1321" s="80">
        <f t="shared" si="176"/>
        <v>8</v>
      </c>
      <c r="E1321" s="80">
        <f t="shared" si="177"/>
        <v>9</v>
      </c>
      <c r="F1321" s="80">
        <v>809.02639999999997</v>
      </c>
      <c r="G1321" s="80">
        <v>72.790000000000006</v>
      </c>
      <c r="H1321" s="80">
        <v>0.39</v>
      </c>
      <c r="I1321" s="80">
        <v>4504.59</v>
      </c>
      <c r="J1321" s="80">
        <v>154.4</v>
      </c>
      <c r="K1321" s="80">
        <v>1111.4076</v>
      </c>
      <c r="L1321" s="80">
        <v>11685.41</v>
      </c>
      <c r="M1321" s="80">
        <v>19825.240000000002</v>
      </c>
    </row>
    <row r="1322" spans="1:13" ht="15.5" x14ac:dyDescent="0.35">
      <c r="A1322" s="13">
        <v>44783</v>
      </c>
      <c r="B1322" s="81" t="s">
        <v>1368</v>
      </c>
      <c r="C1322" s="80">
        <f t="shared" si="175"/>
        <v>2022</v>
      </c>
      <c r="D1322" s="80">
        <f t="shared" si="176"/>
        <v>8</v>
      </c>
      <c r="E1322" s="80">
        <f t="shared" si="177"/>
        <v>10</v>
      </c>
      <c r="F1322" s="80">
        <v>813.52059999999994</v>
      </c>
      <c r="G1322" s="80">
        <v>73.2</v>
      </c>
      <c r="H1322" s="80">
        <v>0.4</v>
      </c>
      <c r="I1322" s="80">
        <v>4655.6099999999997</v>
      </c>
      <c r="J1322" s="80">
        <v>210.4</v>
      </c>
      <c r="K1322" s="80">
        <v>1111.3788</v>
      </c>
      <c r="L1322" s="80">
        <v>11698.22</v>
      </c>
      <c r="M1322" s="80">
        <v>19872.150000000001</v>
      </c>
    </row>
    <row r="1323" spans="1:13" ht="15.5" x14ac:dyDescent="0.35">
      <c r="A1323" s="13">
        <v>44784</v>
      </c>
      <c r="B1323" s="81" t="s">
        <v>1369</v>
      </c>
      <c r="C1323" s="80">
        <f t="shared" si="175"/>
        <v>2022</v>
      </c>
      <c r="D1323" s="80">
        <f t="shared" si="176"/>
        <v>8</v>
      </c>
      <c r="E1323" s="80">
        <f t="shared" si="177"/>
        <v>11</v>
      </c>
      <c r="F1323" s="80">
        <v>817.63750000000005</v>
      </c>
      <c r="G1323" s="80">
        <v>73.569999999999993</v>
      </c>
      <c r="H1323" s="80">
        <v>0.37</v>
      </c>
      <c r="I1323" s="80">
        <v>4450.68</v>
      </c>
      <c r="J1323" s="80">
        <v>371.4</v>
      </c>
      <c r="K1323" s="80">
        <v>1111.3788</v>
      </c>
      <c r="L1323" s="80">
        <v>11697.96</v>
      </c>
      <c r="M1323" s="80">
        <v>19872.84</v>
      </c>
    </row>
    <row r="1324" spans="1:13" ht="15.5" x14ac:dyDescent="0.35">
      <c r="A1324" s="13">
        <v>44785</v>
      </c>
      <c r="B1324" s="81" t="s">
        <v>1370</v>
      </c>
      <c r="C1324" s="80">
        <f t="shared" si="175"/>
        <v>2022</v>
      </c>
      <c r="D1324" s="80">
        <f t="shared" si="176"/>
        <v>8</v>
      </c>
      <c r="E1324" s="80">
        <f t="shared" si="177"/>
        <v>12</v>
      </c>
      <c r="F1324" s="80">
        <v>821.95749999999998</v>
      </c>
      <c r="G1324" s="80">
        <v>73.94</v>
      </c>
      <c r="H1324" s="80">
        <v>0.39</v>
      </c>
      <c r="I1324" s="80">
        <v>4522.75</v>
      </c>
      <c r="J1324" s="80">
        <v>186.4</v>
      </c>
      <c r="K1324" s="80">
        <v>1111.6165000000001</v>
      </c>
      <c r="L1324" s="80">
        <v>11697.76</v>
      </c>
      <c r="M1324" s="80">
        <v>19873.37</v>
      </c>
    </row>
    <row r="1325" spans="1:13" ht="15.5" x14ac:dyDescent="0.35">
      <c r="A1325" s="13">
        <v>44786</v>
      </c>
      <c r="B1325" s="81" t="s">
        <v>1371</v>
      </c>
      <c r="C1325" s="80">
        <f t="shared" si="175"/>
        <v>2022</v>
      </c>
      <c r="D1325" s="80">
        <f t="shared" si="176"/>
        <v>8</v>
      </c>
      <c r="E1325" s="80">
        <f t="shared" si="177"/>
        <v>13</v>
      </c>
      <c r="F1325" s="80">
        <v>826.88229999999999</v>
      </c>
      <c r="G1325" s="80">
        <v>74.39</v>
      </c>
      <c r="H1325" s="80">
        <v>0.44</v>
      </c>
      <c r="I1325" s="80">
        <v>5061.2700000000004</v>
      </c>
      <c r="J1325" s="80">
        <v>124.8</v>
      </c>
      <c r="K1325" s="80">
        <v>1111.6165000000001</v>
      </c>
      <c r="L1325" s="80">
        <v>11697.51</v>
      </c>
      <c r="M1325" s="80">
        <v>19874.009999999998</v>
      </c>
    </row>
    <row r="1326" spans="1:13" ht="15.5" x14ac:dyDescent="0.35">
      <c r="A1326" s="13">
        <v>44787</v>
      </c>
      <c r="B1326" s="81" t="s">
        <v>1372</v>
      </c>
      <c r="C1326" s="80">
        <f t="shared" si="175"/>
        <v>2022</v>
      </c>
      <c r="D1326" s="80">
        <f t="shared" si="176"/>
        <v>8</v>
      </c>
      <c r="E1326" s="80">
        <f t="shared" si="177"/>
        <v>14</v>
      </c>
      <c r="F1326" s="80">
        <v>831.77919999999995</v>
      </c>
      <c r="G1326" s="80">
        <v>74.83</v>
      </c>
      <c r="H1326" s="80">
        <v>0.44</v>
      </c>
      <c r="I1326" s="80">
        <v>5054.78</v>
      </c>
      <c r="J1326" s="80">
        <v>132.6</v>
      </c>
      <c r="K1326" s="80">
        <v>1111.6165000000001</v>
      </c>
      <c r="L1326" s="80">
        <v>11697.12</v>
      </c>
      <c r="M1326" s="80">
        <v>19875.060000000001</v>
      </c>
    </row>
    <row r="1327" spans="1:13" ht="15.5" x14ac:dyDescent="0.35">
      <c r="A1327" s="13">
        <v>44788</v>
      </c>
      <c r="B1327" s="81" t="s">
        <v>1373</v>
      </c>
      <c r="C1327" s="80">
        <f t="shared" si="175"/>
        <v>2022</v>
      </c>
      <c r="D1327" s="80">
        <f t="shared" si="176"/>
        <v>8</v>
      </c>
      <c r="E1327" s="80">
        <f t="shared" si="177"/>
        <v>15</v>
      </c>
      <c r="F1327" s="80">
        <v>836.2396</v>
      </c>
      <c r="G1327" s="80">
        <v>75.209999999999994</v>
      </c>
      <c r="H1327" s="80">
        <v>0.4</v>
      </c>
      <c r="I1327" s="80">
        <v>4694.6400000000003</v>
      </c>
      <c r="J1327" s="80">
        <v>222.6</v>
      </c>
      <c r="K1327" s="80">
        <v>1111.8592000000001</v>
      </c>
      <c r="L1327" s="80">
        <v>11698.36</v>
      </c>
      <c r="M1327" s="80">
        <v>19879.41</v>
      </c>
    </row>
    <row r="1328" spans="1:13" ht="15.5" x14ac:dyDescent="0.35">
      <c r="A1328" s="13">
        <v>44789</v>
      </c>
      <c r="B1328" s="81" t="s">
        <v>1374</v>
      </c>
      <c r="C1328" s="80">
        <f t="shared" si="175"/>
        <v>2022</v>
      </c>
      <c r="D1328" s="80">
        <f t="shared" si="176"/>
        <v>8</v>
      </c>
      <c r="E1328" s="80">
        <f t="shared" si="177"/>
        <v>16</v>
      </c>
      <c r="F1328" s="80">
        <v>840.22619999999995</v>
      </c>
      <c r="G1328" s="80">
        <v>75.569999999999993</v>
      </c>
      <c r="H1328" s="80">
        <v>0.36</v>
      </c>
      <c r="I1328" s="80">
        <v>4359.9799999999996</v>
      </c>
      <c r="J1328" s="80">
        <v>221.7</v>
      </c>
      <c r="K1328" s="80">
        <v>1111.8592000000001</v>
      </c>
      <c r="L1328" s="80">
        <v>11697.94</v>
      </c>
      <c r="M1328" s="80">
        <v>19880.52</v>
      </c>
    </row>
    <row r="1329" spans="1:13" ht="15.5" x14ac:dyDescent="0.35">
      <c r="A1329" s="13">
        <v>44790</v>
      </c>
      <c r="B1329" s="81" t="s">
        <v>1375</v>
      </c>
      <c r="C1329" s="80">
        <f t="shared" si="175"/>
        <v>2022</v>
      </c>
      <c r="D1329" s="80">
        <f t="shared" si="176"/>
        <v>8</v>
      </c>
      <c r="E1329" s="80">
        <f t="shared" si="177"/>
        <v>17</v>
      </c>
      <c r="F1329" s="80">
        <v>843.82380000000001</v>
      </c>
      <c r="G1329" s="80">
        <v>75.89</v>
      </c>
      <c r="H1329" s="80">
        <v>0.32</v>
      </c>
      <c r="I1329" s="80">
        <v>3994.98</v>
      </c>
      <c r="J1329" s="80">
        <v>384.7</v>
      </c>
      <c r="K1329" s="80">
        <v>1111.8592000000001</v>
      </c>
      <c r="L1329" s="80">
        <v>11697.52</v>
      </c>
      <c r="M1329" s="80">
        <v>19881.62</v>
      </c>
    </row>
    <row r="1330" spans="1:13" ht="15.5" x14ac:dyDescent="0.35">
      <c r="A1330" s="13">
        <v>44791</v>
      </c>
      <c r="B1330" s="81" t="s">
        <v>1376</v>
      </c>
      <c r="C1330" s="80">
        <f t="shared" si="175"/>
        <v>2022</v>
      </c>
      <c r="D1330" s="80">
        <f t="shared" si="176"/>
        <v>8</v>
      </c>
      <c r="E1330" s="80">
        <f t="shared" si="177"/>
        <v>18</v>
      </c>
      <c r="F1330" s="80">
        <v>847.69320000000005</v>
      </c>
      <c r="G1330" s="80">
        <v>76.19</v>
      </c>
      <c r="H1330" s="80">
        <v>0.35</v>
      </c>
      <c r="I1330" s="80">
        <v>4294.83</v>
      </c>
      <c r="J1330" s="80">
        <v>413.2</v>
      </c>
      <c r="K1330" s="80">
        <v>1112.5571</v>
      </c>
      <c r="L1330" s="80">
        <v>11697.53</v>
      </c>
      <c r="M1330" s="80">
        <v>19881.580000000002</v>
      </c>
    </row>
    <row r="1331" spans="1:13" ht="15.5" x14ac:dyDescent="0.35">
      <c r="A1331" s="13">
        <v>44792</v>
      </c>
      <c r="B1331" s="81" t="s">
        <v>1377</v>
      </c>
      <c r="C1331" s="80">
        <f t="shared" si="175"/>
        <v>2022</v>
      </c>
      <c r="D1331" s="80">
        <f t="shared" si="176"/>
        <v>8</v>
      </c>
      <c r="E1331" s="80">
        <f t="shared" si="177"/>
        <v>19</v>
      </c>
      <c r="F1331" s="80">
        <v>851.86109999999996</v>
      </c>
      <c r="G1331" s="80">
        <v>76.569999999999993</v>
      </c>
      <c r="H1331" s="80">
        <v>0.37</v>
      </c>
      <c r="I1331" s="80">
        <v>4380.57</v>
      </c>
      <c r="J1331" s="80">
        <v>201.1</v>
      </c>
      <c r="K1331" s="80">
        <v>1112.5571</v>
      </c>
      <c r="L1331" s="80">
        <v>11697.72</v>
      </c>
      <c r="M1331" s="80">
        <v>19881.09</v>
      </c>
    </row>
    <row r="1332" spans="1:13" ht="15.5" x14ac:dyDescent="0.35">
      <c r="A1332" s="13">
        <v>44793</v>
      </c>
      <c r="B1332" s="81" t="s">
        <v>1378</v>
      </c>
      <c r="C1332" s="80">
        <f t="shared" si="175"/>
        <v>2022</v>
      </c>
      <c r="D1332" s="80">
        <f t="shared" si="176"/>
        <v>8</v>
      </c>
      <c r="E1332" s="80">
        <f t="shared" si="177"/>
        <v>20</v>
      </c>
      <c r="F1332" s="80">
        <v>856.726</v>
      </c>
      <c r="G1332" s="80">
        <v>77.010000000000005</v>
      </c>
      <c r="H1332" s="80">
        <v>0.44</v>
      </c>
      <c r="I1332" s="80">
        <v>4983.22</v>
      </c>
      <c r="J1332" s="80">
        <v>109.4</v>
      </c>
      <c r="K1332" s="80">
        <v>1112.5571</v>
      </c>
      <c r="L1332" s="80">
        <v>11697.63</v>
      </c>
      <c r="M1332" s="80">
        <v>19881.330000000002</v>
      </c>
    </row>
    <row r="1333" spans="1:13" ht="15.5" x14ac:dyDescent="0.35">
      <c r="A1333" s="13">
        <v>44794</v>
      </c>
      <c r="B1333" s="81" t="s">
        <v>1379</v>
      </c>
      <c r="C1333" s="80">
        <f t="shared" si="175"/>
        <v>2022</v>
      </c>
      <c r="D1333" s="80">
        <f t="shared" si="176"/>
        <v>8</v>
      </c>
      <c r="E1333" s="80">
        <f t="shared" si="177"/>
        <v>21</v>
      </c>
      <c r="F1333" s="80">
        <v>861.51199999999994</v>
      </c>
      <c r="G1333" s="80">
        <v>77.44</v>
      </c>
      <c r="H1333" s="80">
        <v>0.43</v>
      </c>
      <c r="I1333" s="80">
        <v>4948.13</v>
      </c>
      <c r="J1333" s="80">
        <v>152.4</v>
      </c>
      <c r="K1333" s="80">
        <v>1112.5571</v>
      </c>
      <c r="L1333" s="80">
        <v>11697.14</v>
      </c>
      <c r="M1333" s="80">
        <v>19882.61</v>
      </c>
    </row>
    <row r="1334" spans="1:13" ht="15.5" x14ac:dyDescent="0.35">
      <c r="A1334" s="13">
        <v>44795</v>
      </c>
      <c r="B1334" s="81" t="s">
        <v>1380</v>
      </c>
      <c r="C1334" s="80">
        <f t="shared" si="175"/>
        <v>2022</v>
      </c>
      <c r="D1334" s="80">
        <f t="shared" si="176"/>
        <v>8</v>
      </c>
      <c r="E1334" s="80">
        <f t="shared" si="177"/>
        <v>22</v>
      </c>
      <c r="F1334" s="80">
        <v>865.1155</v>
      </c>
      <c r="G1334" s="80">
        <v>77.760000000000005</v>
      </c>
      <c r="H1334" s="80">
        <v>0.32</v>
      </c>
      <c r="I1334" s="80">
        <v>3888.53</v>
      </c>
      <c r="J1334" s="80">
        <v>283.39999999999998</v>
      </c>
      <c r="K1334" s="80">
        <v>1112.5576000000001</v>
      </c>
      <c r="L1334" s="80">
        <v>11696.77</v>
      </c>
      <c r="M1334" s="80">
        <v>19883.66</v>
      </c>
    </row>
    <row r="1335" spans="1:13" ht="15.5" x14ac:dyDescent="0.35">
      <c r="A1335" s="13">
        <v>44796</v>
      </c>
      <c r="B1335" s="81" t="s">
        <v>1381</v>
      </c>
      <c r="C1335" s="80">
        <f t="shared" si="175"/>
        <v>2022</v>
      </c>
      <c r="D1335" s="80">
        <f t="shared" si="176"/>
        <v>8</v>
      </c>
      <c r="E1335" s="80">
        <f t="shared" si="177"/>
        <v>23</v>
      </c>
      <c r="F1335" s="80">
        <v>868.63210000000004</v>
      </c>
      <c r="G1335" s="80">
        <v>78.069999999999993</v>
      </c>
      <c r="H1335" s="80">
        <v>0.32</v>
      </c>
      <c r="I1335" s="80">
        <v>3777.78</v>
      </c>
      <c r="J1335" s="80">
        <v>269.5</v>
      </c>
      <c r="K1335" s="80">
        <v>1112.6087</v>
      </c>
      <c r="L1335" s="80">
        <v>11697.24</v>
      </c>
      <c r="M1335" s="80">
        <v>19883.919999999998</v>
      </c>
    </row>
    <row r="1336" spans="1:13" ht="15.5" x14ac:dyDescent="0.35">
      <c r="A1336" s="13">
        <v>44797</v>
      </c>
      <c r="B1336" s="81" t="s">
        <v>1382</v>
      </c>
      <c r="C1336" s="80">
        <f t="shared" si="175"/>
        <v>2022</v>
      </c>
      <c r="D1336" s="80">
        <f t="shared" si="176"/>
        <v>8</v>
      </c>
      <c r="E1336" s="80">
        <f t="shared" si="177"/>
        <v>24</v>
      </c>
      <c r="F1336" s="80">
        <v>872.35810000000004</v>
      </c>
      <c r="G1336" s="80">
        <v>78.36</v>
      </c>
      <c r="H1336" s="80">
        <v>0.33</v>
      </c>
      <c r="I1336" s="80">
        <v>4016.83</v>
      </c>
      <c r="J1336" s="80">
        <v>325.3</v>
      </c>
      <c r="K1336" s="80">
        <v>1113.2163</v>
      </c>
      <c r="L1336" s="80">
        <v>11697.07</v>
      </c>
      <c r="M1336" s="80">
        <v>19884.36</v>
      </c>
    </row>
    <row r="1337" spans="1:13" ht="15.5" x14ac:dyDescent="0.35">
      <c r="A1337" s="13">
        <v>44798</v>
      </c>
      <c r="B1337" s="81" t="s">
        <v>1383</v>
      </c>
      <c r="C1337" s="80">
        <f t="shared" si="175"/>
        <v>2022</v>
      </c>
      <c r="D1337" s="80">
        <f t="shared" si="176"/>
        <v>8</v>
      </c>
      <c r="E1337" s="80">
        <f t="shared" si="177"/>
        <v>25</v>
      </c>
      <c r="F1337" s="80">
        <v>876.12159999999994</v>
      </c>
      <c r="G1337" s="80">
        <v>78.7</v>
      </c>
      <c r="H1337" s="80">
        <v>0.34</v>
      </c>
      <c r="I1337" s="80">
        <v>4040.4</v>
      </c>
      <c r="J1337" s="80">
        <v>316.60000000000002</v>
      </c>
      <c r="K1337" s="80">
        <v>1113.2163</v>
      </c>
      <c r="L1337" s="80">
        <v>11696.96</v>
      </c>
      <c r="M1337" s="80">
        <v>19884.650000000001</v>
      </c>
    </row>
    <row r="1338" spans="1:13" ht="15.5" x14ac:dyDescent="0.35">
      <c r="A1338" s="13">
        <v>44799</v>
      </c>
      <c r="B1338" s="81" t="s">
        <v>1384</v>
      </c>
      <c r="C1338" s="80">
        <f t="shared" si="175"/>
        <v>2022</v>
      </c>
      <c r="D1338" s="80">
        <f t="shared" si="176"/>
        <v>8</v>
      </c>
      <c r="E1338" s="80">
        <f t="shared" si="177"/>
        <v>26</v>
      </c>
      <c r="F1338" s="80">
        <v>879.66240000000005</v>
      </c>
      <c r="G1338" s="80">
        <v>79.02</v>
      </c>
      <c r="H1338" s="80">
        <v>0.32</v>
      </c>
      <c r="I1338" s="80">
        <v>3908.89</v>
      </c>
      <c r="J1338" s="80">
        <v>378.4</v>
      </c>
      <c r="K1338" s="80">
        <v>1113.2163</v>
      </c>
      <c r="L1338" s="80">
        <v>11696.57</v>
      </c>
      <c r="M1338" s="80">
        <v>19885.68</v>
      </c>
    </row>
    <row r="1339" spans="1:13" ht="15.5" x14ac:dyDescent="0.35">
      <c r="A1339" s="13">
        <v>44800</v>
      </c>
      <c r="B1339" s="81" t="s">
        <v>1385</v>
      </c>
      <c r="C1339" s="80">
        <f t="shared" si="175"/>
        <v>2022</v>
      </c>
      <c r="D1339" s="80">
        <f t="shared" si="176"/>
        <v>8</v>
      </c>
      <c r="E1339" s="80">
        <f t="shared" si="177"/>
        <v>27</v>
      </c>
      <c r="F1339" s="80">
        <v>883.93650000000002</v>
      </c>
      <c r="G1339" s="80">
        <v>79.400000000000006</v>
      </c>
      <c r="H1339" s="80">
        <v>0.38</v>
      </c>
      <c r="I1339" s="80">
        <v>4360.83</v>
      </c>
      <c r="J1339" s="80">
        <v>86.7</v>
      </c>
      <c r="K1339" s="80">
        <v>1113.2163</v>
      </c>
      <c r="L1339" s="80">
        <v>11679.21</v>
      </c>
      <c r="M1339" s="80">
        <v>19886.22</v>
      </c>
    </row>
    <row r="1340" spans="1:13" ht="15.5" x14ac:dyDescent="0.35">
      <c r="A1340" s="13">
        <v>44801</v>
      </c>
      <c r="B1340" s="81" t="s">
        <v>1386</v>
      </c>
      <c r="C1340" s="80">
        <f t="shared" si="175"/>
        <v>2022</v>
      </c>
      <c r="D1340" s="80">
        <f t="shared" si="176"/>
        <v>8</v>
      </c>
      <c r="E1340" s="80">
        <f t="shared" si="177"/>
        <v>28</v>
      </c>
      <c r="F1340" s="80">
        <v>888.36670000000004</v>
      </c>
      <c r="G1340" s="80">
        <v>79.8</v>
      </c>
      <c r="H1340" s="80">
        <v>0.4</v>
      </c>
      <c r="I1340" s="80">
        <v>4599.82</v>
      </c>
      <c r="J1340" s="80">
        <v>91.9</v>
      </c>
      <c r="K1340" s="80">
        <v>1113.2163</v>
      </c>
      <c r="L1340" s="80">
        <v>11678.91</v>
      </c>
      <c r="M1340" s="80">
        <v>19887</v>
      </c>
    </row>
    <row r="1341" spans="1:13" ht="15.5" x14ac:dyDescent="0.35">
      <c r="A1341" s="13">
        <v>44802</v>
      </c>
      <c r="B1341" s="81" t="s">
        <v>1387</v>
      </c>
      <c r="C1341" s="80">
        <f t="shared" si="175"/>
        <v>2022</v>
      </c>
      <c r="D1341" s="80">
        <f t="shared" si="176"/>
        <v>8</v>
      </c>
      <c r="E1341" s="80">
        <f t="shared" si="177"/>
        <v>29</v>
      </c>
      <c r="F1341" s="80">
        <v>891.47360000000003</v>
      </c>
      <c r="G1341" s="80">
        <v>80.08</v>
      </c>
      <c r="H1341" s="80">
        <v>0.28000000000000003</v>
      </c>
      <c r="I1341" s="80">
        <v>3534.19</v>
      </c>
      <c r="J1341" s="80">
        <v>428.6</v>
      </c>
      <c r="K1341" s="80">
        <v>1113.1867999999999</v>
      </c>
      <c r="L1341" s="80">
        <v>11679.5</v>
      </c>
      <c r="M1341" s="80">
        <v>19888.830000000002</v>
      </c>
    </row>
    <row r="1342" spans="1:13" ht="15.5" x14ac:dyDescent="0.35">
      <c r="A1342" s="13">
        <v>44803</v>
      </c>
      <c r="B1342" s="81" t="s">
        <v>1388</v>
      </c>
      <c r="C1342" s="80">
        <f t="shared" si="175"/>
        <v>2022</v>
      </c>
      <c r="D1342" s="80">
        <f t="shared" si="176"/>
        <v>8</v>
      </c>
      <c r="E1342" s="80">
        <f t="shared" si="177"/>
        <v>30</v>
      </c>
      <c r="F1342" s="80">
        <v>894.46969999999999</v>
      </c>
      <c r="G1342" s="80">
        <v>80.349999999999994</v>
      </c>
      <c r="H1342" s="80">
        <v>0.27</v>
      </c>
      <c r="I1342" s="80">
        <v>3652.98</v>
      </c>
      <c r="J1342" s="80">
        <v>516.70000000000005</v>
      </c>
      <c r="K1342" s="80">
        <v>1113.1867999999999</v>
      </c>
      <c r="L1342" s="80">
        <v>11679.28</v>
      </c>
      <c r="M1342" s="80">
        <v>19889.43</v>
      </c>
    </row>
    <row r="1343" spans="1:13" ht="15.5" x14ac:dyDescent="0.35">
      <c r="A1343" s="13">
        <v>44804</v>
      </c>
      <c r="B1343" s="81" t="s">
        <v>1389</v>
      </c>
      <c r="C1343" s="80">
        <f t="shared" si="175"/>
        <v>2022</v>
      </c>
      <c r="D1343" s="80">
        <f t="shared" si="176"/>
        <v>8</v>
      </c>
      <c r="E1343" s="80">
        <f t="shared" si="177"/>
        <v>31</v>
      </c>
      <c r="F1343" s="80">
        <v>895.77149999999995</v>
      </c>
      <c r="G1343" s="80">
        <v>80.47</v>
      </c>
      <c r="H1343" s="80">
        <v>0.12</v>
      </c>
      <c r="I1343" s="80">
        <v>3685.91</v>
      </c>
      <c r="J1343" s="80">
        <v>650.1</v>
      </c>
      <c r="K1343" s="80">
        <v>1113.1867999999999</v>
      </c>
      <c r="L1343" s="80">
        <v>11679.06</v>
      </c>
      <c r="M1343" s="80">
        <v>19890.009999999998</v>
      </c>
    </row>
    <row r="1344" spans="1:13" ht="15.5" x14ac:dyDescent="0.35">
      <c r="A1344" s="13">
        <v>44805</v>
      </c>
      <c r="B1344" s="81" t="s">
        <v>1390</v>
      </c>
      <c r="C1344" s="80">
        <f t="shared" si="175"/>
        <v>2022</v>
      </c>
      <c r="D1344" s="80">
        <f t="shared" si="176"/>
        <v>9</v>
      </c>
      <c r="E1344" s="80">
        <f t="shared" si="177"/>
        <v>1</v>
      </c>
      <c r="F1344" s="80">
        <v>899.77719999999999</v>
      </c>
      <c r="G1344" s="80">
        <v>80.75</v>
      </c>
      <c r="H1344" s="80">
        <v>0.36</v>
      </c>
      <c r="I1344" s="80">
        <v>3433.61</v>
      </c>
      <c r="J1344" s="80">
        <v>677.9</v>
      </c>
      <c r="K1344" s="80">
        <v>1114.2842000000001</v>
      </c>
      <c r="L1344" s="80">
        <v>11728.85</v>
      </c>
      <c r="M1344" s="80">
        <v>19890.21</v>
      </c>
    </row>
    <row r="1345" spans="1:13" ht="15.5" x14ac:dyDescent="0.35">
      <c r="A1345" s="13">
        <v>44806</v>
      </c>
      <c r="B1345" s="81" t="s">
        <v>1391</v>
      </c>
      <c r="C1345" s="80">
        <f t="shared" si="175"/>
        <v>2022</v>
      </c>
      <c r="D1345" s="80">
        <f t="shared" si="176"/>
        <v>9</v>
      </c>
      <c r="E1345" s="80">
        <f t="shared" si="177"/>
        <v>2</v>
      </c>
      <c r="F1345" s="80">
        <v>903.0806</v>
      </c>
      <c r="G1345" s="80">
        <v>81.05</v>
      </c>
      <c r="H1345" s="80">
        <v>0.3</v>
      </c>
      <c r="I1345" s="80">
        <v>3816.41</v>
      </c>
      <c r="J1345" s="80">
        <v>321.39999999999998</v>
      </c>
      <c r="K1345" s="80">
        <v>1114.2842000000001</v>
      </c>
      <c r="L1345" s="80">
        <v>11728.91</v>
      </c>
      <c r="M1345" s="80">
        <v>19890.060000000001</v>
      </c>
    </row>
    <row r="1346" spans="1:13" ht="15.5" x14ac:dyDescent="0.35">
      <c r="A1346" s="13">
        <v>44807</v>
      </c>
      <c r="B1346" s="81" t="s">
        <v>1392</v>
      </c>
      <c r="C1346" s="80">
        <f t="shared" si="175"/>
        <v>2022</v>
      </c>
      <c r="D1346" s="80">
        <f t="shared" si="176"/>
        <v>9</v>
      </c>
      <c r="E1346" s="80">
        <f t="shared" si="177"/>
        <v>3</v>
      </c>
      <c r="F1346" s="80">
        <v>907.53179999999998</v>
      </c>
      <c r="G1346" s="80">
        <v>81.45</v>
      </c>
      <c r="H1346" s="80">
        <v>0.4</v>
      </c>
      <c r="I1346" s="80">
        <v>4655.5</v>
      </c>
      <c r="J1346" s="80">
        <v>209.2</v>
      </c>
      <c r="K1346" s="80">
        <v>1114.2842000000001</v>
      </c>
      <c r="L1346" s="80">
        <v>11728.7</v>
      </c>
      <c r="M1346" s="80">
        <v>19890.599999999999</v>
      </c>
    </row>
    <row r="1347" spans="1:13" ht="15.5" x14ac:dyDescent="0.35">
      <c r="A1347" s="13">
        <v>44808</v>
      </c>
      <c r="B1347" s="81" t="s">
        <v>1393</v>
      </c>
      <c r="C1347" s="80">
        <f t="shared" si="175"/>
        <v>2022</v>
      </c>
      <c r="D1347" s="80">
        <f t="shared" si="176"/>
        <v>9</v>
      </c>
      <c r="E1347" s="80">
        <f t="shared" si="177"/>
        <v>4</v>
      </c>
      <c r="F1347" s="80">
        <v>912.13300000000004</v>
      </c>
      <c r="G1347" s="80">
        <v>81.86</v>
      </c>
      <c r="H1347" s="80">
        <v>0.41</v>
      </c>
      <c r="I1347" s="80">
        <v>4782.47</v>
      </c>
      <c r="J1347" s="80">
        <v>196.9</v>
      </c>
      <c r="K1347" s="80">
        <v>1114.2842000000001</v>
      </c>
      <c r="L1347" s="80">
        <v>11728.49</v>
      </c>
      <c r="M1347" s="80">
        <v>19891.169999999998</v>
      </c>
    </row>
    <row r="1348" spans="1:13" ht="15.5" x14ac:dyDescent="0.35">
      <c r="A1348" s="13">
        <v>44809</v>
      </c>
      <c r="B1348" s="81" t="s">
        <v>1394</v>
      </c>
      <c r="C1348" s="80">
        <f t="shared" si="175"/>
        <v>2022</v>
      </c>
      <c r="D1348" s="80">
        <f t="shared" si="176"/>
        <v>9</v>
      </c>
      <c r="E1348" s="80">
        <f t="shared" si="177"/>
        <v>5</v>
      </c>
      <c r="F1348" s="80">
        <v>915.5598</v>
      </c>
      <c r="G1348" s="80">
        <v>82.17</v>
      </c>
      <c r="H1348" s="80">
        <v>0.31</v>
      </c>
      <c r="I1348" s="80">
        <v>3806.61</v>
      </c>
      <c r="J1348" s="80">
        <v>386.3</v>
      </c>
      <c r="K1348" s="80">
        <v>1114.2907</v>
      </c>
      <c r="L1348" s="80">
        <v>11749.64</v>
      </c>
      <c r="M1348" s="80">
        <v>19887.04</v>
      </c>
    </row>
    <row r="1349" spans="1:13" ht="15.5" x14ac:dyDescent="0.35">
      <c r="A1349" s="13">
        <v>44810</v>
      </c>
      <c r="B1349" s="81" t="s">
        <v>1395</v>
      </c>
      <c r="C1349" s="80">
        <f t="shared" ref="C1349:C1412" si="178">YEAR(B1349)</f>
        <v>2022</v>
      </c>
      <c r="D1349" s="80">
        <f t="shared" ref="D1349:D1412" si="179">MONTH(B1349)</f>
        <v>9</v>
      </c>
      <c r="E1349" s="80">
        <f t="shared" ref="E1349:E1412" si="180">DAY(B1349)</f>
        <v>6</v>
      </c>
      <c r="F1349" s="80">
        <v>918.82920000000001</v>
      </c>
      <c r="G1349" s="80">
        <v>82.46</v>
      </c>
      <c r="H1349" s="80">
        <v>0.28999999999999998</v>
      </c>
      <c r="I1349" s="80">
        <v>3744.48</v>
      </c>
      <c r="J1349" s="80">
        <v>483.7</v>
      </c>
      <c r="K1349" s="80">
        <v>1114.2907</v>
      </c>
      <c r="L1349" s="80">
        <v>11753.27</v>
      </c>
      <c r="M1349" s="80">
        <v>19892.419999999998</v>
      </c>
    </row>
    <row r="1350" spans="1:13" ht="15.5" x14ac:dyDescent="0.35">
      <c r="A1350" s="13">
        <v>44811</v>
      </c>
      <c r="B1350" s="81" t="s">
        <v>1396</v>
      </c>
      <c r="C1350" s="80">
        <f t="shared" si="178"/>
        <v>2022</v>
      </c>
      <c r="D1350" s="80">
        <f t="shared" si="179"/>
        <v>9</v>
      </c>
      <c r="E1350" s="80">
        <f t="shared" si="180"/>
        <v>7</v>
      </c>
      <c r="F1350" s="80">
        <v>921.36500000000001</v>
      </c>
      <c r="G1350" s="80">
        <v>82.69</v>
      </c>
      <c r="H1350" s="80">
        <v>0.23</v>
      </c>
      <c r="I1350" s="80">
        <v>3258.62</v>
      </c>
      <c r="J1350" s="80">
        <v>738.9</v>
      </c>
      <c r="K1350" s="80">
        <v>1114.2907</v>
      </c>
      <c r="L1350" s="80">
        <v>11753.05</v>
      </c>
      <c r="M1350" s="80">
        <v>19892.98</v>
      </c>
    </row>
    <row r="1351" spans="1:13" ht="15.5" x14ac:dyDescent="0.35">
      <c r="A1351" s="13">
        <v>44812</v>
      </c>
      <c r="B1351" s="81" t="s">
        <v>1397</v>
      </c>
      <c r="C1351" s="80">
        <f t="shared" si="178"/>
        <v>2022</v>
      </c>
      <c r="D1351" s="80">
        <f t="shared" si="179"/>
        <v>9</v>
      </c>
      <c r="E1351" s="80">
        <f t="shared" si="180"/>
        <v>8</v>
      </c>
      <c r="F1351" s="80">
        <v>924.79809999999998</v>
      </c>
      <c r="G1351" s="80">
        <v>82.99</v>
      </c>
      <c r="H1351" s="80">
        <v>0.31</v>
      </c>
      <c r="I1351" s="80">
        <v>3820.49</v>
      </c>
      <c r="J1351" s="80">
        <v>397</v>
      </c>
      <c r="K1351" s="80">
        <v>1114.2907</v>
      </c>
      <c r="L1351" s="80">
        <v>11753.09</v>
      </c>
      <c r="M1351" s="80">
        <v>19892.89</v>
      </c>
    </row>
    <row r="1352" spans="1:13" ht="15.5" x14ac:dyDescent="0.35">
      <c r="A1352" s="13">
        <v>44813</v>
      </c>
      <c r="B1352" s="81" t="s">
        <v>1398</v>
      </c>
      <c r="C1352" s="80">
        <f t="shared" si="178"/>
        <v>2022</v>
      </c>
      <c r="D1352" s="80">
        <f t="shared" si="179"/>
        <v>9</v>
      </c>
      <c r="E1352" s="80">
        <f t="shared" si="180"/>
        <v>9</v>
      </c>
      <c r="F1352" s="80">
        <v>928.04129999999998</v>
      </c>
      <c r="G1352" s="80">
        <v>83.29</v>
      </c>
      <c r="H1352" s="80">
        <v>0.28999999999999998</v>
      </c>
      <c r="I1352" s="80">
        <v>3770.75</v>
      </c>
      <c r="J1352" s="80">
        <v>555.79999999999995</v>
      </c>
      <c r="K1352" s="80">
        <v>1114.2907</v>
      </c>
      <c r="L1352" s="80">
        <v>11752.91</v>
      </c>
      <c r="M1352" s="80">
        <v>19893.36</v>
      </c>
    </row>
    <row r="1353" spans="1:13" ht="15.5" x14ac:dyDescent="0.35">
      <c r="A1353" s="13">
        <v>44814</v>
      </c>
      <c r="B1353" s="81" t="s">
        <v>1399</v>
      </c>
      <c r="C1353" s="80">
        <f t="shared" si="178"/>
        <v>2022</v>
      </c>
      <c r="D1353" s="80">
        <f t="shared" si="179"/>
        <v>9</v>
      </c>
      <c r="E1353" s="80">
        <f t="shared" si="180"/>
        <v>10</v>
      </c>
      <c r="F1353" s="80">
        <v>931.92449999999997</v>
      </c>
      <c r="G1353" s="80">
        <v>83.63</v>
      </c>
      <c r="H1353" s="80">
        <v>0.35</v>
      </c>
      <c r="I1353" s="80">
        <v>4264.34</v>
      </c>
      <c r="J1353" s="80">
        <v>403.9</v>
      </c>
      <c r="K1353" s="80">
        <v>1114.2907</v>
      </c>
      <c r="L1353" s="80">
        <v>11752.67</v>
      </c>
      <c r="M1353" s="80">
        <v>19893.990000000002</v>
      </c>
    </row>
    <row r="1354" spans="1:13" ht="15.5" x14ac:dyDescent="0.35">
      <c r="A1354" s="13">
        <v>44815</v>
      </c>
      <c r="B1354" s="81" t="s">
        <v>1400</v>
      </c>
      <c r="C1354" s="80">
        <f t="shared" si="178"/>
        <v>2022</v>
      </c>
      <c r="D1354" s="80">
        <f t="shared" si="179"/>
        <v>9</v>
      </c>
      <c r="E1354" s="80">
        <f t="shared" si="180"/>
        <v>11</v>
      </c>
      <c r="F1354" s="80">
        <v>935.89729999999997</v>
      </c>
      <c r="G1354" s="80">
        <v>83.99</v>
      </c>
      <c r="H1354" s="80">
        <v>0.36</v>
      </c>
      <c r="I1354" s="80">
        <v>4226.6099999999997</v>
      </c>
      <c r="J1354" s="80">
        <v>267.3</v>
      </c>
      <c r="K1354" s="80">
        <v>1114.2907</v>
      </c>
      <c r="L1354" s="80">
        <v>11752.45</v>
      </c>
      <c r="M1354" s="80">
        <v>19894.57</v>
      </c>
    </row>
    <row r="1355" spans="1:13" ht="15.5" x14ac:dyDescent="0.35">
      <c r="A1355" s="13">
        <v>44816</v>
      </c>
      <c r="B1355" s="81" t="s">
        <v>1401</v>
      </c>
      <c r="C1355" s="80">
        <f t="shared" si="178"/>
        <v>2022</v>
      </c>
      <c r="D1355" s="80">
        <f t="shared" si="179"/>
        <v>9</v>
      </c>
      <c r="E1355" s="80">
        <f t="shared" si="180"/>
        <v>12</v>
      </c>
      <c r="F1355" s="80">
        <v>938.70699999999999</v>
      </c>
      <c r="G1355" s="80">
        <v>84.24</v>
      </c>
      <c r="H1355" s="80">
        <v>0.25</v>
      </c>
      <c r="I1355" s="80">
        <v>3176.88</v>
      </c>
      <c r="J1355" s="80">
        <v>377.4</v>
      </c>
      <c r="K1355" s="80">
        <v>1114.2907</v>
      </c>
      <c r="L1355" s="80">
        <v>11752.23</v>
      </c>
      <c r="M1355" s="80">
        <v>19895.14</v>
      </c>
    </row>
    <row r="1356" spans="1:13" ht="15.5" x14ac:dyDescent="0.35">
      <c r="A1356" s="13">
        <v>44817</v>
      </c>
      <c r="B1356" s="81" t="s">
        <v>1402</v>
      </c>
      <c r="C1356" s="80">
        <f t="shared" si="178"/>
        <v>2022</v>
      </c>
      <c r="D1356" s="80">
        <f t="shared" si="179"/>
        <v>9</v>
      </c>
      <c r="E1356" s="80">
        <f t="shared" si="180"/>
        <v>13</v>
      </c>
      <c r="F1356" s="80">
        <v>941.33659999999998</v>
      </c>
      <c r="G1356" s="80">
        <v>84.49</v>
      </c>
      <c r="H1356" s="80">
        <v>0.24</v>
      </c>
      <c r="I1356" s="80">
        <v>3034.56</v>
      </c>
      <c r="J1356" s="80">
        <v>407.4</v>
      </c>
      <c r="K1356" s="80">
        <v>1114.088</v>
      </c>
      <c r="L1356" s="80">
        <v>11747.5</v>
      </c>
      <c r="M1356" s="80">
        <v>19886.77</v>
      </c>
    </row>
    <row r="1357" spans="1:13" ht="15.5" x14ac:dyDescent="0.35">
      <c r="A1357" s="13">
        <v>44818</v>
      </c>
      <c r="B1357" s="81" t="s">
        <v>1403</v>
      </c>
      <c r="C1357" s="80">
        <f t="shared" si="178"/>
        <v>2022</v>
      </c>
      <c r="D1357" s="80">
        <f t="shared" si="179"/>
        <v>9</v>
      </c>
      <c r="E1357" s="80">
        <f t="shared" si="180"/>
        <v>14</v>
      </c>
      <c r="F1357" s="80">
        <v>943.87329999999997</v>
      </c>
      <c r="G1357" s="80">
        <v>84.72</v>
      </c>
      <c r="H1357" s="80">
        <v>0.23</v>
      </c>
      <c r="I1357" s="80">
        <v>2994.86</v>
      </c>
      <c r="J1357" s="80">
        <v>475.6</v>
      </c>
      <c r="K1357" s="80">
        <v>1114.088</v>
      </c>
      <c r="L1357" s="80">
        <v>11747.33</v>
      </c>
      <c r="M1357" s="80">
        <v>19887.22</v>
      </c>
    </row>
    <row r="1358" spans="1:13" ht="15.5" x14ac:dyDescent="0.35">
      <c r="A1358" s="13">
        <v>44819</v>
      </c>
      <c r="B1358" s="81" t="s">
        <v>1404</v>
      </c>
      <c r="C1358" s="80">
        <f t="shared" si="178"/>
        <v>2022</v>
      </c>
      <c r="D1358" s="80">
        <f t="shared" si="179"/>
        <v>9</v>
      </c>
      <c r="E1358" s="80">
        <f t="shared" si="180"/>
        <v>15</v>
      </c>
      <c r="F1358" s="80">
        <v>946.66390000000001</v>
      </c>
      <c r="G1358" s="80">
        <v>84.97</v>
      </c>
      <c r="H1358" s="80">
        <v>0.25</v>
      </c>
      <c r="I1358" s="80">
        <v>3158.15</v>
      </c>
      <c r="J1358" s="80">
        <v>380.3</v>
      </c>
      <c r="K1358" s="80">
        <v>1114.088</v>
      </c>
      <c r="L1358" s="80">
        <v>11747.18</v>
      </c>
      <c r="M1358" s="80">
        <v>19887.61</v>
      </c>
    </row>
    <row r="1359" spans="1:13" ht="15.5" x14ac:dyDescent="0.35">
      <c r="A1359" s="13">
        <v>44820</v>
      </c>
      <c r="B1359" s="81" t="s">
        <v>1405</v>
      </c>
      <c r="C1359" s="80">
        <f t="shared" si="178"/>
        <v>2022</v>
      </c>
      <c r="D1359" s="80">
        <f t="shared" si="179"/>
        <v>9</v>
      </c>
      <c r="E1359" s="80">
        <f t="shared" si="180"/>
        <v>16</v>
      </c>
      <c r="F1359" s="80">
        <v>950.32280000000003</v>
      </c>
      <c r="G1359" s="80">
        <v>85.3</v>
      </c>
      <c r="H1359" s="80">
        <v>0.33</v>
      </c>
      <c r="I1359" s="80">
        <v>3940.76</v>
      </c>
      <c r="J1359" s="80">
        <v>142.9</v>
      </c>
      <c r="K1359" s="80">
        <v>1114.088</v>
      </c>
      <c r="L1359" s="80">
        <v>11746.98</v>
      </c>
      <c r="M1359" s="80">
        <v>19888.13</v>
      </c>
    </row>
    <row r="1360" spans="1:13" ht="15.5" x14ac:dyDescent="0.35">
      <c r="A1360" s="13">
        <v>44821</v>
      </c>
      <c r="B1360" s="81" t="s">
        <v>1406</v>
      </c>
      <c r="C1360" s="80">
        <f t="shared" si="178"/>
        <v>2022</v>
      </c>
      <c r="D1360" s="80">
        <f t="shared" si="179"/>
        <v>9</v>
      </c>
      <c r="E1360" s="80">
        <f t="shared" si="180"/>
        <v>17</v>
      </c>
      <c r="F1360" s="80">
        <v>954.41690000000006</v>
      </c>
      <c r="G1360" s="80">
        <v>85.67</v>
      </c>
      <c r="H1360" s="80">
        <v>0.37</v>
      </c>
      <c r="I1360" s="80">
        <v>4272.7</v>
      </c>
      <c r="J1360" s="80">
        <v>184.2</v>
      </c>
      <c r="K1360" s="80">
        <v>1114.088</v>
      </c>
      <c r="L1360" s="80">
        <v>11746.77</v>
      </c>
      <c r="M1360" s="80">
        <v>19888.7</v>
      </c>
    </row>
    <row r="1361" spans="1:13" ht="15.5" x14ac:dyDescent="0.35">
      <c r="A1361" s="13">
        <v>44822</v>
      </c>
      <c r="B1361" s="81" t="s">
        <v>1407</v>
      </c>
      <c r="C1361" s="80">
        <f t="shared" si="178"/>
        <v>2022</v>
      </c>
      <c r="D1361" s="80">
        <f t="shared" si="179"/>
        <v>9</v>
      </c>
      <c r="E1361" s="80">
        <f t="shared" si="180"/>
        <v>18</v>
      </c>
      <c r="F1361" s="80">
        <v>958.40009999999995</v>
      </c>
      <c r="G1361" s="80">
        <v>86.03</v>
      </c>
      <c r="H1361" s="80">
        <v>0.36</v>
      </c>
      <c r="I1361" s="80">
        <v>4164.75</v>
      </c>
      <c r="J1361" s="80">
        <v>180.4</v>
      </c>
      <c r="K1361" s="80">
        <v>1114.088</v>
      </c>
      <c r="L1361" s="80">
        <v>11746.62</v>
      </c>
      <c r="M1361" s="80">
        <v>19889.080000000002</v>
      </c>
    </row>
    <row r="1362" spans="1:13" ht="15.5" x14ac:dyDescent="0.35">
      <c r="A1362" s="13">
        <v>44823</v>
      </c>
      <c r="B1362" s="81" t="s">
        <v>1408</v>
      </c>
      <c r="C1362" s="80">
        <f t="shared" si="178"/>
        <v>2022</v>
      </c>
      <c r="D1362" s="80">
        <f t="shared" si="179"/>
        <v>9</v>
      </c>
      <c r="E1362" s="80">
        <f t="shared" si="180"/>
        <v>19</v>
      </c>
      <c r="F1362" s="80">
        <v>960.94619999999998</v>
      </c>
      <c r="G1362" s="80">
        <v>86.25</v>
      </c>
      <c r="H1362" s="80">
        <v>0.23</v>
      </c>
      <c r="I1362" s="80">
        <v>2897.26</v>
      </c>
      <c r="J1362" s="80">
        <v>355.1</v>
      </c>
      <c r="K1362" s="80">
        <v>1114.088</v>
      </c>
      <c r="L1362" s="80">
        <v>11746.53</v>
      </c>
      <c r="M1362" s="80">
        <v>19889.32</v>
      </c>
    </row>
    <row r="1363" spans="1:13" ht="15.5" x14ac:dyDescent="0.35">
      <c r="A1363" s="13">
        <v>44824</v>
      </c>
      <c r="B1363" s="81" t="s">
        <v>1409</v>
      </c>
      <c r="C1363" s="80">
        <f t="shared" si="178"/>
        <v>2022</v>
      </c>
      <c r="D1363" s="80">
        <f t="shared" si="179"/>
        <v>9</v>
      </c>
      <c r="E1363" s="80">
        <f t="shared" si="180"/>
        <v>20</v>
      </c>
      <c r="F1363" s="80">
        <v>963.37220000000002</v>
      </c>
      <c r="G1363" s="80">
        <v>86.47</v>
      </c>
      <c r="H1363" s="80">
        <v>0.22</v>
      </c>
      <c r="I1363" s="80">
        <v>2666.86</v>
      </c>
      <c r="J1363" s="80">
        <v>246.4</v>
      </c>
      <c r="K1363" s="80">
        <v>1114.088</v>
      </c>
      <c r="L1363" s="80">
        <v>11722.47</v>
      </c>
      <c r="M1363" s="80">
        <v>19889.47</v>
      </c>
    </row>
    <row r="1364" spans="1:13" ht="15.5" x14ac:dyDescent="0.35">
      <c r="A1364" s="13">
        <v>44825</v>
      </c>
      <c r="B1364" s="81" t="s">
        <v>1410</v>
      </c>
      <c r="C1364" s="80">
        <f t="shared" si="178"/>
        <v>2022</v>
      </c>
      <c r="D1364" s="80">
        <f t="shared" si="179"/>
        <v>9</v>
      </c>
      <c r="E1364" s="80">
        <f t="shared" si="180"/>
        <v>21</v>
      </c>
      <c r="F1364" s="80">
        <v>965.73800000000006</v>
      </c>
      <c r="G1364" s="80">
        <v>86.68</v>
      </c>
      <c r="H1364" s="80">
        <v>0.21</v>
      </c>
      <c r="I1364" s="80">
        <v>2696.32</v>
      </c>
      <c r="J1364" s="80">
        <v>336.7</v>
      </c>
      <c r="K1364" s="80">
        <v>1114.0911000000001</v>
      </c>
      <c r="L1364" s="80">
        <v>11722.44</v>
      </c>
      <c r="M1364" s="80">
        <v>19889.55</v>
      </c>
    </row>
    <row r="1365" spans="1:13" ht="15.5" x14ac:dyDescent="0.35">
      <c r="A1365" s="13">
        <v>44826</v>
      </c>
      <c r="B1365" s="81" t="s">
        <v>1411</v>
      </c>
      <c r="C1365" s="80">
        <f t="shared" si="178"/>
        <v>2022</v>
      </c>
      <c r="D1365" s="80">
        <f t="shared" si="179"/>
        <v>9</v>
      </c>
      <c r="E1365" s="80">
        <f t="shared" si="180"/>
        <v>22</v>
      </c>
      <c r="F1365" s="80">
        <v>968.20780000000002</v>
      </c>
      <c r="G1365" s="80">
        <v>86.9</v>
      </c>
      <c r="H1365" s="80">
        <v>0.22</v>
      </c>
      <c r="I1365" s="80">
        <v>2804.58</v>
      </c>
      <c r="J1365" s="80">
        <v>267.3</v>
      </c>
      <c r="K1365" s="80">
        <v>1114.2075</v>
      </c>
      <c r="L1365" s="80">
        <v>11746.41</v>
      </c>
      <c r="M1365" s="80">
        <v>19889.64</v>
      </c>
    </row>
    <row r="1366" spans="1:13" ht="15.5" x14ac:dyDescent="0.35">
      <c r="A1366" s="13">
        <v>44827</v>
      </c>
      <c r="B1366" s="81" t="s">
        <v>1412</v>
      </c>
      <c r="C1366" s="80">
        <f t="shared" si="178"/>
        <v>2022</v>
      </c>
      <c r="D1366" s="80">
        <f t="shared" si="179"/>
        <v>9</v>
      </c>
      <c r="E1366" s="80">
        <f t="shared" si="180"/>
        <v>23</v>
      </c>
      <c r="F1366" s="80">
        <v>970.86369999999999</v>
      </c>
      <c r="G1366" s="80">
        <v>87.13</v>
      </c>
      <c r="H1366" s="80">
        <v>0.24</v>
      </c>
      <c r="I1366" s="80">
        <v>2276.88</v>
      </c>
      <c r="J1366" s="80">
        <v>188.6</v>
      </c>
      <c r="K1366" s="80">
        <v>1114.2173</v>
      </c>
      <c r="L1366" s="80">
        <v>11746.36</v>
      </c>
      <c r="M1366" s="80">
        <v>19889.759999999998</v>
      </c>
    </row>
    <row r="1367" spans="1:13" ht="15.5" x14ac:dyDescent="0.35">
      <c r="A1367" s="13">
        <v>44828</v>
      </c>
      <c r="B1367" s="81" t="s">
        <v>1413</v>
      </c>
      <c r="C1367" s="80">
        <f t="shared" si="178"/>
        <v>2022</v>
      </c>
      <c r="D1367" s="80">
        <f t="shared" si="179"/>
        <v>9</v>
      </c>
      <c r="E1367" s="80">
        <f t="shared" si="180"/>
        <v>24</v>
      </c>
      <c r="F1367" s="80">
        <v>974.28</v>
      </c>
      <c r="G1367" s="80">
        <v>87.44</v>
      </c>
      <c r="H1367" s="80">
        <v>0.31</v>
      </c>
      <c r="I1367" s="80">
        <v>3590.49</v>
      </c>
      <c r="J1367" s="80">
        <v>149.30000000000001</v>
      </c>
      <c r="K1367" s="80">
        <v>1114.2190000000001</v>
      </c>
      <c r="L1367" s="80">
        <v>11746.32</v>
      </c>
      <c r="M1367" s="80">
        <v>19889.89</v>
      </c>
    </row>
    <row r="1368" spans="1:13" ht="15.5" x14ac:dyDescent="0.35">
      <c r="A1368" s="13">
        <v>44829</v>
      </c>
      <c r="B1368" s="81" t="s">
        <v>1414</v>
      </c>
      <c r="C1368" s="80">
        <f t="shared" si="178"/>
        <v>2022</v>
      </c>
      <c r="D1368" s="80">
        <f t="shared" si="179"/>
        <v>9</v>
      </c>
      <c r="E1368" s="80">
        <f t="shared" si="180"/>
        <v>25</v>
      </c>
      <c r="F1368" s="80">
        <v>977.8193</v>
      </c>
      <c r="G1368" s="80">
        <v>87.76</v>
      </c>
      <c r="H1368" s="80">
        <v>0.32</v>
      </c>
      <c r="I1368" s="80">
        <v>3741.03</v>
      </c>
      <c r="J1368" s="80">
        <v>184.2</v>
      </c>
      <c r="K1368" s="80">
        <v>1114.2190000000001</v>
      </c>
      <c r="L1368" s="80">
        <v>11746.28</v>
      </c>
      <c r="M1368" s="80">
        <v>19889.98</v>
      </c>
    </row>
    <row r="1369" spans="1:13" ht="15.5" x14ac:dyDescent="0.35">
      <c r="A1369" s="13">
        <v>44830</v>
      </c>
      <c r="B1369" s="81" t="s">
        <v>1415</v>
      </c>
      <c r="C1369" s="80">
        <f t="shared" si="178"/>
        <v>2022</v>
      </c>
      <c r="D1369" s="80">
        <f t="shared" si="179"/>
        <v>9</v>
      </c>
      <c r="E1369" s="80">
        <f t="shared" si="180"/>
        <v>26</v>
      </c>
      <c r="F1369" s="80">
        <v>980.33690000000001</v>
      </c>
      <c r="G1369" s="80">
        <v>87.98</v>
      </c>
      <c r="H1369" s="80">
        <v>0.23</v>
      </c>
      <c r="I1369" s="80">
        <v>2873.36</v>
      </c>
      <c r="J1369" s="80">
        <v>330.6</v>
      </c>
      <c r="K1369" s="80">
        <v>1114.2190000000001</v>
      </c>
      <c r="L1369" s="80">
        <v>11746.26</v>
      </c>
      <c r="M1369" s="80">
        <v>19890.060000000001</v>
      </c>
    </row>
    <row r="1370" spans="1:13" ht="15.5" x14ac:dyDescent="0.35">
      <c r="A1370" s="13">
        <v>44831</v>
      </c>
      <c r="B1370" s="81" t="s">
        <v>1416</v>
      </c>
      <c r="C1370" s="80">
        <f t="shared" si="178"/>
        <v>2022</v>
      </c>
      <c r="D1370" s="80">
        <f t="shared" si="179"/>
        <v>9</v>
      </c>
      <c r="E1370" s="80">
        <f t="shared" si="180"/>
        <v>27</v>
      </c>
      <c r="F1370" s="80">
        <v>982.52300000000002</v>
      </c>
      <c r="G1370" s="80">
        <v>88.18</v>
      </c>
      <c r="H1370" s="80">
        <v>0.2</v>
      </c>
      <c r="I1370" s="80">
        <v>2641</v>
      </c>
      <c r="J1370" s="80">
        <v>447.7</v>
      </c>
      <c r="K1370" s="80">
        <v>1114.2270000000001</v>
      </c>
      <c r="L1370" s="80">
        <v>11763.47</v>
      </c>
      <c r="M1370" s="80">
        <v>19889.93</v>
      </c>
    </row>
    <row r="1371" spans="1:13" ht="15.5" x14ac:dyDescent="0.35">
      <c r="A1371" s="13">
        <v>44832</v>
      </c>
      <c r="B1371" s="81" t="s">
        <v>1417</v>
      </c>
      <c r="C1371" s="80">
        <f t="shared" si="178"/>
        <v>2022</v>
      </c>
      <c r="D1371" s="80">
        <f t="shared" si="179"/>
        <v>9</v>
      </c>
      <c r="E1371" s="80">
        <f t="shared" si="180"/>
        <v>28</v>
      </c>
      <c r="F1371" s="80">
        <v>984.10019999999997</v>
      </c>
      <c r="G1371" s="80">
        <v>88.26</v>
      </c>
      <c r="H1371" s="80">
        <v>0.14000000000000001</v>
      </c>
      <c r="I1371" s="80">
        <v>2648.36</v>
      </c>
      <c r="J1371" s="80">
        <v>659.5</v>
      </c>
      <c r="K1371" s="80">
        <v>1114.9572000000001</v>
      </c>
      <c r="L1371" s="80">
        <v>11763.54</v>
      </c>
      <c r="M1371" s="80">
        <v>19889.72</v>
      </c>
    </row>
    <row r="1372" spans="1:13" ht="15.5" x14ac:dyDescent="0.35">
      <c r="A1372" s="13">
        <v>44833</v>
      </c>
      <c r="B1372" s="81" t="s">
        <v>1418</v>
      </c>
      <c r="C1372" s="80">
        <f t="shared" si="178"/>
        <v>2022</v>
      </c>
      <c r="D1372" s="80">
        <f t="shared" si="179"/>
        <v>9</v>
      </c>
      <c r="E1372" s="80">
        <f t="shared" si="180"/>
        <v>29</v>
      </c>
      <c r="F1372" s="80">
        <v>986.1431</v>
      </c>
      <c r="G1372" s="80">
        <v>88.53</v>
      </c>
      <c r="H1372" s="80">
        <v>0.18</v>
      </c>
      <c r="I1372" s="80">
        <v>2357.2399999999998</v>
      </c>
      <c r="J1372" s="80">
        <v>664.3</v>
      </c>
      <c r="K1372" s="80">
        <v>1113.8661999999999</v>
      </c>
      <c r="L1372" s="80">
        <v>11763.77</v>
      </c>
      <c r="M1372" s="80">
        <v>19889.11</v>
      </c>
    </row>
    <row r="1373" spans="1:13" ht="15.5" x14ac:dyDescent="0.35">
      <c r="A1373" s="13">
        <v>44834</v>
      </c>
      <c r="B1373" s="81" t="s">
        <v>1419</v>
      </c>
      <c r="C1373" s="80">
        <f t="shared" si="178"/>
        <v>2022</v>
      </c>
      <c r="D1373" s="80">
        <f t="shared" si="179"/>
        <v>9</v>
      </c>
      <c r="E1373" s="80">
        <f t="shared" si="180"/>
        <v>30</v>
      </c>
      <c r="F1373" s="80">
        <v>987.43420000000003</v>
      </c>
      <c r="G1373" s="80">
        <v>88.73</v>
      </c>
      <c r="H1373" s="80">
        <v>0.12</v>
      </c>
      <c r="I1373" s="80">
        <v>2750.36</v>
      </c>
      <c r="J1373" s="80">
        <v>377.4</v>
      </c>
      <c r="K1373" s="80">
        <v>1112.8661999999999</v>
      </c>
      <c r="L1373" s="80">
        <v>11763.75</v>
      </c>
      <c r="M1373" s="80">
        <v>19889.169999999998</v>
      </c>
    </row>
    <row r="1374" spans="1:13" ht="15.5" x14ac:dyDescent="0.35">
      <c r="A1374" s="13">
        <v>44835</v>
      </c>
      <c r="B1374" s="81" t="s">
        <v>1420</v>
      </c>
      <c r="C1374" s="80">
        <f t="shared" si="178"/>
        <v>2022</v>
      </c>
      <c r="D1374" s="80">
        <f t="shared" si="179"/>
        <v>10</v>
      </c>
      <c r="E1374" s="80">
        <f t="shared" si="180"/>
        <v>1</v>
      </c>
      <c r="F1374" s="80">
        <v>990.97619999999995</v>
      </c>
      <c r="G1374" s="80">
        <v>89.05</v>
      </c>
      <c r="H1374" s="80">
        <v>0.32</v>
      </c>
      <c r="I1374" s="80">
        <v>3463.78</v>
      </c>
      <c r="J1374" s="80">
        <v>156.69999999999999</v>
      </c>
      <c r="K1374" s="80">
        <v>1112.8678</v>
      </c>
      <c r="L1374" s="80">
        <v>11713.87</v>
      </c>
      <c r="M1374" s="80">
        <v>19888.3</v>
      </c>
    </row>
    <row r="1375" spans="1:13" ht="15.5" x14ac:dyDescent="0.35">
      <c r="A1375" s="13">
        <v>44836</v>
      </c>
      <c r="B1375" s="81" t="s">
        <v>1421</v>
      </c>
      <c r="C1375" s="80">
        <f t="shared" si="178"/>
        <v>2022</v>
      </c>
      <c r="D1375" s="80">
        <f t="shared" si="179"/>
        <v>10</v>
      </c>
      <c r="E1375" s="80">
        <f t="shared" si="180"/>
        <v>2</v>
      </c>
      <c r="F1375" s="80">
        <v>994.8374</v>
      </c>
      <c r="G1375" s="80">
        <v>89.39</v>
      </c>
      <c r="H1375" s="80">
        <v>0.35</v>
      </c>
      <c r="I1375" s="80">
        <v>3988.68</v>
      </c>
      <c r="J1375" s="80">
        <v>114.3</v>
      </c>
      <c r="K1375" s="80">
        <v>1112.8678</v>
      </c>
      <c r="L1375" s="80">
        <v>11716.92</v>
      </c>
      <c r="M1375" s="80">
        <v>19893.16</v>
      </c>
    </row>
    <row r="1376" spans="1:13" ht="15.5" x14ac:dyDescent="0.35">
      <c r="A1376" s="13">
        <v>44837</v>
      </c>
      <c r="B1376" s="81" t="s">
        <v>1422</v>
      </c>
      <c r="C1376" s="80">
        <f t="shared" si="178"/>
        <v>2022</v>
      </c>
      <c r="D1376" s="80">
        <f t="shared" si="179"/>
        <v>10</v>
      </c>
      <c r="E1376" s="80">
        <f t="shared" si="180"/>
        <v>3</v>
      </c>
      <c r="F1376" s="80">
        <v>997.76110000000006</v>
      </c>
      <c r="G1376" s="80">
        <v>89.66</v>
      </c>
      <c r="H1376" s="80">
        <v>0.26</v>
      </c>
      <c r="I1376" s="80">
        <v>3422.87</v>
      </c>
      <c r="J1376" s="80">
        <v>593</v>
      </c>
      <c r="K1376" s="80">
        <v>1112.8678</v>
      </c>
      <c r="L1376" s="80">
        <v>11716.81</v>
      </c>
      <c r="M1376" s="80">
        <v>19893.47</v>
      </c>
    </row>
    <row r="1377" spans="1:13" ht="15.5" x14ac:dyDescent="0.35">
      <c r="A1377" s="13">
        <v>44838</v>
      </c>
      <c r="B1377" s="81" t="s">
        <v>1423</v>
      </c>
      <c r="C1377" s="80">
        <f t="shared" si="178"/>
        <v>2022</v>
      </c>
      <c r="D1377" s="80">
        <f t="shared" si="179"/>
        <v>10</v>
      </c>
      <c r="E1377" s="80">
        <f t="shared" si="180"/>
        <v>4</v>
      </c>
      <c r="F1377" s="80">
        <v>1000.0966</v>
      </c>
      <c r="G1377" s="80">
        <v>89.87</v>
      </c>
      <c r="H1377" s="80">
        <v>0.21</v>
      </c>
      <c r="I1377" s="80">
        <v>3158.79</v>
      </c>
      <c r="J1377" s="80">
        <v>774.8</v>
      </c>
      <c r="K1377" s="80">
        <v>1112.8678</v>
      </c>
      <c r="L1377" s="80">
        <v>11716.67</v>
      </c>
      <c r="M1377" s="80">
        <v>19893.84</v>
      </c>
    </row>
    <row r="1378" spans="1:13" ht="15.5" x14ac:dyDescent="0.35">
      <c r="A1378" s="13">
        <v>44839</v>
      </c>
      <c r="B1378" s="81" t="s">
        <v>1424</v>
      </c>
      <c r="C1378" s="80">
        <f t="shared" si="178"/>
        <v>2022</v>
      </c>
      <c r="D1378" s="80">
        <f t="shared" si="179"/>
        <v>10</v>
      </c>
      <c r="E1378" s="80">
        <f t="shared" si="180"/>
        <v>5</v>
      </c>
      <c r="F1378" s="80">
        <v>1002.8348</v>
      </c>
      <c r="G1378" s="80">
        <v>90.11</v>
      </c>
      <c r="H1378" s="80">
        <v>0.25</v>
      </c>
      <c r="I1378" s="80">
        <v>3481.55</v>
      </c>
      <c r="J1378" s="80">
        <v>701.6</v>
      </c>
      <c r="K1378" s="80">
        <v>1112.8678</v>
      </c>
      <c r="L1378" s="80">
        <v>11716.55</v>
      </c>
      <c r="M1378" s="80">
        <v>19966.14</v>
      </c>
    </row>
    <row r="1379" spans="1:13" ht="15.5" x14ac:dyDescent="0.35">
      <c r="A1379" s="13">
        <v>44840</v>
      </c>
      <c r="B1379" s="81" t="s">
        <v>1425</v>
      </c>
      <c r="C1379" s="80">
        <f t="shared" si="178"/>
        <v>2022</v>
      </c>
      <c r="D1379" s="80">
        <f t="shared" si="179"/>
        <v>10</v>
      </c>
      <c r="E1379" s="80">
        <f t="shared" si="180"/>
        <v>6</v>
      </c>
      <c r="F1379" s="80">
        <v>1005.6539</v>
      </c>
      <c r="G1379" s="80">
        <v>90.37</v>
      </c>
      <c r="H1379" s="80">
        <v>0.25</v>
      </c>
      <c r="I1379" s="80">
        <v>3608.94</v>
      </c>
      <c r="J1379" s="80">
        <v>757.7</v>
      </c>
      <c r="K1379" s="80">
        <v>1112.8669</v>
      </c>
      <c r="L1379" s="80">
        <v>11956.47</v>
      </c>
      <c r="M1379" s="80">
        <v>19966.34</v>
      </c>
    </row>
    <row r="1380" spans="1:13" ht="15.5" x14ac:dyDescent="0.35">
      <c r="A1380" s="13">
        <v>44841</v>
      </c>
      <c r="B1380" s="81" t="s">
        <v>1426</v>
      </c>
      <c r="C1380" s="80">
        <f t="shared" si="178"/>
        <v>2022</v>
      </c>
      <c r="D1380" s="80">
        <f t="shared" si="179"/>
        <v>10</v>
      </c>
      <c r="E1380" s="80">
        <f t="shared" si="180"/>
        <v>7</v>
      </c>
      <c r="F1380" s="80">
        <v>1008.4689</v>
      </c>
      <c r="G1380" s="80">
        <v>90.54</v>
      </c>
      <c r="H1380" s="80">
        <v>0.25</v>
      </c>
      <c r="I1380" s="80">
        <v>3839.18</v>
      </c>
      <c r="J1380" s="80">
        <v>716.9</v>
      </c>
      <c r="K1380" s="80">
        <v>1113.8729000000001</v>
      </c>
      <c r="L1380" s="80">
        <v>11956.41</v>
      </c>
      <c r="M1380" s="80">
        <v>19966.52</v>
      </c>
    </row>
    <row r="1381" spans="1:13" ht="15.5" x14ac:dyDescent="0.35">
      <c r="A1381" s="13">
        <v>44842</v>
      </c>
      <c r="B1381" s="81" t="s">
        <v>1427</v>
      </c>
      <c r="C1381" s="80">
        <f t="shared" si="178"/>
        <v>2022</v>
      </c>
      <c r="D1381" s="80">
        <f t="shared" si="179"/>
        <v>10</v>
      </c>
      <c r="E1381" s="80">
        <f t="shared" si="180"/>
        <v>8</v>
      </c>
      <c r="F1381" s="80">
        <v>1012.029</v>
      </c>
      <c r="G1381" s="80">
        <v>90.86</v>
      </c>
      <c r="H1381" s="80">
        <v>0.32</v>
      </c>
      <c r="I1381" s="80">
        <v>4170.26</v>
      </c>
      <c r="J1381" s="80">
        <v>585.6</v>
      </c>
      <c r="K1381" s="80">
        <v>1113.8731</v>
      </c>
      <c r="L1381" s="80">
        <v>11956.33</v>
      </c>
      <c r="M1381" s="80">
        <v>19966.71</v>
      </c>
    </row>
    <row r="1382" spans="1:13" ht="15.5" x14ac:dyDescent="0.35">
      <c r="A1382" s="13">
        <v>44843</v>
      </c>
      <c r="B1382" s="81" t="s">
        <v>1428</v>
      </c>
      <c r="C1382" s="80">
        <f t="shared" si="178"/>
        <v>2022</v>
      </c>
      <c r="D1382" s="80">
        <f t="shared" si="179"/>
        <v>10</v>
      </c>
      <c r="E1382" s="80">
        <f t="shared" si="180"/>
        <v>9</v>
      </c>
      <c r="F1382" s="80">
        <v>1015.3061</v>
      </c>
      <c r="G1382" s="80">
        <v>91.15</v>
      </c>
      <c r="H1382" s="80">
        <v>0.28999999999999998</v>
      </c>
      <c r="I1382" s="80">
        <v>3860.96</v>
      </c>
      <c r="J1382" s="80">
        <v>587</v>
      </c>
      <c r="K1382" s="80">
        <v>1113.8731</v>
      </c>
      <c r="L1382" s="80">
        <v>11956.18</v>
      </c>
      <c r="M1382" s="80">
        <v>19967.12</v>
      </c>
    </row>
    <row r="1383" spans="1:13" ht="15.5" x14ac:dyDescent="0.35">
      <c r="A1383" s="13">
        <v>44844</v>
      </c>
      <c r="B1383" s="81" t="s">
        <v>1429</v>
      </c>
      <c r="C1383" s="80">
        <f t="shared" si="178"/>
        <v>2022</v>
      </c>
      <c r="D1383" s="80">
        <f t="shared" si="179"/>
        <v>10</v>
      </c>
      <c r="E1383" s="80">
        <f t="shared" si="180"/>
        <v>10</v>
      </c>
      <c r="F1383" s="80">
        <v>1017.7095</v>
      </c>
      <c r="G1383" s="80">
        <v>91.37</v>
      </c>
      <c r="H1383" s="80">
        <v>0.22</v>
      </c>
      <c r="I1383" s="80">
        <v>3110.75</v>
      </c>
      <c r="J1383" s="80">
        <v>806.1</v>
      </c>
      <c r="K1383" s="80">
        <v>1113.8731</v>
      </c>
      <c r="L1383" s="80">
        <v>11956.03</v>
      </c>
      <c r="M1383" s="80">
        <v>19967.52</v>
      </c>
    </row>
    <row r="1384" spans="1:13" ht="15.5" x14ac:dyDescent="0.35">
      <c r="A1384" s="13">
        <v>44845</v>
      </c>
      <c r="B1384" s="81" t="s">
        <v>1430</v>
      </c>
      <c r="C1384" s="80">
        <f t="shared" si="178"/>
        <v>2022</v>
      </c>
      <c r="D1384" s="80">
        <f t="shared" si="179"/>
        <v>10</v>
      </c>
      <c r="E1384" s="80">
        <f t="shared" si="180"/>
        <v>11</v>
      </c>
      <c r="F1384" s="80">
        <v>1019.3405</v>
      </c>
      <c r="G1384" s="80">
        <v>91.51</v>
      </c>
      <c r="H1384" s="80">
        <v>0.15</v>
      </c>
      <c r="I1384" s="80">
        <v>2694.28</v>
      </c>
      <c r="J1384" s="80">
        <v>779.3</v>
      </c>
      <c r="K1384" s="80">
        <v>1113.8731</v>
      </c>
      <c r="L1384" s="80">
        <v>11955.9</v>
      </c>
      <c r="M1384" s="80">
        <v>19967.849999999999</v>
      </c>
    </row>
    <row r="1385" spans="1:13" ht="15.5" x14ac:dyDescent="0.35">
      <c r="A1385" s="13">
        <v>44846</v>
      </c>
      <c r="B1385" s="81" t="s">
        <v>1431</v>
      </c>
      <c r="C1385" s="80">
        <f t="shared" si="178"/>
        <v>2022</v>
      </c>
      <c r="D1385" s="80">
        <f t="shared" si="179"/>
        <v>10</v>
      </c>
      <c r="E1385" s="80">
        <f t="shared" si="180"/>
        <v>12</v>
      </c>
      <c r="F1385" s="80">
        <v>1020.7386</v>
      </c>
      <c r="G1385" s="80">
        <v>91.64</v>
      </c>
      <c r="H1385" s="80">
        <v>0.13</v>
      </c>
      <c r="I1385" s="80">
        <v>2340.9</v>
      </c>
      <c r="J1385" s="80">
        <v>934.8</v>
      </c>
      <c r="K1385" s="80">
        <v>1113.8731</v>
      </c>
      <c r="L1385" s="80">
        <v>11955.91</v>
      </c>
      <c r="M1385" s="80">
        <v>19967.84</v>
      </c>
    </row>
    <row r="1386" spans="1:13" ht="15.5" x14ac:dyDescent="0.35">
      <c r="A1386" s="13">
        <v>44847</v>
      </c>
      <c r="B1386" s="81" t="s">
        <v>1432</v>
      </c>
      <c r="C1386" s="80">
        <f t="shared" si="178"/>
        <v>2022</v>
      </c>
      <c r="D1386" s="80">
        <f t="shared" si="179"/>
        <v>10</v>
      </c>
      <c r="E1386" s="80">
        <f t="shared" si="180"/>
        <v>13</v>
      </c>
      <c r="F1386" s="80">
        <v>1022.0804000000001</v>
      </c>
      <c r="G1386" s="80">
        <v>91.75</v>
      </c>
      <c r="H1386" s="80">
        <v>0.12</v>
      </c>
      <c r="I1386" s="80">
        <v>2435.3200000000002</v>
      </c>
      <c r="J1386" s="80">
        <v>1084.3</v>
      </c>
      <c r="K1386" s="80">
        <v>1113.9730999999999</v>
      </c>
      <c r="L1386" s="80">
        <v>11956.01</v>
      </c>
      <c r="M1386" s="80">
        <v>19967.560000000001</v>
      </c>
    </row>
    <row r="1387" spans="1:13" ht="15.5" x14ac:dyDescent="0.35">
      <c r="A1387" s="13">
        <v>44848</v>
      </c>
      <c r="B1387" s="81" t="s">
        <v>1433</v>
      </c>
      <c r="C1387" s="80">
        <f t="shared" si="178"/>
        <v>2022</v>
      </c>
      <c r="D1387" s="80">
        <f t="shared" si="179"/>
        <v>10</v>
      </c>
      <c r="E1387" s="80">
        <f t="shared" si="180"/>
        <v>14</v>
      </c>
      <c r="F1387" s="80">
        <v>1024.2561000000001</v>
      </c>
      <c r="G1387" s="80">
        <v>91.86</v>
      </c>
      <c r="H1387" s="80">
        <v>0.2</v>
      </c>
      <c r="I1387" s="80">
        <v>2955.73</v>
      </c>
      <c r="J1387" s="80">
        <v>741</v>
      </c>
      <c r="K1387" s="80">
        <v>1114.9730999999999</v>
      </c>
      <c r="L1387" s="80">
        <v>11956.06</v>
      </c>
      <c r="M1387" s="80">
        <v>19967.419999999998</v>
      </c>
    </row>
    <row r="1388" spans="1:13" ht="15.5" x14ac:dyDescent="0.35">
      <c r="A1388" s="13">
        <v>44849</v>
      </c>
      <c r="B1388" s="81" t="s">
        <v>1434</v>
      </c>
      <c r="C1388" s="80">
        <f t="shared" si="178"/>
        <v>2022</v>
      </c>
      <c r="D1388" s="80">
        <f t="shared" si="179"/>
        <v>10</v>
      </c>
      <c r="E1388" s="80">
        <f t="shared" si="180"/>
        <v>15</v>
      </c>
      <c r="F1388" s="80">
        <v>1027.4294</v>
      </c>
      <c r="G1388" s="80">
        <v>92.15</v>
      </c>
      <c r="H1388" s="80">
        <v>0.28000000000000003</v>
      </c>
      <c r="I1388" s="80">
        <v>3758.38</v>
      </c>
      <c r="J1388" s="80">
        <v>531.70000000000005</v>
      </c>
      <c r="K1388" s="80">
        <v>1114.9730999999999</v>
      </c>
      <c r="L1388" s="80">
        <v>11925.05</v>
      </c>
      <c r="M1388" s="80">
        <v>20093.46</v>
      </c>
    </row>
    <row r="1389" spans="1:13" ht="15.5" x14ac:dyDescent="0.35">
      <c r="A1389" s="13">
        <v>44850</v>
      </c>
      <c r="B1389" s="81" t="s">
        <v>1435</v>
      </c>
      <c r="C1389" s="80">
        <f t="shared" si="178"/>
        <v>2022</v>
      </c>
      <c r="D1389" s="80">
        <f t="shared" si="179"/>
        <v>10</v>
      </c>
      <c r="E1389" s="80">
        <f t="shared" si="180"/>
        <v>16</v>
      </c>
      <c r="F1389" s="80">
        <v>1030.5666000000001</v>
      </c>
      <c r="G1389" s="80">
        <v>92.43</v>
      </c>
      <c r="H1389" s="80">
        <v>0.28000000000000003</v>
      </c>
      <c r="I1389" s="80">
        <v>3844.65</v>
      </c>
      <c r="J1389" s="80">
        <v>538</v>
      </c>
      <c r="K1389" s="80">
        <v>1114.9730999999999</v>
      </c>
      <c r="L1389" s="80">
        <v>11924.89</v>
      </c>
      <c r="M1389" s="80">
        <v>20093.87</v>
      </c>
    </row>
    <row r="1390" spans="1:13" ht="15.5" x14ac:dyDescent="0.35">
      <c r="A1390" s="13">
        <v>44851</v>
      </c>
      <c r="B1390" s="81" t="s">
        <v>1436</v>
      </c>
      <c r="C1390" s="80">
        <f t="shared" si="178"/>
        <v>2022</v>
      </c>
      <c r="D1390" s="80">
        <f t="shared" si="179"/>
        <v>10</v>
      </c>
      <c r="E1390" s="80">
        <f t="shared" si="180"/>
        <v>17</v>
      </c>
      <c r="F1390" s="80">
        <v>1032.9196999999999</v>
      </c>
      <c r="G1390" s="80">
        <v>92.64</v>
      </c>
      <c r="H1390" s="80">
        <v>0.21</v>
      </c>
      <c r="I1390" s="80">
        <v>3052.12</v>
      </c>
      <c r="J1390" s="80">
        <v>709</v>
      </c>
      <c r="K1390" s="80">
        <v>1114.9730999999999</v>
      </c>
      <c r="L1390" s="80">
        <v>11924.87</v>
      </c>
      <c r="M1390" s="80">
        <v>20094.28</v>
      </c>
    </row>
    <row r="1391" spans="1:13" ht="15.5" x14ac:dyDescent="0.35">
      <c r="A1391" s="13">
        <v>44852</v>
      </c>
      <c r="B1391" s="81" t="s">
        <v>1437</v>
      </c>
      <c r="C1391" s="80">
        <f t="shared" si="178"/>
        <v>2022</v>
      </c>
      <c r="D1391" s="80">
        <f t="shared" si="179"/>
        <v>10</v>
      </c>
      <c r="E1391" s="80">
        <f t="shared" si="180"/>
        <v>18</v>
      </c>
      <c r="F1391" s="80">
        <v>1034.7384999999999</v>
      </c>
      <c r="G1391" s="80">
        <v>92.8</v>
      </c>
      <c r="H1391" s="80">
        <v>0.16</v>
      </c>
      <c r="I1391" s="80">
        <v>2515.17</v>
      </c>
      <c r="J1391" s="80">
        <v>676.1</v>
      </c>
      <c r="K1391" s="80">
        <v>1114.9730999999999</v>
      </c>
      <c r="L1391" s="80">
        <v>11924.87</v>
      </c>
      <c r="M1391" s="80">
        <v>20094.29</v>
      </c>
    </row>
    <row r="1392" spans="1:13" ht="15.5" x14ac:dyDescent="0.35">
      <c r="A1392" s="13">
        <v>44853</v>
      </c>
      <c r="B1392" s="81" t="s">
        <v>1438</v>
      </c>
      <c r="C1392" s="80">
        <f t="shared" si="178"/>
        <v>2022</v>
      </c>
      <c r="D1392" s="80">
        <f t="shared" si="179"/>
        <v>10</v>
      </c>
      <c r="E1392" s="80">
        <f t="shared" si="180"/>
        <v>19</v>
      </c>
      <c r="F1392" s="80">
        <v>1036.2639999999999</v>
      </c>
      <c r="G1392" s="80">
        <v>92.94</v>
      </c>
      <c r="H1392" s="80">
        <v>0.14000000000000001</v>
      </c>
      <c r="I1392" s="80">
        <v>2370.9499999999998</v>
      </c>
      <c r="J1392" s="80">
        <v>825.3</v>
      </c>
      <c r="K1392" s="80">
        <v>1115.0400999999999</v>
      </c>
      <c r="L1392" s="80">
        <v>11924.9</v>
      </c>
      <c r="M1392" s="80">
        <v>20094.21</v>
      </c>
    </row>
    <row r="1393" spans="1:13" ht="15.5" x14ac:dyDescent="0.35">
      <c r="A1393" s="13">
        <v>44854</v>
      </c>
      <c r="B1393" s="81" t="s">
        <v>1439</v>
      </c>
      <c r="C1393" s="80">
        <f t="shared" si="178"/>
        <v>2022</v>
      </c>
      <c r="D1393" s="80">
        <f t="shared" si="179"/>
        <v>10</v>
      </c>
      <c r="E1393" s="80">
        <f t="shared" si="180"/>
        <v>20</v>
      </c>
      <c r="F1393" s="80">
        <v>1037.4793</v>
      </c>
      <c r="G1393" s="80">
        <v>93.08</v>
      </c>
      <c r="H1393" s="80">
        <v>0.11</v>
      </c>
      <c r="I1393" s="80">
        <v>2238.19</v>
      </c>
      <c r="J1393" s="80">
        <v>997.4</v>
      </c>
      <c r="K1393" s="80">
        <v>1114.6241</v>
      </c>
      <c r="L1393" s="80">
        <v>11924.95</v>
      </c>
      <c r="M1393" s="80">
        <v>20094.07</v>
      </c>
    </row>
    <row r="1394" spans="1:13" ht="15.5" x14ac:dyDescent="0.35">
      <c r="A1394" s="13">
        <v>44855</v>
      </c>
      <c r="B1394" s="81" t="s">
        <v>1440</v>
      </c>
      <c r="C1394" s="80">
        <f t="shared" si="178"/>
        <v>2022</v>
      </c>
      <c r="D1394" s="80">
        <f t="shared" si="179"/>
        <v>10</v>
      </c>
      <c r="E1394" s="80">
        <f t="shared" si="180"/>
        <v>21</v>
      </c>
      <c r="F1394" s="80">
        <v>1038.8311000000001</v>
      </c>
      <c r="G1394" s="80">
        <v>93.2</v>
      </c>
      <c r="H1394" s="80">
        <v>0.12</v>
      </c>
      <c r="I1394" s="80">
        <v>2269.9</v>
      </c>
      <c r="J1394" s="80">
        <v>899.2</v>
      </c>
      <c r="K1394" s="80">
        <v>1114.6241</v>
      </c>
      <c r="L1394" s="80">
        <v>11924.93</v>
      </c>
      <c r="M1394" s="80">
        <v>20094.13</v>
      </c>
    </row>
    <row r="1395" spans="1:13" ht="15.5" x14ac:dyDescent="0.35">
      <c r="A1395" s="13">
        <v>44856</v>
      </c>
      <c r="B1395" s="81" t="s">
        <v>1441</v>
      </c>
      <c r="C1395" s="80">
        <f t="shared" si="178"/>
        <v>2022</v>
      </c>
      <c r="D1395" s="80">
        <f t="shared" si="179"/>
        <v>10</v>
      </c>
      <c r="E1395" s="80">
        <f t="shared" si="180"/>
        <v>22</v>
      </c>
      <c r="F1395" s="80">
        <v>1041.2194999999999</v>
      </c>
      <c r="G1395" s="80">
        <v>93.41</v>
      </c>
      <c r="H1395" s="80">
        <v>0.21</v>
      </c>
      <c r="I1395" s="80">
        <v>2952.64</v>
      </c>
      <c r="J1395" s="80">
        <v>508.1</v>
      </c>
      <c r="K1395" s="80">
        <v>1114.6241</v>
      </c>
      <c r="L1395" s="80">
        <v>11924.94</v>
      </c>
      <c r="M1395" s="80">
        <v>20094.099999999999</v>
      </c>
    </row>
    <row r="1396" spans="1:13" ht="15.5" x14ac:dyDescent="0.35">
      <c r="A1396" s="13">
        <v>44857</v>
      </c>
      <c r="B1396" s="81" t="s">
        <v>1442</v>
      </c>
      <c r="C1396" s="80">
        <f t="shared" si="178"/>
        <v>2022</v>
      </c>
      <c r="D1396" s="80">
        <f t="shared" si="179"/>
        <v>10</v>
      </c>
      <c r="E1396" s="80">
        <f t="shared" si="180"/>
        <v>23</v>
      </c>
      <c r="F1396" s="80">
        <v>1043.6047000000001</v>
      </c>
      <c r="G1396" s="80">
        <v>93.63</v>
      </c>
      <c r="H1396" s="80">
        <v>0.21</v>
      </c>
      <c r="I1396" s="80">
        <v>3200.47</v>
      </c>
      <c r="J1396" s="80">
        <v>471.6</v>
      </c>
      <c r="K1396" s="80">
        <v>1114.6252999999999</v>
      </c>
      <c r="L1396" s="80">
        <v>11519.24</v>
      </c>
      <c r="M1396" s="80">
        <v>19586.68</v>
      </c>
    </row>
    <row r="1397" spans="1:13" ht="15.5" x14ac:dyDescent="0.35">
      <c r="A1397" s="13">
        <v>44858</v>
      </c>
      <c r="B1397" s="81" t="s">
        <v>1443</v>
      </c>
      <c r="C1397" s="80">
        <f t="shared" si="178"/>
        <v>2022</v>
      </c>
      <c r="D1397" s="80">
        <f t="shared" si="179"/>
        <v>10</v>
      </c>
      <c r="E1397" s="80">
        <f t="shared" si="180"/>
        <v>24</v>
      </c>
      <c r="F1397" s="80">
        <v>1045.7335</v>
      </c>
      <c r="G1397" s="80">
        <v>93.82</v>
      </c>
      <c r="H1397" s="80">
        <v>0.19</v>
      </c>
      <c r="I1397" s="80">
        <v>2278.1799999999998</v>
      </c>
      <c r="J1397" s="80">
        <v>441.8</v>
      </c>
      <c r="K1397" s="80">
        <v>1114.6252999999999</v>
      </c>
      <c r="L1397" s="80">
        <v>11522.2</v>
      </c>
      <c r="M1397" s="80">
        <v>19590.599999999999</v>
      </c>
    </row>
    <row r="1398" spans="1:13" ht="15.5" x14ac:dyDescent="0.35">
      <c r="A1398" s="13">
        <v>44859</v>
      </c>
      <c r="B1398" s="81" t="s">
        <v>1444</v>
      </c>
      <c r="C1398" s="80">
        <f t="shared" si="178"/>
        <v>2022</v>
      </c>
      <c r="D1398" s="80">
        <f t="shared" si="179"/>
        <v>10</v>
      </c>
      <c r="E1398" s="80">
        <f t="shared" si="180"/>
        <v>25</v>
      </c>
      <c r="F1398" s="80">
        <v>1046.9662000000001</v>
      </c>
      <c r="G1398" s="80">
        <v>93.86</v>
      </c>
      <c r="H1398" s="80">
        <v>0.11</v>
      </c>
      <c r="I1398" s="80">
        <v>2047.39</v>
      </c>
      <c r="J1398" s="80">
        <v>783.8</v>
      </c>
      <c r="K1398" s="80">
        <v>1115.4253000000001</v>
      </c>
      <c r="L1398" s="80">
        <v>11522.2</v>
      </c>
      <c r="M1398" s="80">
        <v>19590.599999999999</v>
      </c>
    </row>
    <row r="1399" spans="1:13" ht="15.5" x14ac:dyDescent="0.35">
      <c r="A1399" s="13">
        <v>44860</v>
      </c>
      <c r="B1399" s="81" t="s">
        <v>1445</v>
      </c>
      <c r="C1399" s="80">
        <f t="shared" si="178"/>
        <v>2022</v>
      </c>
      <c r="D1399" s="80">
        <f t="shared" si="179"/>
        <v>10</v>
      </c>
      <c r="E1399" s="80">
        <f t="shared" si="180"/>
        <v>26</v>
      </c>
      <c r="F1399" s="80">
        <v>1048.0047999999999</v>
      </c>
      <c r="G1399" s="80">
        <v>93.95</v>
      </c>
      <c r="H1399" s="80">
        <v>0.09</v>
      </c>
      <c r="I1399" s="80">
        <v>1875.41</v>
      </c>
      <c r="J1399" s="80">
        <v>821.3</v>
      </c>
      <c r="K1399" s="80">
        <v>1115.4553000000001</v>
      </c>
      <c r="L1399" s="80">
        <v>11514.28</v>
      </c>
      <c r="M1399" s="80">
        <v>19590.599999999999</v>
      </c>
    </row>
    <row r="1400" spans="1:13" ht="15.5" x14ac:dyDescent="0.35">
      <c r="A1400" s="13">
        <v>44861</v>
      </c>
      <c r="B1400" s="81" t="s">
        <v>1446</v>
      </c>
      <c r="C1400" s="80">
        <f t="shared" si="178"/>
        <v>2022</v>
      </c>
      <c r="D1400" s="80">
        <f t="shared" si="179"/>
        <v>10</v>
      </c>
      <c r="E1400" s="80">
        <f t="shared" si="180"/>
        <v>27</v>
      </c>
      <c r="F1400" s="80">
        <v>1049.5889</v>
      </c>
      <c r="G1400" s="80">
        <v>94.1</v>
      </c>
      <c r="H1400" s="80">
        <v>0.14000000000000001</v>
      </c>
      <c r="I1400" s="80">
        <v>2114.7800000000002</v>
      </c>
      <c r="J1400" s="80">
        <v>508.8</v>
      </c>
      <c r="K1400" s="80">
        <v>1115.4553000000001</v>
      </c>
      <c r="L1400" s="80">
        <v>11514.28</v>
      </c>
      <c r="M1400" s="80">
        <v>19590.599999999999</v>
      </c>
    </row>
    <row r="1401" spans="1:13" ht="15.5" x14ac:dyDescent="0.35">
      <c r="A1401" s="13">
        <v>44862</v>
      </c>
      <c r="B1401" s="81" t="s">
        <v>1447</v>
      </c>
      <c r="C1401" s="80">
        <f t="shared" si="178"/>
        <v>2022</v>
      </c>
      <c r="D1401" s="80">
        <f t="shared" si="179"/>
        <v>10</v>
      </c>
      <c r="E1401" s="80">
        <f t="shared" si="180"/>
        <v>28</v>
      </c>
      <c r="F1401" s="80">
        <v>1051.4295999999999</v>
      </c>
      <c r="G1401" s="80">
        <v>94.26</v>
      </c>
      <c r="H1401" s="80">
        <v>0.17</v>
      </c>
      <c r="I1401" s="80">
        <v>2390.63</v>
      </c>
      <c r="J1401" s="80">
        <v>444.7</v>
      </c>
      <c r="K1401" s="80">
        <v>1115.4553000000001</v>
      </c>
      <c r="L1401" s="80">
        <v>11515.74</v>
      </c>
      <c r="M1401" s="80">
        <v>19592.71</v>
      </c>
    </row>
    <row r="1402" spans="1:13" ht="15.5" x14ac:dyDescent="0.35">
      <c r="A1402" s="13">
        <v>44863</v>
      </c>
      <c r="B1402" s="81" t="s">
        <v>1448</v>
      </c>
      <c r="C1402" s="80">
        <f t="shared" si="178"/>
        <v>2022</v>
      </c>
      <c r="D1402" s="80">
        <f t="shared" si="179"/>
        <v>10</v>
      </c>
      <c r="E1402" s="80">
        <f t="shared" si="180"/>
        <v>29</v>
      </c>
      <c r="F1402" s="80">
        <v>1053.9583</v>
      </c>
      <c r="G1402" s="80">
        <v>94.37</v>
      </c>
      <c r="H1402" s="80">
        <v>0.23</v>
      </c>
      <c r="I1402" s="80">
        <v>2822.65</v>
      </c>
      <c r="J1402" s="80">
        <v>324.39999999999998</v>
      </c>
      <c r="K1402" s="80">
        <v>1116.8795</v>
      </c>
      <c r="L1402" s="80">
        <v>11633.78</v>
      </c>
      <c r="M1402" s="80">
        <v>19789.16</v>
      </c>
    </row>
    <row r="1403" spans="1:13" ht="15.5" x14ac:dyDescent="0.35">
      <c r="A1403" s="13">
        <v>44864</v>
      </c>
      <c r="B1403" s="81" t="s">
        <v>1449</v>
      </c>
      <c r="C1403" s="80">
        <f t="shared" si="178"/>
        <v>2022</v>
      </c>
      <c r="D1403" s="80">
        <f t="shared" si="179"/>
        <v>10</v>
      </c>
      <c r="E1403" s="80">
        <f t="shared" si="180"/>
        <v>30</v>
      </c>
      <c r="F1403" s="80">
        <v>1056.6069</v>
      </c>
      <c r="G1403" s="80">
        <v>94.72</v>
      </c>
      <c r="H1403" s="80">
        <v>0.24</v>
      </c>
      <c r="I1403" s="80">
        <v>2716.62</v>
      </c>
      <c r="J1403" s="80">
        <v>264.39999999999998</v>
      </c>
      <c r="K1403" s="80">
        <v>1115.4553000000001</v>
      </c>
      <c r="L1403" s="80">
        <v>11912.95</v>
      </c>
      <c r="M1403" s="80">
        <v>20088.810000000001</v>
      </c>
    </row>
    <row r="1404" spans="1:13" ht="15.5" x14ac:dyDescent="0.35">
      <c r="A1404" s="13">
        <v>44865</v>
      </c>
      <c r="B1404" s="81" t="s">
        <v>1450</v>
      </c>
      <c r="C1404" s="80">
        <f t="shared" si="178"/>
        <v>2022</v>
      </c>
      <c r="D1404" s="80">
        <f t="shared" si="179"/>
        <v>10</v>
      </c>
      <c r="E1404" s="80">
        <f t="shared" si="180"/>
        <v>31</v>
      </c>
      <c r="F1404" s="80">
        <v>1058.1956</v>
      </c>
      <c r="G1404" s="80">
        <v>94.78</v>
      </c>
      <c r="H1404" s="80">
        <v>0.14000000000000001</v>
      </c>
      <c r="I1404" s="80">
        <v>2134.1999999999998</v>
      </c>
      <c r="J1404" s="80">
        <v>495.2</v>
      </c>
      <c r="K1404" s="80">
        <v>1116.4553000000001</v>
      </c>
      <c r="L1404" s="80">
        <v>11917.03</v>
      </c>
      <c r="M1404" s="80">
        <v>20094.060000000001</v>
      </c>
    </row>
    <row r="1405" spans="1:13" ht="15.5" x14ac:dyDescent="0.35">
      <c r="A1405" s="13">
        <v>44866</v>
      </c>
      <c r="B1405" s="81" t="s">
        <v>1451</v>
      </c>
      <c r="C1405" s="80">
        <f t="shared" si="178"/>
        <v>2022</v>
      </c>
      <c r="D1405" s="80">
        <f t="shared" si="179"/>
        <v>11</v>
      </c>
      <c r="E1405" s="80">
        <f t="shared" si="180"/>
        <v>1</v>
      </c>
      <c r="F1405" s="80">
        <v>1060.1470999999999</v>
      </c>
      <c r="G1405" s="80">
        <v>94.96</v>
      </c>
      <c r="H1405" s="80">
        <v>0.17</v>
      </c>
      <c r="I1405" s="80">
        <v>2283.35</v>
      </c>
      <c r="J1405" s="80">
        <v>285.8</v>
      </c>
      <c r="K1405" s="80">
        <v>1116.4632999999999</v>
      </c>
      <c r="L1405" s="80">
        <v>11851.54</v>
      </c>
      <c r="M1405" s="80">
        <v>20094.080000000002</v>
      </c>
    </row>
    <row r="1406" spans="1:13" ht="15.5" x14ac:dyDescent="0.35">
      <c r="A1406" s="13">
        <v>44867</v>
      </c>
      <c r="B1406" s="81" t="s">
        <v>1452</v>
      </c>
      <c r="C1406" s="80">
        <f t="shared" si="178"/>
        <v>2022</v>
      </c>
      <c r="D1406" s="80">
        <f t="shared" si="179"/>
        <v>11</v>
      </c>
      <c r="E1406" s="80">
        <f t="shared" si="180"/>
        <v>2</v>
      </c>
      <c r="F1406" s="80">
        <v>1061.1314</v>
      </c>
      <c r="G1406" s="80">
        <v>95.04</v>
      </c>
      <c r="H1406" s="80">
        <v>0.09</v>
      </c>
      <c r="I1406" s="80">
        <v>1624.94</v>
      </c>
      <c r="J1406" s="80">
        <v>526.5</v>
      </c>
      <c r="K1406" s="80">
        <v>1116.5263</v>
      </c>
      <c r="L1406" s="80">
        <v>11851.46</v>
      </c>
      <c r="M1406" s="80">
        <v>20094.3</v>
      </c>
    </row>
    <row r="1407" spans="1:13" ht="15.5" x14ac:dyDescent="0.35">
      <c r="A1407" s="13">
        <v>44868</v>
      </c>
      <c r="B1407" s="81" t="s">
        <v>1453</v>
      </c>
      <c r="C1407" s="80">
        <f t="shared" si="178"/>
        <v>2022</v>
      </c>
      <c r="D1407" s="80">
        <f t="shared" si="179"/>
        <v>11</v>
      </c>
      <c r="E1407" s="80">
        <f t="shared" si="180"/>
        <v>3</v>
      </c>
      <c r="F1407" s="80">
        <v>1061.3309999999999</v>
      </c>
      <c r="G1407" s="80">
        <v>95.05</v>
      </c>
      <c r="H1407" s="80">
        <v>0.02</v>
      </c>
      <c r="I1407" s="80">
        <v>1288.9000000000001</v>
      </c>
      <c r="J1407" s="80">
        <v>1067</v>
      </c>
      <c r="K1407" s="80">
        <v>1116.5893000000001</v>
      </c>
      <c r="L1407" s="80">
        <v>11851.44</v>
      </c>
      <c r="M1407" s="80">
        <v>20094.34</v>
      </c>
    </row>
    <row r="1408" spans="1:13" ht="15.5" x14ac:dyDescent="0.35">
      <c r="A1408" s="13">
        <v>44869</v>
      </c>
      <c r="B1408" s="81" t="s">
        <v>1454</v>
      </c>
      <c r="C1408" s="80">
        <f t="shared" si="178"/>
        <v>2022</v>
      </c>
      <c r="D1408" s="80">
        <f t="shared" si="179"/>
        <v>11</v>
      </c>
      <c r="E1408" s="80">
        <f t="shared" si="180"/>
        <v>4</v>
      </c>
      <c r="F1408" s="80">
        <v>1061.9675999999999</v>
      </c>
      <c r="G1408" s="80">
        <v>95.09</v>
      </c>
      <c r="H1408" s="80">
        <v>0.06</v>
      </c>
      <c r="I1408" s="80">
        <v>1445.49</v>
      </c>
      <c r="J1408" s="80">
        <v>780.6</v>
      </c>
      <c r="K1408" s="80">
        <v>1116.8413</v>
      </c>
      <c r="L1408" s="80">
        <v>11859.43</v>
      </c>
      <c r="M1408" s="80">
        <v>20094.150000000001</v>
      </c>
    </row>
    <row r="1409" spans="1:13" ht="15.5" x14ac:dyDescent="0.35">
      <c r="A1409" s="13">
        <v>44870</v>
      </c>
      <c r="B1409" s="81" t="s">
        <v>1455</v>
      </c>
      <c r="C1409" s="80">
        <f t="shared" si="178"/>
        <v>2022</v>
      </c>
      <c r="D1409" s="80">
        <f t="shared" si="179"/>
        <v>11</v>
      </c>
      <c r="E1409" s="80">
        <f t="shared" si="180"/>
        <v>5</v>
      </c>
      <c r="F1409" s="80">
        <v>1063.2072000000001</v>
      </c>
      <c r="G1409" s="80">
        <v>95.11</v>
      </c>
      <c r="H1409" s="80">
        <v>0.11</v>
      </c>
      <c r="I1409" s="80">
        <v>1708.44</v>
      </c>
      <c r="J1409" s="80">
        <v>474.8</v>
      </c>
      <c r="K1409" s="80">
        <v>1117.8737000000001</v>
      </c>
      <c r="L1409" s="80">
        <v>11897.98</v>
      </c>
      <c r="M1409" s="80">
        <v>20102.45</v>
      </c>
    </row>
    <row r="1410" spans="1:13" ht="15.5" x14ac:dyDescent="0.35">
      <c r="A1410" s="13">
        <v>44871</v>
      </c>
      <c r="B1410" s="81" t="s">
        <v>1456</v>
      </c>
      <c r="C1410" s="80">
        <f t="shared" si="178"/>
        <v>2022</v>
      </c>
      <c r="D1410" s="80">
        <f t="shared" si="179"/>
        <v>11</v>
      </c>
      <c r="E1410" s="80">
        <f t="shared" si="180"/>
        <v>6</v>
      </c>
      <c r="F1410" s="80">
        <v>1064.6002000000001</v>
      </c>
      <c r="G1410" s="80">
        <v>95.23</v>
      </c>
      <c r="H1410" s="80">
        <v>0.12</v>
      </c>
      <c r="I1410" s="80">
        <v>1799.87</v>
      </c>
      <c r="J1410" s="80">
        <v>398.3</v>
      </c>
      <c r="K1410" s="80">
        <v>1117.8737000000001</v>
      </c>
      <c r="L1410" s="80">
        <v>11899.28</v>
      </c>
      <c r="M1410" s="80">
        <v>20104.38</v>
      </c>
    </row>
    <row r="1411" spans="1:13" ht="15.5" x14ac:dyDescent="0.35">
      <c r="A1411" s="13">
        <v>44872</v>
      </c>
      <c r="B1411" s="81" t="s">
        <v>1457</v>
      </c>
      <c r="C1411" s="80">
        <f t="shared" si="178"/>
        <v>2022</v>
      </c>
      <c r="D1411" s="80">
        <f t="shared" si="179"/>
        <v>11</v>
      </c>
      <c r="E1411" s="80">
        <f t="shared" si="180"/>
        <v>7</v>
      </c>
      <c r="F1411" s="80">
        <v>1065.1366</v>
      </c>
      <c r="G1411" s="80">
        <v>95.28</v>
      </c>
      <c r="H1411" s="80">
        <v>0.05</v>
      </c>
      <c r="I1411" s="80">
        <v>1216.3</v>
      </c>
      <c r="J1411" s="80">
        <v>680.6</v>
      </c>
      <c r="K1411" s="80">
        <v>1117.8996999999999</v>
      </c>
      <c r="L1411" s="80">
        <v>11874.22</v>
      </c>
      <c r="M1411" s="80">
        <v>20104.53</v>
      </c>
    </row>
    <row r="1412" spans="1:13" ht="15.5" x14ac:dyDescent="0.35">
      <c r="A1412" s="13">
        <v>44873</v>
      </c>
      <c r="B1412" s="81" t="s">
        <v>1458</v>
      </c>
      <c r="C1412" s="80">
        <f t="shared" si="178"/>
        <v>2022</v>
      </c>
      <c r="D1412" s="80">
        <f t="shared" si="179"/>
        <v>11</v>
      </c>
      <c r="E1412" s="80">
        <f t="shared" si="180"/>
        <v>8</v>
      </c>
      <c r="F1412" s="80">
        <v>1065.7849000000001</v>
      </c>
      <c r="G1412" s="80">
        <v>95.33</v>
      </c>
      <c r="H1412" s="80">
        <v>0.06</v>
      </c>
      <c r="I1412" s="80">
        <v>1439.08</v>
      </c>
      <c r="J1412" s="80">
        <v>748.5</v>
      </c>
      <c r="K1412" s="80">
        <v>1117.9657</v>
      </c>
      <c r="L1412" s="80">
        <v>11874.22</v>
      </c>
      <c r="M1412" s="80">
        <v>20104.53</v>
      </c>
    </row>
    <row r="1413" spans="1:13" ht="15.5" x14ac:dyDescent="0.35">
      <c r="A1413" s="13">
        <v>44874</v>
      </c>
      <c r="B1413" s="81" t="s">
        <v>1459</v>
      </c>
      <c r="C1413" s="80">
        <f t="shared" ref="C1413:C1476" si="181">YEAR(B1413)</f>
        <v>2022</v>
      </c>
      <c r="D1413" s="80">
        <f t="shared" ref="D1413:D1476" si="182">MONTH(B1413)</f>
        <v>11</v>
      </c>
      <c r="E1413" s="80">
        <f t="shared" ref="E1413:E1476" si="183">DAY(B1413)</f>
        <v>9</v>
      </c>
      <c r="F1413" s="80">
        <v>1066.4934000000001</v>
      </c>
      <c r="G1413" s="80">
        <v>95.4</v>
      </c>
      <c r="H1413" s="80">
        <v>0.06</v>
      </c>
      <c r="I1413" s="80">
        <v>1330.98</v>
      </c>
      <c r="J1413" s="80">
        <v>614.1</v>
      </c>
      <c r="K1413" s="80">
        <v>1117.9657</v>
      </c>
      <c r="L1413" s="80">
        <v>11874.24</v>
      </c>
      <c r="M1413" s="80">
        <v>20104.490000000002</v>
      </c>
    </row>
    <row r="1414" spans="1:13" ht="15.5" x14ac:dyDescent="0.35">
      <c r="A1414" s="13">
        <v>44875</v>
      </c>
      <c r="B1414" s="81" t="s">
        <v>1460</v>
      </c>
      <c r="C1414" s="80">
        <f t="shared" si="181"/>
        <v>2022</v>
      </c>
      <c r="D1414" s="80">
        <f t="shared" si="182"/>
        <v>11</v>
      </c>
      <c r="E1414" s="80">
        <f t="shared" si="183"/>
        <v>10</v>
      </c>
      <c r="F1414" s="80">
        <v>1067.1484</v>
      </c>
      <c r="G1414" s="80">
        <v>95.45</v>
      </c>
      <c r="H1414" s="80">
        <v>0.06</v>
      </c>
      <c r="I1414" s="80">
        <v>1377.91</v>
      </c>
      <c r="J1414" s="80">
        <v>690</v>
      </c>
      <c r="K1414" s="80">
        <v>1118.0266999999999</v>
      </c>
      <c r="L1414" s="80">
        <v>11879.24</v>
      </c>
      <c r="M1414" s="80">
        <v>20104.47</v>
      </c>
    </row>
    <row r="1415" spans="1:13" ht="15.5" x14ac:dyDescent="0.35">
      <c r="A1415" s="13">
        <v>44876</v>
      </c>
      <c r="B1415" s="81" t="s">
        <v>1461</v>
      </c>
      <c r="C1415" s="80">
        <f t="shared" si="181"/>
        <v>2022</v>
      </c>
      <c r="D1415" s="80">
        <f t="shared" si="182"/>
        <v>11</v>
      </c>
      <c r="E1415" s="80">
        <f t="shared" si="183"/>
        <v>11</v>
      </c>
      <c r="F1415" s="80">
        <v>1067.7997</v>
      </c>
      <c r="G1415" s="80">
        <v>95.5</v>
      </c>
      <c r="H1415" s="80">
        <v>0.06</v>
      </c>
      <c r="I1415" s="80">
        <v>1261.95</v>
      </c>
      <c r="J1415" s="80">
        <v>583.20000000000005</v>
      </c>
      <c r="K1415" s="80">
        <v>1118.0867000000001</v>
      </c>
      <c r="L1415" s="80">
        <v>11884.28</v>
      </c>
      <c r="M1415" s="80">
        <v>20104.37</v>
      </c>
    </row>
    <row r="1416" spans="1:13" ht="15.5" x14ac:dyDescent="0.35">
      <c r="A1416" s="13">
        <v>44877</v>
      </c>
      <c r="B1416" s="81" t="s">
        <v>1462</v>
      </c>
      <c r="C1416" s="80">
        <f t="shared" si="181"/>
        <v>2022</v>
      </c>
      <c r="D1416" s="80">
        <f t="shared" si="182"/>
        <v>11</v>
      </c>
      <c r="E1416" s="80">
        <f t="shared" si="183"/>
        <v>12</v>
      </c>
      <c r="F1416" s="80">
        <v>1068.7527</v>
      </c>
      <c r="G1416" s="80">
        <v>95.58</v>
      </c>
      <c r="H1416" s="80">
        <v>0.09</v>
      </c>
      <c r="I1416" s="80">
        <v>1505.46</v>
      </c>
      <c r="J1416" s="80">
        <v>480.1</v>
      </c>
      <c r="K1416" s="80">
        <v>1118.1428000000001</v>
      </c>
      <c r="L1416" s="80">
        <v>11879.27</v>
      </c>
      <c r="M1416" s="80">
        <v>20104.400000000001</v>
      </c>
    </row>
    <row r="1417" spans="1:13" ht="15.5" x14ac:dyDescent="0.35">
      <c r="A1417" s="13">
        <v>44878</v>
      </c>
      <c r="B1417" s="81" t="s">
        <v>1463</v>
      </c>
      <c r="C1417" s="80">
        <f t="shared" si="181"/>
        <v>2022</v>
      </c>
      <c r="D1417" s="80">
        <f t="shared" si="182"/>
        <v>11</v>
      </c>
      <c r="E1417" s="80">
        <f t="shared" si="183"/>
        <v>13</v>
      </c>
      <c r="F1417" s="80">
        <v>1069.8088</v>
      </c>
      <c r="G1417" s="80">
        <v>95.68</v>
      </c>
      <c r="H1417" s="80">
        <v>0.09</v>
      </c>
      <c r="I1417" s="80">
        <v>1485.4</v>
      </c>
      <c r="J1417" s="80">
        <v>452.4</v>
      </c>
      <c r="K1417" s="80">
        <v>1118.1428000000001</v>
      </c>
      <c r="L1417" s="80">
        <v>11879.25</v>
      </c>
      <c r="M1417" s="80">
        <v>20104.45</v>
      </c>
    </row>
    <row r="1418" spans="1:13" ht="15.5" x14ac:dyDescent="0.35">
      <c r="A1418" s="13">
        <v>44879</v>
      </c>
      <c r="B1418" s="81" t="s">
        <v>1464</v>
      </c>
      <c r="C1418" s="80">
        <f t="shared" si="181"/>
        <v>2022</v>
      </c>
      <c r="D1418" s="80">
        <f t="shared" si="182"/>
        <v>11</v>
      </c>
      <c r="E1418" s="80">
        <f t="shared" si="183"/>
        <v>14</v>
      </c>
      <c r="F1418" s="80">
        <v>1069.0772999999999</v>
      </c>
      <c r="G1418" s="80">
        <v>95.61</v>
      </c>
      <c r="H1418" s="80">
        <v>-7.0000000000000007E-2</v>
      </c>
      <c r="I1418" s="80">
        <v>740.39</v>
      </c>
      <c r="J1418" s="80">
        <v>1464.1</v>
      </c>
      <c r="K1418" s="80">
        <v>1118.1758</v>
      </c>
      <c r="L1418" s="80">
        <v>11879.23</v>
      </c>
      <c r="M1418" s="80">
        <v>20104.5</v>
      </c>
    </row>
    <row r="1419" spans="1:13" ht="15.5" x14ac:dyDescent="0.35">
      <c r="A1419" s="13">
        <v>44880</v>
      </c>
      <c r="B1419" s="81" t="s">
        <v>1465</v>
      </c>
      <c r="C1419" s="80">
        <f t="shared" si="181"/>
        <v>2022</v>
      </c>
      <c r="D1419" s="80">
        <f t="shared" si="182"/>
        <v>11</v>
      </c>
      <c r="E1419" s="80">
        <f t="shared" si="183"/>
        <v>15</v>
      </c>
      <c r="F1419" s="80">
        <v>1067.8431</v>
      </c>
      <c r="G1419" s="80">
        <v>95.49</v>
      </c>
      <c r="H1419" s="80">
        <v>-0.11</v>
      </c>
      <c r="I1419" s="80">
        <v>537.21</v>
      </c>
      <c r="J1419" s="80">
        <v>1762.8</v>
      </c>
      <c r="K1419" s="80">
        <v>1118.2355</v>
      </c>
      <c r="L1419" s="80">
        <v>11879.3</v>
      </c>
      <c r="M1419" s="80">
        <v>20104.330000000002</v>
      </c>
    </row>
    <row r="1420" spans="1:13" ht="15.5" x14ac:dyDescent="0.35">
      <c r="A1420" s="13">
        <v>44881</v>
      </c>
      <c r="B1420" s="81" t="s">
        <v>1466</v>
      </c>
      <c r="C1420" s="80">
        <f t="shared" si="181"/>
        <v>2022</v>
      </c>
      <c r="D1420" s="80">
        <f t="shared" si="182"/>
        <v>11</v>
      </c>
      <c r="E1420" s="80">
        <f t="shared" si="183"/>
        <v>16</v>
      </c>
      <c r="F1420" s="80">
        <v>1067.1690000000001</v>
      </c>
      <c r="G1420" s="80">
        <v>95.43</v>
      </c>
      <c r="H1420" s="80">
        <v>-0.06</v>
      </c>
      <c r="I1420" s="80">
        <v>725.86</v>
      </c>
      <c r="J1420" s="80">
        <v>1258.5999999999999</v>
      </c>
      <c r="K1420" s="80">
        <v>1118.3054999999999</v>
      </c>
      <c r="L1420" s="80">
        <v>11879.26</v>
      </c>
      <c r="M1420" s="80">
        <v>20104.439999999999</v>
      </c>
    </row>
    <row r="1421" spans="1:13" ht="15.5" x14ac:dyDescent="0.35">
      <c r="A1421" s="13">
        <v>44882</v>
      </c>
      <c r="B1421" s="81" t="s">
        <v>1467</v>
      </c>
      <c r="C1421" s="80">
        <f t="shared" si="181"/>
        <v>2022</v>
      </c>
      <c r="D1421" s="80">
        <f t="shared" si="182"/>
        <v>11</v>
      </c>
      <c r="E1421" s="80">
        <f t="shared" si="183"/>
        <v>17</v>
      </c>
      <c r="F1421" s="80">
        <v>1066.7781</v>
      </c>
      <c r="G1421" s="80">
        <v>95.37</v>
      </c>
      <c r="H1421" s="80">
        <v>-0.03</v>
      </c>
      <c r="I1421" s="80">
        <v>692.35</v>
      </c>
      <c r="J1421" s="80">
        <v>1065.9000000000001</v>
      </c>
      <c r="K1421" s="80">
        <v>1118.5192999999999</v>
      </c>
      <c r="L1421" s="80">
        <v>11874.26</v>
      </c>
      <c r="M1421" s="80">
        <v>20104.43</v>
      </c>
    </row>
    <row r="1422" spans="1:13" ht="15.5" x14ac:dyDescent="0.35">
      <c r="A1422" s="13">
        <v>44883</v>
      </c>
      <c r="B1422" s="81" t="s">
        <v>1468</v>
      </c>
      <c r="C1422" s="80">
        <f t="shared" si="181"/>
        <v>2022</v>
      </c>
      <c r="D1422" s="80">
        <f t="shared" si="182"/>
        <v>11</v>
      </c>
      <c r="E1422" s="80">
        <f t="shared" si="183"/>
        <v>18</v>
      </c>
      <c r="F1422" s="80">
        <v>1065.5545</v>
      </c>
      <c r="G1422" s="80">
        <v>95.26</v>
      </c>
      <c r="H1422" s="80">
        <v>-0.11</v>
      </c>
      <c r="I1422" s="80">
        <v>407.28</v>
      </c>
      <c r="J1422" s="80">
        <v>1620.3</v>
      </c>
      <c r="K1422" s="80">
        <v>1118.5192999999999</v>
      </c>
      <c r="L1422" s="80">
        <v>11874.24</v>
      </c>
      <c r="M1422" s="80">
        <v>20104.47</v>
      </c>
    </row>
    <row r="1423" spans="1:13" ht="15.5" x14ac:dyDescent="0.35">
      <c r="A1423" s="13">
        <v>44884</v>
      </c>
      <c r="B1423" s="81" t="s">
        <v>1469</v>
      </c>
      <c r="C1423" s="80">
        <f t="shared" si="181"/>
        <v>2022</v>
      </c>
      <c r="D1423" s="80">
        <f t="shared" si="182"/>
        <v>11</v>
      </c>
      <c r="E1423" s="80">
        <f t="shared" si="183"/>
        <v>19</v>
      </c>
      <c r="F1423" s="80">
        <v>1064.5142000000001</v>
      </c>
      <c r="G1423" s="80">
        <v>95.17</v>
      </c>
      <c r="H1423" s="80">
        <v>-0.09</v>
      </c>
      <c r="I1423" s="80">
        <v>401.74</v>
      </c>
      <c r="J1423" s="80">
        <v>1415.6</v>
      </c>
      <c r="K1423" s="80">
        <v>1118.5192999999999</v>
      </c>
      <c r="L1423" s="80">
        <v>11874.25</v>
      </c>
      <c r="M1423" s="80">
        <v>20104.439999999999</v>
      </c>
    </row>
    <row r="1424" spans="1:13" ht="15.5" x14ac:dyDescent="0.35">
      <c r="A1424" s="13">
        <v>44885</v>
      </c>
      <c r="B1424" s="81" t="s">
        <v>1470</v>
      </c>
      <c r="C1424" s="80">
        <f t="shared" si="181"/>
        <v>2022</v>
      </c>
      <c r="D1424" s="80">
        <f t="shared" si="182"/>
        <v>11</v>
      </c>
      <c r="E1424" s="80">
        <f t="shared" si="183"/>
        <v>20</v>
      </c>
      <c r="F1424" s="80">
        <v>1063.2405000000001</v>
      </c>
      <c r="G1424" s="80">
        <v>95.06</v>
      </c>
      <c r="H1424" s="80">
        <v>-0.11</v>
      </c>
      <c r="I1424" s="80">
        <v>398.76</v>
      </c>
      <c r="J1424" s="80">
        <v>1629.6</v>
      </c>
      <c r="K1424" s="80">
        <v>1118.5392999999999</v>
      </c>
      <c r="L1424" s="80">
        <v>11874.27</v>
      </c>
      <c r="M1424" s="80">
        <v>20104.400000000001</v>
      </c>
    </row>
    <row r="1425" spans="1:13" ht="15.5" x14ac:dyDescent="0.35">
      <c r="A1425" s="13">
        <v>44886</v>
      </c>
      <c r="B1425" s="81" t="s">
        <v>1471</v>
      </c>
      <c r="C1425" s="80">
        <f t="shared" si="181"/>
        <v>2022</v>
      </c>
      <c r="D1425" s="80">
        <f t="shared" si="182"/>
        <v>11</v>
      </c>
      <c r="E1425" s="80">
        <f t="shared" si="183"/>
        <v>21</v>
      </c>
      <c r="F1425" s="80">
        <v>1060.9535000000001</v>
      </c>
      <c r="G1425" s="80">
        <v>94.85</v>
      </c>
      <c r="H1425" s="80">
        <v>-0.2</v>
      </c>
      <c r="I1425" s="80">
        <v>351.87</v>
      </c>
      <c r="J1425" s="80">
        <v>2723.8</v>
      </c>
      <c r="K1425" s="80">
        <v>1118.5392999999999</v>
      </c>
      <c r="L1425" s="80">
        <v>11634.29</v>
      </c>
      <c r="M1425" s="80">
        <v>20104.34</v>
      </c>
    </row>
    <row r="1426" spans="1:13" ht="15.5" x14ac:dyDescent="0.35">
      <c r="A1426" s="13">
        <v>44887</v>
      </c>
      <c r="B1426" s="81" t="s">
        <v>1472</v>
      </c>
      <c r="C1426" s="80">
        <f t="shared" si="181"/>
        <v>2022</v>
      </c>
      <c r="D1426" s="80">
        <f t="shared" si="182"/>
        <v>11</v>
      </c>
      <c r="E1426" s="80">
        <f t="shared" si="183"/>
        <v>22</v>
      </c>
      <c r="F1426" s="80">
        <v>1058.3579999999999</v>
      </c>
      <c r="G1426" s="80">
        <v>94.62</v>
      </c>
      <c r="H1426" s="80">
        <v>-0.23</v>
      </c>
      <c r="I1426" s="80">
        <v>345.33</v>
      </c>
      <c r="J1426" s="80">
        <v>2915.4</v>
      </c>
      <c r="K1426" s="80">
        <v>1118.5392999999999</v>
      </c>
      <c r="L1426" s="80">
        <v>11634.42</v>
      </c>
      <c r="M1426" s="80">
        <v>20104.009999999998</v>
      </c>
    </row>
    <row r="1427" spans="1:13" ht="15.5" x14ac:dyDescent="0.35">
      <c r="A1427" s="13">
        <v>44888</v>
      </c>
      <c r="B1427" s="81" t="s">
        <v>1473</v>
      </c>
      <c r="C1427" s="80">
        <f t="shared" si="181"/>
        <v>2022</v>
      </c>
      <c r="D1427" s="80">
        <f t="shared" si="182"/>
        <v>11</v>
      </c>
      <c r="E1427" s="80">
        <f t="shared" si="183"/>
        <v>23</v>
      </c>
      <c r="F1427" s="80">
        <v>1056.4259999999999</v>
      </c>
      <c r="G1427" s="80">
        <v>94.41</v>
      </c>
      <c r="H1427" s="80">
        <v>-0.17</v>
      </c>
      <c r="I1427" s="80">
        <v>532.55999999999995</v>
      </c>
      <c r="J1427" s="80">
        <v>2451.1</v>
      </c>
      <c r="K1427" s="80">
        <v>1118.9365</v>
      </c>
      <c r="L1427" s="80">
        <v>11632.92</v>
      </c>
      <c r="M1427" s="80">
        <v>20101.560000000001</v>
      </c>
    </row>
    <row r="1428" spans="1:13" ht="15.5" x14ac:dyDescent="0.35">
      <c r="A1428" s="13">
        <v>44889</v>
      </c>
      <c r="B1428" s="81" t="s">
        <v>1474</v>
      </c>
      <c r="C1428" s="80">
        <f t="shared" si="181"/>
        <v>2022</v>
      </c>
      <c r="D1428" s="80">
        <f t="shared" si="182"/>
        <v>11</v>
      </c>
      <c r="E1428" s="80">
        <f t="shared" si="183"/>
        <v>24</v>
      </c>
      <c r="F1428" s="80">
        <v>1054.479</v>
      </c>
      <c r="G1428" s="80">
        <v>94.23</v>
      </c>
      <c r="H1428" s="80">
        <v>-0.17</v>
      </c>
      <c r="I1428" s="80">
        <v>282.29000000000002</v>
      </c>
      <c r="J1428" s="80">
        <v>2254.9</v>
      </c>
      <c r="K1428" s="80">
        <v>1119.0297</v>
      </c>
      <c r="L1428" s="80">
        <v>11634.53</v>
      </c>
      <c r="M1428" s="80">
        <v>20103.7</v>
      </c>
    </row>
    <row r="1429" spans="1:13" ht="15.5" x14ac:dyDescent="0.35">
      <c r="A1429" s="13">
        <v>44890</v>
      </c>
      <c r="B1429" s="81" t="s">
        <v>1475</v>
      </c>
      <c r="C1429" s="80">
        <f t="shared" si="181"/>
        <v>2022</v>
      </c>
      <c r="D1429" s="80">
        <f t="shared" si="182"/>
        <v>11</v>
      </c>
      <c r="E1429" s="80">
        <f t="shared" si="183"/>
        <v>25</v>
      </c>
      <c r="F1429" s="80">
        <v>1052.5615</v>
      </c>
      <c r="G1429" s="80">
        <v>94.06</v>
      </c>
      <c r="H1429" s="80">
        <v>-0.17</v>
      </c>
      <c r="I1429" s="80">
        <v>346.28</v>
      </c>
      <c r="J1429" s="80">
        <v>2229.1</v>
      </c>
      <c r="K1429" s="80">
        <v>1119.0297</v>
      </c>
      <c r="L1429" s="80">
        <v>11634.53</v>
      </c>
      <c r="M1429" s="80">
        <v>20108.71</v>
      </c>
    </row>
    <row r="1430" spans="1:13" ht="15.5" x14ac:dyDescent="0.35">
      <c r="A1430" s="13">
        <v>44891</v>
      </c>
      <c r="B1430" s="81" t="s">
        <v>1476</v>
      </c>
      <c r="C1430" s="80">
        <f t="shared" si="181"/>
        <v>2022</v>
      </c>
      <c r="D1430" s="80">
        <f t="shared" si="182"/>
        <v>11</v>
      </c>
      <c r="E1430" s="80">
        <f t="shared" si="183"/>
        <v>26</v>
      </c>
      <c r="F1430" s="80">
        <v>1051.8010999999999</v>
      </c>
      <c r="G1430" s="80">
        <v>93.99</v>
      </c>
      <c r="H1430" s="80">
        <v>-7.0000000000000007E-2</v>
      </c>
      <c r="I1430" s="80">
        <v>708.51</v>
      </c>
      <c r="J1430" s="80">
        <v>1451.9</v>
      </c>
      <c r="K1430" s="80">
        <v>1119.0297</v>
      </c>
      <c r="L1430" s="80">
        <v>11634.52</v>
      </c>
      <c r="M1430" s="80">
        <v>20108.75</v>
      </c>
    </row>
    <row r="1431" spans="1:13" ht="15.5" x14ac:dyDescent="0.35">
      <c r="A1431" s="13">
        <v>44892</v>
      </c>
      <c r="B1431" s="81" t="s">
        <v>1477</v>
      </c>
      <c r="C1431" s="80">
        <f t="shared" si="181"/>
        <v>2022</v>
      </c>
      <c r="D1431" s="80">
        <f t="shared" si="182"/>
        <v>11</v>
      </c>
      <c r="E1431" s="80">
        <f t="shared" si="183"/>
        <v>27</v>
      </c>
      <c r="F1431" s="80">
        <v>1051.2733000000001</v>
      </c>
      <c r="G1431" s="80">
        <v>93.95</v>
      </c>
      <c r="H1431" s="80">
        <v>-0.05</v>
      </c>
      <c r="I1431" s="80">
        <v>703.59</v>
      </c>
      <c r="J1431" s="80">
        <v>1369.4</v>
      </c>
      <c r="K1431" s="80">
        <v>1119.0297</v>
      </c>
      <c r="L1431" s="80">
        <v>11634.41</v>
      </c>
      <c r="M1431" s="80">
        <v>20109.02</v>
      </c>
    </row>
    <row r="1432" spans="1:13" ht="15.5" x14ac:dyDescent="0.35">
      <c r="A1432" s="13">
        <v>44893</v>
      </c>
      <c r="B1432" s="81" t="s">
        <v>1478</v>
      </c>
      <c r="C1432" s="80">
        <f t="shared" si="181"/>
        <v>2022</v>
      </c>
      <c r="D1432" s="80">
        <f t="shared" si="182"/>
        <v>11</v>
      </c>
      <c r="E1432" s="80">
        <f t="shared" si="183"/>
        <v>28</v>
      </c>
      <c r="F1432" s="80">
        <v>1047.9004</v>
      </c>
      <c r="G1432" s="80">
        <v>93.64</v>
      </c>
      <c r="H1432" s="80">
        <v>-0.3</v>
      </c>
      <c r="I1432" s="80">
        <v>189.38</v>
      </c>
      <c r="J1432" s="80">
        <v>3505.8</v>
      </c>
      <c r="K1432" s="80">
        <v>1119.0297</v>
      </c>
      <c r="L1432" s="80">
        <v>11634.34</v>
      </c>
      <c r="M1432" s="80">
        <v>20109.22</v>
      </c>
    </row>
    <row r="1433" spans="1:13" ht="15.5" x14ac:dyDescent="0.35">
      <c r="A1433" s="13">
        <v>44894</v>
      </c>
      <c r="B1433" s="81" t="s">
        <v>1479</v>
      </c>
      <c r="C1433" s="80">
        <f t="shared" si="181"/>
        <v>2022</v>
      </c>
      <c r="D1433" s="80">
        <f t="shared" si="182"/>
        <v>11</v>
      </c>
      <c r="E1433" s="80">
        <f t="shared" si="183"/>
        <v>29</v>
      </c>
      <c r="F1433" s="80">
        <v>1043.3148000000001</v>
      </c>
      <c r="G1433" s="80">
        <v>93.23</v>
      </c>
      <c r="H1433" s="80">
        <v>-0.41</v>
      </c>
      <c r="I1433" s="80">
        <v>193.53</v>
      </c>
      <c r="J1433" s="80">
        <v>4584.8</v>
      </c>
      <c r="K1433" s="80">
        <v>1119.0297</v>
      </c>
      <c r="L1433" s="80">
        <v>11634.35</v>
      </c>
      <c r="M1433" s="80">
        <v>20109.189999999999</v>
      </c>
    </row>
    <row r="1434" spans="1:13" ht="15.5" x14ac:dyDescent="0.35">
      <c r="A1434" s="13">
        <v>44895</v>
      </c>
      <c r="B1434" s="81" t="s">
        <v>1480</v>
      </c>
      <c r="C1434" s="80">
        <f t="shared" si="181"/>
        <v>2022</v>
      </c>
      <c r="D1434" s="80">
        <f t="shared" si="182"/>
        <v>11</v>
      </c>
      <c r="E1434" s="80">
        <f t="shared" si="183"/>
        <v>30</v>
      </c>
      <c r="F1434" s="80">
        <v>1038.7365</v>
      </c>
      <c r="G1434" s="80">
        <v>92.82</v>
      </c>
      <c r="H1434" s="80">
        <v>-0.41</v>
      </c>
      <c r="I1434" s="80">
        <v>281.10000000000002</v>
      </c>
      <c r="J1434" s="80">
        <v>4558</v>
      </c>
      <c r="K1434" s="80">
        <v>1119.0297</v>
      </c>
      <c r="L1434" s="80">
        <v>11634.51</v>
      </c>
      <c r="M1434" s="80">
        <v>20108.759999999998</v>
      </c>
    </row>
    <row r="1435" spans="1:13" ht="15.5" x14ac:dyDescent="0.35">
      <c r="A1435" s="13">
        <v>44896</v>
      </c>
      <c r="B1435" s="81" t="s">
        <v>1481</v>
      </c>
      <c r="C1435" s="80">
        <f t="shared" si="181"/>
        <v>2022</v>
      </c>
      <c r="D1435" s="80">
        <f t="shared" si="182"/>
        <v>12</v>
      </c>
      <c r="E1435" s="80">
        <f t="shared" si="183"/>
        <v>1</v>
      </c>
      <c r="F1435" s="80">
        <v>1033.4460999999999</v>
      </c>
      <c r="G1435" s="80">
        <v>92.35</v>
      </c>
      <c r="H1435" s="80">
        <v>-0.47</v>
      </c>
      <c r="I1435" s="80">
        <v>776.87</v>
      </c>
      <c r="J1435" s="80">
        <v>5177.5</v>
      </c>
      <c r="K1435" s="80">
        <v>1119.0297</v>
      </c>
      <c r="L1435" s="80">
        <v>11570.74</v>
      </c>
      <c r="M1435" s="80">
        <v>20112.330000000002</v>
      </c>
    </row>
    <row r="1436" spans="1:13" ht="15.5" x14ac:dyDescent="0.35">
      <c r="A1436" s="13">
        <v>44897</v>
      </c>
      <c r="B1436" s="81" t="s">
        <v>1482</v>
      </c>
      <c r="C1436" s="80">
        <f t="shared" si="181"/>
        <v>2022</v>
      </c>
      <c r="D1436" s="80">
        <f t="shared" si="182"/>
        <v>12</v>
      </c>
      <c r="E1436" s="80">
        <f t="shared" si="183"/>
        <v>2</v>
      </c>
      <c r="F1436" s="80">
        <v>1028.3074999999999</v>
      </c>
      <c r="G1436" s="80">
        <v>91.89</v>
      </c>
      <c r="H1436" s="80">
        <v>-0.46</v>
      </c>
      <c r="I1436" s="80">
        <v>155.66</v>
      </c>
      <c r="J1436" s="80">
        <v>5284.4</v>
      </c>
      <c r="K1436" s="80">
        <v>1119.0297</v>
      </c>
      <c r="L1436" s="80">
        <v>11810.86</v>
      </c>
      <c r="M1436" s="80">
        <v>20112.04</v>
      </c>
    </row>
    <row r="1437" spans="1:13" ht="15.5" x14ac:dyDescent="0.35">
      <c r="A1437" s="13">
        <v>44898</v>
      </c>
      <c r="B1437" s="81" t="s">
        <v>1483</v>
      </c>
      <c r="C1437" s="80">
        <f t="shared" si="181"/>
        <v>2022</v>
      </c>
      <c r="D1437" s="80">
        <f t="shared" si="182"/>
        <v>12</v>
      </c>
      <c r="E1437" s="80">
        <f t="shared" si="183"/>
        <v>3</v>
      </c>
      <c r="F1437" s="80">
        <v>1025.0024000000001</v>
      </c>
      <c r="G1437" s="80">
        <v>91.6</v>
      </c>
      <c r="H1437" s="80">
        <v>-0.3</v>
      </c>
      <c r="I1437" s="80">
        <v>175.96</v>
      </c>
      <c r="J1437" s="80">
        <v>3513.1</v>
      </c>
      <c r="K1437" s="80">
        <v>1119.0297</v>
      </c>
      <c r="L1437" s="80">
        <v>11811.08</v>
      </c>
      <c r="M1437" s="80">
        <v>20111.45</v>
      </c>
    </row>
    <row r="1438" spans="1:13" ht="15.5" x14ac:dyDescent="0.35">
      <c r="A1438" s="13">
        <v>44899</v>
      </c>
      <c r="B1438" s="81" t="s">
        <v>1484</v>
      </c>
      <c r="C1438" s="80">
        <f t="shared" si="181"/>
        <v>2022</v>
      </c>
      <c r="D1438" s="80">
        <f t="shared" si="182"/>
        <v>12</v>
      </c>
      <c r="E1438" s="80">
        <f t="shared" si="183"/>
        <v>4</v>
      </c>
      <c r="F1438" s="80">
        <v>1021.7564</v>
      </c>
      <c r="G1438" s="80">
        <v>91.31</v>
      </c>
      <c r="H1438" s="80">
        <v>-0.28999999999999998</v>
      </c>
      <c r="I1438" s="80">
        <v>266.8</v>
      </c>
      <c r="J1438" s="80">
        <v>3465.6</v>
      </c>
      <c r="K1438" s="80">
        <v>1119.0297</v>
      </c>
      <c r="L1438" s="80">
        <v>11811.22</v>
      </c>
      <c r="M1438" s="80">
        <v>20111.09</v>
      </c>
    </row>
    <row r="1439" spans="1:13" ht="15.5" x14ac:dyDescent="0.35">
      <c r="A1439" s="13">
        <v>44900</v>
      </c>
      <c r="B1439" s="81" t="s">
        <v>1485</v>
      </c>
      <c r="C1439" s="80">
        <f t="shared" si="181"/>
        <v>2022</v>
      </c>
      <c r="D1439" s="80">
        <f t="shared" si="182"/>
        <v>12</v>
      </c>
      <c r="E1439" s="80">
        <f t="shared" si="183"/>
        <v>5</v>
      </c>
      <c r="F1439" s="80">
        <v>1017.0427</v>
      </c>
      <c r="G1439" s="80">
        <v>90.89</v>
      </c>
      <c r="H1439" s="80">
        <v>-0.42</v>
      </c>
      <c r="I1439" s="80">
        <v>173.53</v>
      </c>
      <c r="J1439" s="80">
        <v>4865.5</v>
      </c>
      <c r="K1439" s="80">
        <v>1119.0297</v>
      </c>
      <c r="L1439" s="80">
        <v>11571.31</v>
      </c>
      <c r="M1439" s="80">
        <v>20112.849999999999</v>
      </c>
    </row>
    <row r="1440" spans="1:13" ht="15.5" x14ac:dyDescent="0.35">
      <c r="A1440" s="13">
        <v>44901</v>
      </c>
      <c r="B1440" s="81" t="s">
        <v>1486</v>
      </c>
      <c r="C1440" s="80">
        <f t="shared" si="181"/>
        <v>2022</v>
      </c>
      <c r="D1440" s="80">
        <f t="shared" si="182"/>
        <v>12</v>
      </c>
      <c r="E1440" s="80">
        <f t="shared" si="183"/>
        <v>6</v>
      </c>
      <c r="F1440" s="80">
        <v>1011.9849</v>
      </c>
      <c r="G1440" s="80">
        <v>90.43</v>
      </c>
      <c r="H1440" s="80">
        <v>-0.45</v>
      </c>
      <c r="I1440" s="80">
        <v>157.24</v>
      </c>
      <c r="J1440" s="80">
        <v>5235.6000000000004</v>
      </c>
      <c r="K1440" s="80">
        <v>1119.0297</v>
      </c>
      <c r="L1440" s="80">
        <v>11571.5</v>
      </c>
      <c r="M1440" s="80">
        <v>20112.330000000002</v>
      </c>
    </row>
    <row r="1441" spans="1:13" ht="15.5" x14ac:dyDescent="0.35">
      <c r="A1441" s="13">
        <v>44902</v>
      </c>
      <c r="B1441" s="81" t="s">
        <v>1487</v>
      </c>
      <c r="C1441" s="80">
        <f t="shared" si="181"/>
        <v>2022</v>
      </c>
      <c r="D1441" s="80">
        <f t="shared" si="182"/>
        <v>12</v>
      </c>
      <c r="E1441" s="80">
        <f t="shared" si="183"/>
        <v>7</v>
      </c>
      <c r="F1441" s="80">
        <v>1006.5544</v>
      </c>
      <c r="G1441" s="80">
        <v>89.95</v>
      </c>
      <c r="H1441" s="80">
        <v>-0.49</v>
      </c>
      <c r="I1441" s="80">
        <v>201.11</v>
      </c>
      <c r="J1441" s="80">
        <v>5595.3</v>
      </c>
      <c r="K1441" s="80">
        <v>1119.0297</v>
      </c>
      <c r="L1441" s="80">
        <v>11571.7</v>
      </c>
      <c r="M1441" s="80">
        <v>20111.810000000001</v>
      </c>
    </row>
    <row r="1442" spans="1:13" ht="15.5" x14ac:dyDescent="0.35">
      <c r="A1442" s="13">
        <v>44903</v>
      </c>
      <c r="B1442" s="81" t="s">
        <v>1488</v>
      </c>
      <c r="C1442" s="80">
        <f t="shared" si="181"/>
        <v>2022</v>
      </c>
      <c r="D1442" s="80">
        <f t="shared" si="182"/>
        <v>12</v>
      </c>
      <c r="E1442" s="80">
        <f t="shared" si="183"/>
        <v>8</v>
      </c>
      <c r="F1442" s="80">
        <v>1000.8828</v>
      </c>
      <c r="G1442" s="80">
        <v>89.44</v>
      </c>
      <c r="H1442" s="80">
        <v>-0.51</v>
      </c>
      <c r="I1442" s="80">
        <v>126.64</v>
      </c>
      <c r="J1442" s="80">
        <v>5785.7</v>
      </c>
      <c r="K1442" s="80">
        <v>1119.0297</v>
      </c>
      <c r="L1442" s="80">
        <v>11571.91</v>
      </c>
      <c r="M1442" s="80">
        <v>20111.259999999998</v>
      </c>
    </row>
    <row r="1443" spans="1:13" ht="15.5" x14ac:dyDescent="0.35">
      <c r="A1443" s="13">
        <v>44904</v>
      </c>
      <c r="B1443" s="81" t="s">
        <v>1489</v>
      </c>
      <c r="C1443" s="80">
        <f t="shared" si="181"/>
        <v>2022</v>
      </c>
      <c r="D1443" s="80">
        <f t="shared" si="182"/>
        <v>12</v>
      </c>
      <c r="E1443" s="80">
        <f t="shared" si="183"/>
        <v>9</v>
      </c>
      <c r="F1443" s="80">
        <v>995.44659999999999</v>
      </c>
      <c r="G1443" s="80">
        <v>88.96</v>
      </c>
      <c r="H1443" s="80">
        <v>-0.49</v>
      </c>
      <c r="I1443" s="80">
        <v>183.05</v>
      </c>
      <c r="J1443" s="80">
        <v>5580.9</v>
      </c>
      <c r="K1443" s="80">
        <v>1119.0297</v>
      </c>
      <c r="L1443" s="80">
        <v>11572.15</v>
      </c>
      <c r="M1443" s="80">
        <v>20110.62</v>
      </c>
    </row>
    <row r="1444" spans="1:13" ht="15.5" x14ac:dyDescent="0.35">
      <c r="A1444" s="13">
        <v>44905</v>
      </c>
      <c r="B1444" s="81" t="s">
        <v>1490</v>
      </c>
      <c r="C1444" s="80">
        <f t="shared" si="181"/>
        <v>2022</v>
      </c>
      <c r="D1444" s="80">
        <f t="shared" si="182"/>
        <v>12</v>
      </c>
      <c r="E1444" s="80">
        <f t="shared" si="183"/>
        <v>10</v>
      </c>
      <c r="F1444" s="80">
        <v>990.63409999999999</v>
      </c>
      <c r="G1444" s="80">
        <v>88.53</v>
      </c>
      <c r="H1444" s="80">
        <v>-0.43</v>
      </c>
      <c r="I1444" s="80">
        <v>308.60000000000002</v>
      </c>
      <c r="J1444" s="80">
        <v>5082</v>
      </c>
      <c r="K1444" s="80">
        <v>1119.0297</v>
      </c>
      <c r="L1444" s="80">
        <v>11572.37</v>
      </c>
      <c r="M1444" s="80">
        <v>20110.04</v>
      </c>
    </row>
    <row r="1445" spans="1:13" ht="15.5" x14ac:dyDescent="0.35">
      <c r="A1445" s="13">
        <v>44906</v>
      </c>
      <c r="B1445" s="81" t="s">
        <v>1491</v>
      </c>
      <c r="C1445" s="80">
        <f t="shared" si="181"/>
        <v>2022</v>
      </c>
      <c r="D1445" s="80">
        <f t="shared" si="182"/>
        <v>12</v>
      </c>
      <c r="E1445" s="80">
        <f t="shared" si="183"/>
        <v>11</v>
      </c>
      <c r="F1445" s="80">
        <v>985.39729999999997</v>
      </c>
      <c r="G1445" s="80">
        <v>88.06</v>
      </c>
      <c r="H1445" s="80">
        <v>-0.47</v>
      </c>
      <c r="I1445" s="80">
        <v>234.03</v>
      </c>
      <c r="J1445" s="80">
        <v>5427.7</v>
      </c>
      <c r="K1445" s="80">
        <v>1119.0297</v>
      </c>
      <c r="L1445" s="80">
        <v>11572.54</v>
      </c>
      <c r="M1445" s="80">
        <v>20068.79</v>
      </c>
    </row>
    <row r="1446" spans="1:13" ht="15.5" x14ac:dyDescent="0.35">
      <c r="A1446" s="13">
        <v>44907</v>
      </c>
      <c r="B1446" s="81" t="s">
        <v>1492</v>
      </c>
      <c r="C1446" s="80">
        <f t="shared" si="181"/>
        <v>2022</v>
      </c>
      <c r="D1446" s="80">
        <f t="shared" si="182"/>
        <v>12</v>
      </c>
      <c r="E1446" s="80">
        <f t="shared" si="183"/>
        <v>12</v>
      </c>
      <c r="F1446" s="80">
        <v>977.52750000000003</v>
      </c>
      <c r="G1446" s="80">
        <v>87.35</v>
      </c>
      <c r="H1446" s="80">
        <v>-0.7</v>
      </c>
      <c r="I1446" s="80">
        <v>84.2</v>
      </c>
      <c r="J1446" s="80">
        <v>7910.3</v>
      </c>
      <c r="K1446" s="80">
        <v>1119.0297</v>
      </c>
      <c r="L1446" s="80">
        <v>11572.73</v>
      </c>
      <c r="M1446" s="80">
        <v>20068.3</v>
      </c>
    </row>
    <row r="1447" spans="1:13" ht="15.5" x14ac:dyDescent="0.35">
      <c r="A1447" s="13">
        <v>44908</v>
      </c>
      <c r="B1447" s="81" t="s">
        <v>1493</v>
      </c>
      <c r="C1447" s="80">
        <f t="shared" si="181"/>
        <v>2022</v>
      </c>
      <c r="D1447" s="80">
        <f t="shared" si="182"/>
        <v>12</v>
      </c>
      <c r="E1447" s="80">
        <f t="shared" si="183"/>
        <v>13</v>
      </c>
      <c r="F1447" s="80">
        <v>968.91579999999999</v>
      </c>
      <c r="G1447" s="80">
        <v>86.59</v>
      </c>
      <c r="H1447" s="80">
        <v>-0.77</v>
      </c>
      <c r="I1447" s="80">
        <v>109.5</v>
      </c>
      <c r="J1447" s="80">
        <v>8581.2000000000007</v>
      </c>
      <c r="K1447" s="80">
        <v>1119.0297</v>
      </c>
      <c r="L1447" s="80">
        <v>11571.36</v>
      </c>
      <c r="M1447" s="80">
        <v>20137.490000000002</v>
      </c>
    </row>
    <row r="1448" spans="1:13" ht="15.5" x14ac:dyDescent="0.35">
      <c r="A1448" s="13">
        <v>44909</v>
      </c>
      <c r="B1448" s="81" t="s">
        <v>1494</v>
      </c>
      <c r="C1448" s="80">
        <f t="shared" si="181"/>
        <v>2022</v>
      </c>
      <c r="D1448" s="80">
        <f t="shared" si="182"/>
        <v>12</v>
      </c>
      <c r="E1448" s="80">
        <f t="shared" si="183"/>
        <v>14</v>
      </c>
      <c r="F1448" s="80">
        <v>960.98009999999999</v>
      </c>
      <c r="G1448" s="80">
        <v>85.88</v>
      </c>
      <c r="H1448" s="80">
        <v>-0.71</v>
      </c>
      <c r="I1448" s="80">
        <v>127.06</v>
      </c>
      <c r="J1448" s="80">
        <v>8005.1</v>
      </c>
      <c r="K1448" s="80">
        <v>1119.0297</v>
      </c>
      <c r="L1448" s="80">
        <v>11573.21</v>
      </c>
      <c r="M1448" s="80">
        <v>20067.009999999998</v>
      </c>
    </row>
    <row r="1449" spans="1:13" ht="15.5" x14ac:dyDescent="0.35">
      <c r="A1449" s="13">
        <v>44910</v>
      </c>
      <c r="B1449" s="81" t="s">
        <v>1495</v>
      </c>
      <c r="C1449" s="80">
        <f t="shared" si="181"/>
        <v>2022</v>
      </c>
      <c r="D1449" s="80">
        <f t="shared" si="182"/>
        <v>12</v>
      </c>
      <c r="E1449" s="80">
        <f t="shared" si="183"/>
        <v>15</v>
      </c>
      <c r="F1449" s="80">
        <v>953.48879999999997</v>
      </c>
      <c r="G1449" s="80">
        <v>85.21</v>
      </c>
      <c r="H1449" s="80">
        <v>-0.67</v>
      </c>
      <c r="I1449" s="80">
        <v>106.27</v>
      </c>
      <c r="J1449" s="80">
        <v>7579.5</v>
      </c>
      <c r="K1449" s="80">
        <v>1119.0297</v>
      </c>
      <c r="L1449" s="80">
        <v>11573.57</v>
      </c>
      <c r="M1449" s="80">
        <v>20066.09</v>
      </c>
    </row>
    <row r="1450" spans="1:13" ht="15.5" x14ac:dyDescent="0.35">
      <c r="A1450" s="13">
        <v>44911</v>
      </c>
      <c r="B1450" s="81" t="s">
        <v>1496</v>
      </c>
      <c r="C1450" s="80">
        <f t="shared" si="181"/>
        <v>2022</v>
      </c>
      <c r="D1450" s="80">
        <f t="shared" si="182"/>
        <v>12</v>
      </c>
      <c r="E1450" s="80">
        <f t="shared" si="183"/>
        <v>16</v>
      </c>
      <c r="F1450" s="80">
        <v>946.96050000000002</v>
      </c>
      <c r="G1450" s="80">
        <v>84.62</v>
      </c>
      <c r="H1450" s="80">
        <v>-0.57999999999999996</v>
      </c>
      <c r="I1450" s="80">
        <v>149.31</v>
      </c>
      <c r="J1450" s="80">
        <v>6510.8</v>
      </c>
      <c r="K1450" s="80">
        <v>1119.0297</v>
      </c>
      <c r="L1450" s="80">
        <v>11574.16</v>
      </c>
      <c r="M1450" s="80">
        <v>20064.53</v>
      </c>
    </row>
    <row r="1451" spans="1:13" ht="15.5" x14ac:dyDescent="0.35">
      <c r="A1451" s="13">
        <v>44912</v>
      </c>
      <c r="B1451" s="81" t="s">
        <v>1497</v>
      </c>
      <c r="C1451" s="80">
        <f t="shared" si="181"/>
        <v>2022</v>
      </c>
      <c r="D1451" s="80">
        <f t="shared" si="182"/>
        <v>12</v>
      </c>
      <c r="E1451" s="80">
        <f t="shared" si="183"/>
        <v>17</v>
      </c>
      <c r="F1451" s="80">
        <v>942.26869999999997</v>
      </c>
      <c r="G1451" s="80">
        <v>84.2</v>
      </c>
      <c r="H1451" s="80">
        <v>-0.42</v>
      </c>
      <c r="I1451" s="80">
        <v>289.54000000000002</v>
      </c>
      <c r="J1451" s="80">
        <v>4940.8999999999996</v>
      </c>
      <c r="K1451" s="80">
        <v>1119.0297</v>
      </c>
      <c r="L1451" s="80">
        <v>11574.68</v>
      </c>
      <c r="M1451" s="80">
        <v>20063.150000000001</v>
      </c>
    </row>
    <row r="1452" spans="1:13" ht="15.5" x14ac:dyDescent="0.35">
      <c r="A1452" s="13">
        <v>44913</v>
      </c>
      <c r="B1452" s="81" t="s">
        <v>1498</v>
      </c>
      <c r="C1452" s="80">
        <f t="shared" si="181"/>
        <v>2022</v>
      </c>
      <c r="D1452" s="80">
        <f t="shared" si="182"/>
        <v>12</v>
      </c>
      <c r="E1452" s="80">
        <f t="shared" si="183"/>
        <v>18</v>
      </c>
      <c r="F1452" s="80">
        <v>938.25779999999997</v>
      </c>
      <c r="G1452" s="80">
        <v>83.85</v>
      </c>
      <c r="H1452" s="80">
        <v>-0.36</v>
      </c>
      <c r="I1452" s="80">
        <v>481.73</v>
      </c>
      <c r="J1452" s="80">
        <v>4449.7</v>
      </c>
      <c r="K1452" s="80">
        <v>1119.0297</v>
      </c>
      <c r="L1452" s="80">
        <v>11575.23</v>
      </c>
      <c r="M1452" s="80">
        <v>20061.71</v>
      </c>
    </row>
    <row r="1453" spans="1:13" ht="15.5" x14ac:dyDescent="0.35">
      <c r="A1453" s="13">
        <v>44914</v>
      </c>
      <c r="B1453" s="81" t="s">
        <v>1499</v>
      </c>
      <c r="C1453" s="80">
        <f t="shared" si="181"/>
        <v>2022</v>
      </c>
      <c r="D1453" s="80">
        <f t="shared" si="182"/>
        <v>12</v>
      </c>
      <c r="E1453" s="80">
        <f t="shared" si="183"/>
        <v>19</v>
      </c>
      <c r="F1453" s="80">
        <v>934.12450000000001</v>
      </c>
      <c r="G1453" s="80">
        <v>83.48</v>
      </c>
      <c r="H1453" s="80">
        <v>-0.37</v>
      </c>
      <c r="I1453" s="80">
        <v>480.07</v>
      </c>
      <c r="J1453" s="80">
        <v>4600.8999999999996</v>
      </c>
      <c r="K1453" s="80">
        <v>1119.0297</v>
      </c>
      <c r="L1453" s="80">
        <v>11570.05</v>
      </c>
      <c r="M1453" s="80">
        <v>20052.91</v>
      </c>
    </row>
    <row r="1454" spans="1:13" ht="15.5" x14ac:dyDescent="0.35">
      <c r="A1454" s="13">
        <v>44915</v>
      </c>
      <c r="B1454" s="81" t="s">
        <v>1500</v>
      </c>
      <c r="C1454" s="80">
        <f t="shared" si="181"/>
        <v>2022</v>
      </c>
      <c r="D1454" s="80">
        <f t="shared" si="182"/>
        <v>12</v>
      </c>
      <c r="E1454" s="80">
        <f t="shared" si="183"/>
        <v>20</v>
      </c>
      <c r="F1454" s="80">
        <v>931.07809999999995</v>
      </c>
      <c r="G1454" s="80">
        <v>83.2</v>
      </c>
      <c r="H1454" s="80">
        <v>-0.27</v>
      </c>
      <c r="I1454" s="80">
        <v>668.46</v>
      </c>
      <c r="J1454" s="80">
        <v>3680.9</v>
      </c>
      <c r="K1454" s="80">
        <v>1119.0297</v>
      </c>
      <c r="L1454" s="80">
        <v>11576.16</v>
      </c>
      <c r="M1454" s="80">
        <v>20059.25</v>
      </c>
    </row>
    <row r="1455" spans="1:13" ht="15.5" x14ac:dyDescent="0.35">
      <c r="A1455" s="13">
        <v>44916</v>
      </c>
      <c r="B1455" s="81" t="s">
        <v>1501</v>
      </c>
      <c r="C1455" s="80">
        <f t="shared" si="181"/>
        <v>2022</v>
      </c>
      <c r="D1455" s="80">
        <f t="shared" si="182"/>
        <v>12</v>
      </c>
      <c r="E1455" s="80">
        <f t="shared" si="183"/>
        <v>21</v>
      </c>
      <c r="F1455" s="80">
        <v>929.68320000000006</v>
      </c>
      <c r="G1455" s="80">
        <v>83.05</v>
      </c>
      <c r="H1455" s="80">
        <v>-0.12</v>
      </c>
      <c r="I1455" s="80">
        <v>1488.43</v>
      </c>
      <c r="J1455" s="80">
        <v>2863.4</v>
      </c>
      <c r="K1455" s="80">
        <v>1119.4095</v>
      </c>
      <c r="L1455" s="80">
        <v>11567.54</v>
      </c>
      <c r="M1455" s="80">
        <v>20026.099999999999</v>
      </c>
    </row>
    <row r="1456" spans="1:13" ht="15.5" x14ac:dyDescent="0.35">
      <c r="A1456" s="13">
        <v>44917</v>
      </c>
      <c r="B1456" s="81" t="s">
        <v>1502</v>
      </c>
      <c r="C1456" s="80">
        <f t="shared" si="181"/>
        <v>2022</v>
      </c>
      <c r="D1456" s="80">
        <f t="shared" si="182"/>
        <v>12</v>
      </c>
      <c r="E1456" s="80">
        <f t="shared" si="183"/>
        <v>22</v>
      </c>
      <c r="F1456" s="80">
        <v>928.64639999999997</v>
      </c>
      <c r="G1456" s="80">
        <v>82.96</v>
      </c>
      <c r="H1456" s="80">
        <v>-0.09</v>
      </c>
      <c r="I1456" s="80">
        <v>1316.79</v>
      </c>
      <c r="J1456" s="80">
        <v>2347.8000000000002</v>
      </c>
      <c r="K1456" s="80">
        <v>1119.4095</v>
      </c>
      <c r="L1456" s="80">
        <v>11576.76</v>
      </c>
      <c r="M1456" s="80">
        <v>20059.650000000001</v>
      </c>
    </row>
    <row r="1457" spans="1:13" ht="15.5" x14ac:dyDescent="0.35">
      <c r="A1457" s="13">
        <v>44918</v>
      </c>
      <c r="B1457" s="81" t="s">
        <v>1503</v>
      </c>
      <c r="C1457" s="80">
        <f t="shared" si="181"/>
        <v>2022</v>
      </c>
      <c r="D1457" s="80">
        <f t="shared" si="182"/>
        <v>12</v>
      </c>
      <c r="E1457" s="80">
        <f t="shared" si="183"/>
        <v>23</v>
      </c>
      <c r="F1457" s="80">
        <v>928.34100000000001</v>
      </c>
      <c r="G1457" s="80">
        <v>82.93</v>
      </c>
      <c r="H1457" s="80">
        <v>-0.03</v>
      </c>
      <c r="I1457" s="80">
        <v>1631.65</v>
      </c>
      <c r="J1457" s="80">
        <v>1963.5</v>
      </c>
      <c r="K1457" s="80">
        <v>1119.4095</v>
      </c>
      <c r="L1457" s="80">
        <v>11815.08</v>
      </c>
      <c r="M1457" s="80">
        <v>20064.09</v>
      </c>
    </row>
    <row r="1458" spans="1:13" ht="15.5" x14ac:dyDescent="0.35">
      <c r="A1458" s="13">
        <v>44919</v>
      </c>
      <c r="B1458" s="81" t="s">
        <v>1504</v>
      </c>
      <c r="C1458" s="80">
        <f t="shared" si="181"/>
        <v>2022</v>
      </c>
      <c r="D1458" s="80">
        <f t="shared" si="182"/>
        <v>12</v>
      </c>
      <c r="E1458" s="80">
        <f t="shared" si="183"/>
        <v>24</v>
      </c>
      <c r="F1458" s="80">
        <v>929.15650000000005</v>
      </c>
      <c r="G1458" s="80">
        <v>83</v>
      </c>
      <c r="H1458" s="80">
        <v>7.0000000000000007E-2</v>
      </c>
      <c r="I1458" s="80">
        <v>2220.73</v>
      </c>
      <c r="J1458" s="80">
        <v>1088.0999999999999</v>
      </c>
      <c r="K1458" s="80">
        <v>1119.4095</v>
      </c>
      <c r="L1458" s="80">
        <v>11815.05</v>
      </c>
      <c r="M1458" s="80">
        <v>20064.169999999998</v>
      </c>
    </row>
    <row r="1459" spans="1:13" ht="15.5" x14ac:dyDescent="0.35">
      <c r="A1459" s="13">
        <v>44920</v>
      </c>
      <c r="B1459" s="81" t="s">
        <v>1505</v>
      </c>
      <c r="C1459" s="80">
        <f t="shared" si="181"/>
        <v>2022</v>
      </c>
      <c r="D1459" s="80">
        <f t="shared" si="182"/>
        <v>12</v>
      </c>
      <c r="E1459" s="80">
        <f t="shared" si="183"/>
        <v>25</v>
      </c>
      <c r="F1459" s="80">
        <v>930.52440000000001</v>
      </c>
      <c r="G1459" s="80">
        <v>83.13</v>
      </c>
      <c r="H1459" s="80">
        <v>0.12</v>
      </c>
      <c r="I1459" s="80">
        <v>2288.7399999999998</v>
      </c>
      <c r="J1459" s="80">
        <v>904.9</v>
      </c>
      <c r="K1459" s="80">
        <v>1119.4095</v>
      </c>
      <c r="L1459" s="80">
        <v>11814.97</v>
      </c>
      <c r="M1459" s="80">
        <v>20064.38</v>
      </c>
    </row>
    <row r="1460" spans="1:13" ht="15.5" x14ac:dyDescent="0.35">
      <c r="A1460" s="13">
        <v>44921</v>
      </c>
      <c r="B1460" s="81" t="s">
        <v>1506</v>
      </c>
      <c r="C1460" s="80">
        <f t="shared" si="181"/>
        <v>2022</v>
      </c>
      <c r="D1460" s="80">
        <f t="shared" si="182"/>
        <v>12</v>
      </c>
      <c r="E1460" s="80">
        <f t="shared" si="183"/>
        <v>26</v>
      </c>
      <c r="F1460" s="80">
        <v>931.64710000000002</v>
      </c>
      <c r="G1460" s="80">
        <v>83.23</v>
      </c>
      <c r="H1460" s="80">
        <v>0.1</v>
      </c>
      <c r="I1460" s="80">
        <v>2283.5</v>
      </c>
      <c r="J1460" s="80">
        <v>1141.5999999999999</v>
      </c>
      <c r="K1460" s="80">
        <v>1119.4095</v>
      </c>
      <c r="L1460" s="80">
        <v>11814.88</v>
      </c>
      <c r="M1460" s="80">
        <v>20064.63</v>
      </c>
    </row>
    <row r="1461" spans="1:13" ht="15.5" x14ac:dyDescent="0.35">
      <c r="A1461" s="13">
        <v>44922</v>
      </c>
      <c r="B1461" s="81" t="s">
        <v>1507</v>
      </c>
      <c r="C1461" s="80">
        <f t="shared" si="181"/>
        <v>2022</v>
      </c>
      <c r="D1461" s="80">
        <f t="shared" si="182"/>
        <v>12</v>
      </c>
      <c r="E1461" s="80">
        <f t="shared" si="183"/>
        <v>27</v>
      </c>
      <c r="F1461" s="80">
        <v>931.34900000000005</v>
      </c>
      <c r="G1461" s="80">
        <v>83.2</v>
      </c>
      <c r="H1461" s="80">
        <v>-0.03</v>
      </c>
      <c r="I1461" s="80">
        <v>1618.02</v>
      </c>
      <c r="J1461" s="80">
        <v>1895.5</v>
      </c>
      <c r="K1461" s="80">
        <v>1119.4095</v>
      </c>
      <c r="L1461" s="80">
        <v>11814.81</v>
      </c>
      <c r="M1461" s="80">
        <v>20064.82</v>
      </c>
    </row>
    <row r="1462" spans="1:13" ht="15.5" x14ac:dyDescent="0.35">
      <c r="A1462" s="13">
        <v>44923</v>
      </c>
      <c r="B1462" s="81" t="s">
        <v>1508</v>
      </c>
      <c r="C1462" s="80">
        <f t="shared" si="181"/>
        <v>2022</v>
      </c>
      <c r="D1462" s="80">
        <f t="shared" si="182"/>
        <v>12</v>
      </c>
      <c r="E1462" s="80">
        <f t="shared" si="183"/>
        <v>28</v>
      </c>
      <c r="F1462" s="80">
        <v>931.32979999999998</v>
      </c>
      <c r="G1462" s="80">
        <v>83.2</v>
      </c>
      <c r="H1462" s="80">
        <v>0</v>
      </c>
      <c r="I1462" s="80">
        <v>1684.58</v>
      </c>
      <c r="J1462" s="80">
        <v>1665.4</v>
      </c>
      <c r="K1462" s="80">
        <v>1119.4095</v>
      </c>
      <c r="L1462" s="80">
        <v>11805.77</v>
      </c>
      <c r="M1462" s="80">
        <v>20032.78</v>
      </c>
    </row>
    <row r="1463" spans="1:13" ht="15.5" x14ac:dyDescent="0.35">
      <c r="A1463" s="13">
        <v>44924</v>
      </c>
      <c r="B1463" s="81" t="s">
        <v>1509</v>
      </c>
      <c r="C1463" s="80">
        <f t="shared" si="181"/>
        <v>2022</v>
      </c>
      <c r="D1463" s="80">
        <f t="shared" si="182"/>
        <v>12</v>
      </c>
      <c r="E1463" s="80">
        <f t="shared" si="183"/>
        <v>29</v>
      </c>
      <c r="F1463" s="80">
        <v>931.69910000000004</v>
      </c>
      <c r="G1463" s="80">
        <v>83.23</v>
      </c>
      <c r="H1463" s="80">
        <v>0.03</v>
      </c>
      <c r="I1463" s="80">
        <v>2180.79</v>
      </c>
      <c r="J1463" s="80">
        <v>1685</v>
      </c>
      <c r="K1463" s="80">
        <v>1119.4095</v>
      </c>
      <c r="L1463" s="80">
        <v>11814.86</v>
      </c>
      <c r="M1463" s="80">
        <v>20065.689999999999</v>
      </c>
    </row>
    <row r="1464" spans="1:13" ht="15.5" x14ac:dyDescent="0.35">
      <c r="A1464" s="13">
        <v>44925</v>
      </c>
      <c r="B1464" s="81" t="s">
        <v>1510</v>
      </c>
      <c r="C1464" s="80">
        <f t="shared" si="181"/>
        <v>2022</v>
      </c>
      <c r="D1464" s="80">
        <f t="shared" si="182"/>
        <v>12</v>
      </c>
      <c r="E1464" s="80">
        <f t="shared" si="183"/>
        <v>30</v>
      </c>
      <c r="F1464" s="80">
        <v>932.31489999999997</v>
      </c>
      <c r="G1464" s="80">
        <v>83.29</v>
      </c>
      <c r="H1464" s="80">
        <v>0.06</v>
      </c>
      <c r="I1464" s="80">
        <v>2027.9</v>
      </c>
      <c r="J1464" s="80">
        <v>1379.3</v>
      </c>
      <c r="K1464" s="80">
        <v>1119.4095</v>
      </c>
      <c r="L1464" s="80">
        <v>11781.94</v>
      </c>
      <c r="M1464" s="80">
        <v>20065.7</v>
      </c>
    </row>
    <row r="1465" spans="1:13" ht="15.5" x14ac:dyDescent="0.35">
      <c r="A1465" s="13">
        <v>44926</v>
      </c>
      <c r="B1465" s="81" t="s">
        <v>1511</v>
      </c>
      <c r="C1465" s="80">
        <f t="shared" si="181"/>
        <v>2022</v>
      </c>
      <c r="D1465" s="80">
        <f t="shared" si="182"/>
        <v>12</v>
      </c>
      <c r="E1465" s="80">
        <f t="shared" si="183"/>
        <v>31</v>
      </c>
      <c r="F1465" s="80">
        <v>933.32600000000002</v>
      </c>
      <c r="G1465" s="80">
        <v>83.38</v>
      </c>
      <c r="H1465" s="80">
        <v>0.09</v>
      </c>
      <c r="I1465" s="80">
        <v>2559.79</v>
      </c>
      <c r="J1465" s="80">
        <v>933.1</v>
      </c>
      <c r="K1465" s="80">
        <v>1119.4095</v>
      </c>
      <c r="L1465" s="80">
        <v>11781.92</v>
      </c>
      <c r="M1465" s="80">
        <v>20065.75</v>
      </c>
    </row>
    <row r="1466" spans="1:13" ht="15.5" x14ac:dyDescent="0.35">
      <c r="A1466" s="13">
        <v>44927</v>
      </c>
      <c r="B1466" s="81" t="s">
        <v>1512</v>
      </c>
      <c r="C1466" s="80">
        <f t="shared" si="181"/>
        <v>2023</v>
      </c>
      <c r="D1466" s="80">
        <f t="shared" si="182"/>
        <v>1</v>
      </c>
      <c r="E1466" s="80">
        <f t="shared" si="183"/>
        <v>1</v>
      </c>
      <c r="F1466" s="80">
        <v>934.90909999999997</v>
      </c>
      <c r="G1466" s="80">
        <v>83.53</v>
      </c>
      <c r="H1466" s="80">
        <v>0</v>
      </c>
      <c r="I1466" s="80">
        <v>2342.4499999999998</v>
      </c>
      <c r="J1466" s="80">
        <v>766.8</v>
      </c>
      <c r="K1466" s="80">
        <v>1119.3095000000001</v>
      </c>
      <c r="L1466" s="80">
        <v>11781.76</v>
      </c>
      <c r="M1466" s="80">
        <v>20066.18</v>
      </c>
    </row>
    <row r="1467" spans="1:13" ht="15.5" x14ac:dyDescent="0.35">
      <c r="A1467" s="13">
        <v>44928</v>
      </c>
      <c r="B1467" s="81" t="s">
        <v>1513</v>
      </c>
      <c r="C1467" s="80">
        <f t="shared" si="181"/>
        <v>2023</v>
      </c>
      <c r="D1467" s="80">
        <f t="shared" si="182"/>
        <v>1</v>
      </c>
      <c r="E1467" s="80">
        <f t="shared" si="183"/>
        <v>2</v>
      </c>
      <c r="F1467" s="80">
        <v>934.88879999999995</v>
      </c>
      <c r="G1467" s="80">
        <v>83.52</v>
      </c>
      <c r="H1467" s="80">
        <v>0</v>
      </c>
      <c r="I1467" s="80">
        <v>1521.14</v>
      </c>
      <c r="J1467" s="80">
        <v>1436.2</v>
      </c>
      <c r="K1467" s="80">
        <v>1119.4212</v>
      </c>
      <c r="L1467" s="80">
        <v>11782.6</v>
      </c>
      <c r="M1467" s="80">
        <v>20067.759999999998</v>
      </c>
    </row>
    <row r="1468" spans="1:13" ht="15.5" x14ac:dyDescent="0.35">
      <c r="A1468" s="13">
        <v>44929</v>
      </c>
      <c r="B1468" s="81" t="s">
        <v>1514</v>
      </c>
      <c r="C1468" s="80">
        <f t="shared" si="181"/>
        <v>2023</v>
      </c>
      <c r="D1468" s="80">
        <f t="shared" si="182"/>
        <v>1</v>
      </c>
      <c r="E1468" s="80">
        <f t="shared" si="183"/>
        <v>3</v>
      </c>
      <c r="F1468" s="80">
        <v>933.97680000000003</v>
      </c>
      <c r="G1468" s="80">
        <v>83.43</v>
      </c>
      <c r="H1468" s="80">
        <v>-0.08</v>
      </c>
      <c r="I1468" s="80">
        <v>1264.17</v>
      </c>
      <c r="J1468" s="80">
        <v>2197.6999999999998</v>
      </c>
      <c r="K1468" s="80">
        <v>1119.4212</v>
      </c>
      <c r="L1468" s="80">
        <v>11782.56</v>
      </c>
      <c r="M1468" s="80">
        <v>20067.86</v>
      </c>
    </row>
    <row r="1469" spans="1:13" ht="15.5" x14ac:dyDescent="0.35">
      <c r="A1469" s="13">
        <v>44930</v>
      </c>
      <c r="B1469" s="81" t="s">
        <v>1515</v>
      </c>
      <c r="C1469" s="80">
        <f t="shared" si="181"/>
        <v>2023</v>
      </c>
      <c r="D1469" s="80">
        <f t="shared" si="182"/>
        <v>1</v>
      </c>
      <c r="E1469" s="80">
        <f t="shared" si="183"/>
        <v>4</v>
      </c>
      <c r="F1469" s="80">
        <v>933.26120000000003</v>
      </c>
      <c r="G1469" s="80">
        <v>83.37</v>
      </c>
      <c r="H1469" s="80">
        <v>-0.06</v>
      </c>
      <c r="I1469" s="80">
        <v>997.29</v>
      </c>
      <c r="J1469" s="80">
        <v>1674.7</v>
      </c>
      <c r="K1469" s="80">
        <v>1119.4212</v>
      </c>
      <c r="L1469" s="80">
        <v>11773.57</v>
      </c>
      <c r="M1469" s="80">
        <v>20035.7</v>
      </c>
    </row>
    <row r="1470" spans="1:13" ht="15.5" x14ac:dyDescent="0.35">
      <c r="A1470" s="13">
        <v>44931</v>
      </c>
      <c r="B1470" s="81" t="s">
        <v>1516</v>
      </c>
      <c r="C1470" s="80">
        <f t="shared" si="181"/>
        <v>2023</v>
      </c>
      <c r="D1470" s="80">
        <f t="shared" si="182"/>
        <v>1</v>
      </c>
      <c r="E1470" s="80">
        <f t="shared" si="183"/>
        <v>5</v>
      </c>
      <c r="F1470" s="80">
        <v>931.75319999999999</v>
      </c>
      <c r="G1470" s="80">
        <v>83.23</v>
      </c>
      <c r="H1470" s="80">
        <v>-0.13</v>
      </c>
      <c r="I1470" s="80">
        <v>818.52</v>
      </c>
      <c r="J1470" s="80">
        <v>2140.6999999999998</v>
      </c>
      <c r="K1470" s="80">
        <v>1119.4312</v>
      </c>
      <c r="L1470" s="80">
        <v>11782.6</v>
      </c>
      <c r="M1470" s="80">
        <v>20067.759999999998</v>
      </c>
    </row>
    <row r="1471" spans="1:13" ht="15.5" x14ac:dyDescent="0.35">
      <c r="A1471" s="13">
        <v>44932</v>
      </c>
      <c r="B1471" s="81" t="s">
        <v>1517</v>
      </c>
      <c r="C1471" s="80">
        <f t="shared" si="181"/>
        <v>2023</v>
      </c>
      <c r="D1471" s="80">
        <f t="shared" si="182"/>
        <v>1</v>
      </c>
      <c r="E1471" s="80">
        <f t="shared" si="183"/>
        <v>6</v>
      </c>
      <c r="F1471" s="80">
        <v>931.19479999999999</v>
      </c>
      <c r="G1471" s="80">
        <v>83.18</v>
      </c>
      <c r="H1471" s="80">
        <v>-0.05</v>
      </c>
      <c r="I1471" s="80">
        <v>1122.45</v>
      </c>
      <c r="J1471" s="80">
        <v>1643.8</v>
      </c>
      <c r="K1471" s="80">
        <v>1119.4312</v>
      </c>
      <c r="L1471" s="80">
        <v>11782.63</v>
      </c>
      <c r="M1471" s="80">
        <v>20067.68</v>
      </c>
    </row>
    <row r="1472" spans="1:13" ht="15.5" x14ac:dyDescent="0.35">
      <c r="A1472" s="13">
        <v>44933</v>
      </c>
      <c r="B1472" s="81" t="s">
        <v>1518</v>
      </c>
      <c r="C1472" s="80">
        <f t="shared" si="181"/>
        <v>2023</v>
      </c>
      <c r="D1472" s="80">
        <f t="shared" si="182"/>
        <v>1</v>
      </c>
      <c r="E1472" s="80">
        <f t="shared" si="183"/>
        <v>7</v>
      </c>
      <c r="F1472" s="80">
        <v>930.79499999999996</v>
      </c>
      <c r="G1472" s="80">
        <v>83.15</v>
      </c>
      <c r="H1472" s="80">
        <v>-0.04</v>
      </c>
      <c r="I1472" s="80">
        <v>1128.1099999999999</v>
      </c>
      <c r="J1472" s="80">
        <v>1485.9</v>
      </c>
      <c r="K1472" s="80">
        <v>1119.4312</v>
      </c>
      <c r="L1472" s="80">
        <v>11782.62</v>
      </c>
      <c r="M1472" s="80">
        <v>20067.7</v>
      </c>
    </row>
    <row r="1473" spans="1:13" ht="15.5" x14ac:dyDescent="0.35">
      <c r="A1473" s="13">
        <v>44934</v>
      </c>
      <c r="B1473" s="81" t="s">
        <v>1519</v>
      </c>
      <c r="C1473" s="80">
        <f t="shared" si="181"/>
        <v>2023</v>
      </c>
      <c r="D1473" s="80">
        <f t="shared" si="182"/>
        <v>1</v>
      </c>
      <c r="E1473" s="80">
        <f t="shared" si="183"/>
        <v>8</v>
      </c>
      <c r="F1473" s="80">
        <v>930.01530000000002</v>
      </c>
      <c r="G1473" s="80">
        <v>83.08</v>
      </c>
      <c r="H1473" s="80">
        <v>-7.0000000000000007E-2</v>
      </c>
      <c r="I1473" s="80">
        <v>941.39</v>
      </c>
      <c r="J1473" s="80">
        <v>1687.1</v>
      </c>
      <c r="K1473" s="80">
        <v>1119.4312</v>
      </c>
      <c r="L1473" s="80">
        <v>11782.63</v>
      </c>
      <c r="M1473" s="80">
        <v>20067.689999999999</v>
      </c>
    </row>
    <row r="1474" spans="1:13" ht="15.5" x14ac:dyDescent="0.35">
      <c r="A1474" s="13">
        <v>44935</v>
      </c>
      <c r="B1474" s="81" t="s">
        <v>1520</v>
      </c>
      <c r="C1474" s="80">
        <f t="shared" si="181"/>
        <v>2023</v>
      </c>
      <c r="D1474" s="80">
        <f t="shared" si="182"/>
        <v>1</v>
      </c>
      <c r="E1474" s="80">
        <f t="shared" si="183"/>
        <v>9</v>
      </c>
      <c r="F1474" s="80">
        <v>927.50649999999996</v>
      </c>
      <c r="G1474" s="80">
        <v>82.86</v>
      </c>
      <c r="H1474" s="80">
        <v>-0.22</v>
      </c>
      <c r="I1474" s="80">
        <v>383.85</v>
      </c>
      <c r="J1474" s="80">
        <v>2887.8</v>
      </c>
      <c r="K1474" s="80">
        <v>1119.4312</v>
      </c>
      <c r="L1474" s="80">
        <v>11782.63</v>
      </c>
      <c r="M1474" s="80">
        <v>20067.68</v>
      </c>
    </row>
    <row r="1475" spans="1:13" ht="15.5" x14ac:dyDescent="0.35">
      <c r="A1475" s="13">
        <v>44936</v>
      </c>
      <c r="B1475" s="81" t="s">
        <v>1521</v>
      </c>
      <c r="C1475" s="80">
        <f t="shared" si="181"/>
        <v>2023</v>
      </c>
      <c r="D1475" s="80">
        <f t="shared" si="182"/>
        <v>1</v>
      </c>
      <c r="E1475" s="80">
        <f t="shared" si="183"/>
        <v>10</v>
      </c>
      <c r="F1475" s="80">
        <v>924.81</v>
      </c>
      <c r="G1475" s="80">
        <v>82.61</v>
      </c>
      <c r="H1475" s="80">
        <v>-0.24</v>
      </c>
      <c r="I1475" s="80">
        <v>371.04</v>
      </c>
      <c r="J1475" s="80">
        <v>3064.1</v>
      </c>
      <c r="K1475" s="80">
        <v>1119.4312</v>
      </c>
      <c r="L1475" s="80">
        <v>11782.68</v>
      </c>
      <c r="M1475" s="80">
        <v>20067.55</v>
      </c>
    </row>
    <row r="1476" spans="1:13" ht="15.5" x14ac:dyDescent="0.35">
      <c r="A1476" s="13">
        <v>44937</v>
      </c>
      <c r="B1476" s="81" t="s">
        <v>1522</v>
      </c>
      <c r="C1476" s="80">
        <f t="shared" si="181"/>
        <v>2023</v>
      </c>
      <c r="D1476" s="80">
        <f t="shared" si="182"/>
        <v>1</v>
      </c>
      <c r="E1476" s="80">
        <f t="shared" si="183"/>
        <v>11</v>
      </c>
      <c r="F1476" s="80">
        <v>922.2998</v>
      </c>
      <c r="G1476" s="80">
        <v>82.35</v>
      </c>
      <c r="H1476" s="80">
        <v>-0.22</v>
      </c>
      <c r="I1476" s="80">
        <v>445.39</v>
      </c>
      <c r="J1476" s="80">
        <v>2953.2</v>
      </c>
      <c r="K1476" s="80">
        <v>1119.9559999999999</v>
      </c>
      <c r="L1476" s="80">
        <v>11773.74</v>
      </c>
      <c r="M1476" s="80">
        <v>20024.759999999998</v>
      </c>
    </row>
    <row r="1477" spans="1:13" ht="15.5" x14ac:dyDescent="0.35">
      <c r="A1477" s="13">
        <v>44938</v>
      </c>
      <c r="B1477" s="81" t="s">
        <v>1523</v>
      </c>
      <c r="C1477" s="80">
        <f t="shared" ref="C1477:C1540" si="184">YEAR(B1477)</f>
        <v>2023</v>
      </c>
      <c r="D1477" s="80">
        <f t="shared" ref="D1477:D1540" si="185">MONTH(B1477)</f>
        <v>1</v>
      </c>
      <c r="E1477" s="80">
        <f t="shared" ref="E1477:E1540" si="186">DAY(B1477)</f>
        <v>12</v>
      </c>
      <c r="F1477" s="80">
        <v>919.97090000000003</v>
      </c>
      <c r="G1477" s="80">
        <v>82.14</v>
      </c>
      <c r="H1477" s="80">
        <v>-0.21</v>
      </c>
      <c r="I1477" s="80">
        <v>448.46</v>
      </c>
      <c r="J1477" s="80">
        <v>2774.3</v>
      </c>
      <c r="K1477" s="80">
        <v>1119.9559999999999</v>
      </c>
      <c r="L1477" s="80">
        <v>11782.76</v>
      </c>
      <c r="M1477" s="80">
        <v>20056.84</v>
      </c>
    </row>
    <row r="1478" spans="1:13" ht="15.5" x14ac:dyDescent="0.35">
      <c r="A1478" s="13">
        <v>44939</v>
      </c>
      <c r="B1478" s="81" t="s">
        <v>1524</v>
      </c>
      <c r="C1478" s="80">
        <f t="shared" si="184"/>
        <v>2023</v>
      </c>
      <c r="D1478" s="80">
        <f t="shared" si="185"/>
        <v>1</v>
      </c>
      <c r="E1478" s="80">
        <f t="shared" si="186"/>
        <v>13</v>
      </c>
      <c r="F1478" s="80">
        <v>917.3125</v>
      </c>
      <c r="G1478" s="80">
        <v>81.91</v>
      </c>
      <c r="H1478" s="80">
        <v>-0.24</v>
      </c>
      <c r="I1478" s="80">
        <v>401.87</v>
      </c>
      <c r="J1478" s="80">
        <v>2991.2</v>
      </c>
      <c r="K1478" s="80">
        <v>1119.9559999999999</v>
      </c>
      <c r="L1478" s="80">
        <v>11782.79</v>
      </c>
      <c r="M1478" s="80">
        <v>20056.75</v>
      </c>
    </row>
    <row r="1479" spans="1:13" ht="15.5" x14ac:dyDescent="0.35">
      <c r="A1479" s="13">
        <v>44940</v>
      </c>
      <c r="B1479" s="81" t="s">
        <v>1525</v>
      </c>
      <c r="C1479" s="80">
        <f t="shared" si="184"/>
        <v>2023</v>
      </c>
      <c r="D1479" s="80">
        <f t="shared" si="185"/>
        <v>1</v>
      </c>
      <c r="E1479" s="80">
        <f t="shared" si="186"/>
        <v>14</v>
      </c>
      <c r="F1479" s="80">
        <v>915.22199999999998</v>
      </c>
      <c r="G1479" s="80">
        <v>81.72</v>
      </c>
      <c r="H1479" s="80">
        <v>-0.19</v>
      </c>
      <c r="I1479" s="80">
        <v>623.41999999999996</v>
      </c>
      <c r="J1479" s="80">
        <v>2701.5</v>
      </c>
      <c r="K1479" s="80">
        <v>1119.9559999999999</v>
      </c>
      <c r="L1479" s="80">
        <v>11782.86</v>
      </c>
      <c r="M1479" s="80">
        <v>20056.580000000002</v>
      </c>
    </row>
    <row r="1480" spans="1:13" ht="15.5" x14ac:dyDescent="0.35">
      <c r="A1480" s="13">
        <v>44941</v>
      </c>
      <c r="B1480" s="81" t="s">
        <v>1526</v>
      </c>
      <c r="C1480" s="80">
        <f t="shared" si="184"/>
        <v>2023</v>
      </c>
      <c r="D1480" s="80">
        <f t="shared" si="185"/>
        <v>1</v>
      </c>
      <c r="E1480" s="80">
        <f t="shared" si="186"/>
        <v>15</v>
      </c>
      <c r="F1480" s="80">
        <v>912.89829999999995</v>
      </c>
      <c r="G1480" s="80">
        <v>81.510000000000005</v>
      </c>
      <c r="H1480" s="80">
        <v>-0.21</v>
      </c>
      <c r="I1480" s="80">
        <v>494.61</v>
      </c>
      <c r="J1480" s="80">
        <v>2734.2</v>
      </c>
      <c r="K1480" s="80">
        <v>1119.9559999999999</v>
      </c>
      <c r="L1480" s="80">
        <v>11782.89</v>
      </c>
      <c r="M1480" s="80">
        <v>20056.5</v>
      </c>
    </row>
    <row r="1481" spans="1:13" ht="15.5" x14ac:dyDescent="0.35">
      <c r="A1481" s="13">
        <v>44942</v>
      </c>
      <c r="B1481" s="81" t="s">
        <v>1527</v>
      </c>
      <c r="C1481" s="80">
        <f t="shared" si="184"/>
        <v>2023</v>
      </c>
      <c r="D1481" s="80">
        <f t="shared" si="185"/>
        <v>1</v>
      </c>
      <c r="E1481" s="80">
        <f t="shared" si="186"/>
        <v>16</v>
      </c>
      <c r="F1481" s="80">
        <v>908.17700000000002</v>
      </c>
      <c r="G1481" s="80">
        <v>81.09</v>
      </c>
      <c r="H1481" s="80">
        <v>-0.42</v>
      </c>
      <c r="I1481" s="80">
        <v>186.04</v>
      </c>
      <c r="J1481" s="80">
        <v>4761.3</v>
      </c>
      <c r="K1481" s="80">
        <v>1119.9559999999999</v>
      </c>
      <c r="L1481" s="80">
        <v>11761.92</v>
      </c>
      <c r="M1481" s="80">
        <v>19981.46</v>
      </c>
    </row>
    <row r="1482" spans="1:13" ht="15.5" x14ac:dyDescent="0.35">
      <c r="A1482" s="13">
        <v>44943</v>
      </c>
      <c r="B1482" s="81" t="s">
        <v>1528</v>
      </c>
      <c r="C1482" s="80">
        <f t="shared" si="184"/>
        <v>2023</v>
      </c>
      <c r="D1482" s="80">
        <f t="shared" si="185"/>
        <v>1</v>
      </c>
      <c r="E1482" s="80">
        <f t="shared" si="186"/>
        <v>17</v>
      </c>
      <c r="F1482" s="80">
        <v>902.82680000000005</v>
      </c>
      <c r="G1482" s="80">
        <v>80.61</v>
      </c>
      <c r="H1482" s="80">
        <v>-0.48</v>
      </c>
      <c r="I1482" s="80">
        <v>172.82</v>
      </c>
      <c r="J1482" s="80">
        <v>5508.9</v>
      </c>
      <c r="K1482" s="80">
        <v>1119.9559999999999</v>
      </c>
      <c r="L1482" s="80">
        <v>11759.11</v>
      </c>
      <c r="M1482" s="80">
        <v>19970.23</v>
      </c>
    </row>
    <row r="1483" spans="1:13" ht="15.5" x14ac:dyDescent="0.35">
      <c r="A1483" s="13">
        <v>44944</v>
      </c>
      <c r="B1483" s="81" t="s">
        <v>1529</v>
      </c>
      <c r="C1483" s="80">
        <f t="shared" si="184"/>
        <v>2023</v>
      </c>
      <c r="D1483" s="80">
        <f t="shared" si="185"/>
        <v>1</v>
      </c>
      <c r="E1483" s="80">
        <f t="shared" si="186"/>
        <v>18</v>
      </c>
      <c r="F1483" s="80">
        <v>897.24609999999996</v>
      </c>
      <c r="G1483" s="80">
        <v>80.11</v>
      </c>
      <c r="H1483" s="80">
        <v>-0.5</v>
      </c>
      <c r="I1483" s="80">
        <v>161.52000000000001</v>
      </c>
      <c r="J1483" s="80">
        <v>5757.5</v>
      </c>
      <c r="K1483" s="80">
        <v>1119.9559999999999</v>
      </c>
      <c r="L1483" s="80">
        <v>11759.39</v>
      </c>
      <c r="M1483" s="80">
        <v>19969.5</v>
      </c>
    </row>
    <row r="1484" spans="1:13" ht="15.5" x14ac:dyDescent="0.35">
      <c r="A1484" s="13">
        <v>44945</v>
      </c>
      <c r="B1484" s="81" t="s">
        <v>1530</v>
      </c>
      <c r="C1484" s="80">
        <f t="shared" si="184"/>
        <v>2023</v>
      </c>
      <c r="D1484" s="80">
        <f t="shared" si="185"/>
        <v>1</v>
      </c>
      <c r="E1484" s="80">
        <f t="shared" si="186"/>
        <v>19</v>
      </c>
      <c r="F1484" s="80">
        <v>890.61329999999998</v>
      </c>
      <c r="G1484" s="80">
        <v>79.52</v>
      </c>
      <c r="H1484" s="80">
        <v>-0.59</v>
      </c>
      <c r="I1484" s="80">
        <v>123.36</v>
      </c>
      <c r="J1484" s="80">
        <v>6753.5</v>
      </c>
      <c r="K1484" s="80">
        <v>1119.9559999999999</v>
      </c>
      <c r="L1484" s="80">
        <v>11759.7</v>
      </c>
      <c r="M1484" s="80">
        <v>19968.689999999999</v>
      </c>
    </row>
    <row r="1485" spans="1:13" ht="15.5" x14ac:dyDescent="0.35">
      <c r="A1485" s="13">
        <v>44946</v>
      </c>
      <c r="B1485" s="81" t="s">
        <v>1531</v>
      </c>
      <c r="C1485" s="80">
        <f t="shared" si="184"/>
        <v>2023</v>
      </c>
      <c r="D1485" s="80">
        <f t="shared" si="185"/>
        <v>1</v>
      </c>
      <c r="E1485" s="80">
        <f t="shared" si="186"/>
        <v>20</v>
      </c>
      <c r="F1485" s="80">
        <v>883.71029999999996</v>
      </c>
      <c r="G1485" s="80">
        <v>78.91</v>
      </c>
      <c r="H1485" s="80">
        <v>-0.62</v>
      </c>
      <c r="I1485" s="80">
        <v>180.59</v>
      </c>
      <c r="J1485" s="80">
        <v>7066.1</v>
      </c>
      <c r="K1485" s="80">
        <v>1119.9559999999999</v>
      </c>
      <c r="L1485" s="80">
        <v>11760.03</v>
      </c>
      <c r="M1485" s="80">
        <v>19967.810000000001</v>
      </c>
    </row>
    <row r="1486" spans="1:13" ht="15.5" x14ac:dyDescent="0.35">
      <c r="A1486" s="13">
        <v>44947</v>
      </c>
      <c r="B1486" s="81" t="s">
        <v>1532</v>
      </c>
      <c r="C1486" s="80">
        <f t="shared" si="184"/>
        <v>2023</v>
      </c>
      <c r="D1486" s="80">
        <f t="shared" si="185"/>
        <v>1</v>
      </c>
      <c r="E1486" s="80">
        <f t="shared" si="186"/>
        <v>21</v>
      </c>
      <c r="F1486" s="80">
        <v>877.80989999999997</v>
      </c>
      <c r="G1486" s="80">
        <v>78.38</v>
      </c>
      <c r="H1486" s="80">
        <v>-0.53</v>
      </c>
      <c r="I1486" s="80">
        <v>264.41000000000003</v>
      </c>
      <c r="J1486" s="80">
        <v>6122</v>
      </c>
      <c r="K1486" s="80">
        <v>1119.9559999999999</v>
      </c>
      <c r="L1486" s="80">
        <v>11760.07</v>
      </c>
      <c r="M1486" s="80">
        <v>19937.689999999999</v>
      </c>
    </row>
    <row r="1487" spans="1:13" ht="15.5" x14ac:dyDescent="0.35">
      <c r="A1487" s="13">
        <v>44948</v>
      </c>
      <c r="B1487" s="81" t="s">
        <v>1533</v>
      </c>
      <c r="C1487" s="80">
        <f t="shared" si="184"/>
        <v>2023</v>
      </c>
      <c r="D1487" s="80">
        <f t="shared" si="185"/>
        <v>1</v>
      </c>
      <c r="E1487" s="80">
        <f t="shared" si="186"/>
        <v>22</v>
      </c>
      <c r="F1487" s="80">
        <v>871.62909999999999</v>
      </c>
      <c r="G1487" s="80">
        <v>77.83</v>
      </c>
      <c r="H1487" s="80">
        <v>-0.55000000000000004</v>
      </c>
      <c r="I1487" s="80">
        <v>257.52999999999997</v>
      </c>
      <c r="J1487" s="80">
        <v>6376.8</v>
      </c>
      <c r="K1487" s="80">
        <v>1119.9559999999999</v>
      </c>
      <c r="L1487" s="80">
        <v>11760.37</v>
      </c>
      <c r="M1487" s="80">
        <v>19936.919999999998</v>
      </c>
    </row>
    <row r="1488" spans="1:13" ht="15.5" x14ac:dyDescent="0.35">
      <c r="A1488" s="13">
        <v>44949</v>
      </c>
      <c r="B1488" s="81" t="s">
        <v>1534</v>
      </c>
      <c r="C1488" s="80">
        <f t="shared" si="184"/>
        <v>2023</v>
      </c>
      <c r="D1488" s="80">
        <f t="shared" si="185"/>
        <v>1</v>
      </c>
      <c r="E1488" s="80">
        <f t="shared" si="186"/>
        <v>23</v>
      </c>
      <c r="F1488" s="80">
        <v>863.5806</v>
      </c>
      <c r="G1488" s="80">
        <v>77.06</v>
      </c>
      <c r="H1488" s="80">
        <v>-0.72</v>
      </c>
      <c r="I1488" s="80">
        <v>133.56</v>
      </c>
      <c r="J1488" s="80">
        <v>8267</v>
      </c>
      <c r="K1488" s="80">
        <v>1120.6600000000001</v>
      </c>
      <c r="L1488" s="80">
        <v>11765.83</v>
      </c>
      <c r="M1488" s="80">
        <v>19941.37</v>
      </c>
    </row>
    <row r="1489" spans="1:13" ht="15.5" x14ac:dyDescent="0.35">
      <c r="A1489" s="13">
        <v>44950</v>
      </c>
      <c r="B1489" s="81" t="s">
        <v>1535</v>
      </c>
      <c r="C1489" s="80">
        <f t="shared" si="184"/>
        <v>2023</v>
      </c>
      <c r="D1489" s="80">
        <f t="shared" si="185"/>
        <v>1</v>
      </c>
      <c r="E1489" s="80">
        <f t="shared" si="186"/>
        <v>24</v>
      </c>
      <c r="F1489" s="80">
        <v>855.452</v>
      </c>
      <c r="G1489" s="80">
        <v>76.33</v>
      </c>
      <c r="H1489" s="80">
        <v>-0.73</v>
      </c>
      <c r="I1489" s="80">
        <v>157.13</v>
      </c>
      <c r="J1489" s="80">
        <v>8301.6</v>
      </c>
      <c r="K1489" s="80">
        <v>1120.6600000000001</v>
      </c>
      <c r="L1489" s="80">
        <v>11766.17</v>
      </c>
      <c r="M1489" s="80">
        <v>19940.48</v>
      </c>
    </row>
    <row r="1490" spans="1:13" ht="15.5" x14ac:dyDescent="0.35">
      <c r="A1490" s="13">
        <v>44951</v>
      </c>
      <c r="B1490" s="81" t="s">
        <v>1536</v>
      </c>
      <c r="C1490" s="80">
        <f t="shared" si="184"/>
        <v>2023</v>
      </c>
      <c r="D1490" s="80">
        <f t="shared" si="185"/>
        <v>1</v>
      </c>
      <c r="E1490" s="80">
        <f t="shared" si="186"/>
        <v>25</v>
      </c>
      <c r="F1490" s="80">
        <v>847.8347</v>
      </c>
      <c r="G1490" s="80">
        <v>75.650000000000006</v>
      </c>
      <c r="H1490" s="80">
        <v>-0.68</v>
      </c>
      <c r="I1490" s="80">
        <v>168.21</v>
      </c>
      <c r="J1490" s="80">
        <v>7884.4</v>
      </c>
      <c r="K1490" s="80">
        <v>1120.6601000000001</v>
      </c>
      <c r="L1490" s="80">
        <v>11766.51</v>
      </c>
      <c r="M1490" s="80">
        <v>19939.59</v>
      </c>
    </row>
    <row r="1491" spans="1:13" ht="15.5" x14ac:dyDescent="0.35">
      <c r="A1491" s="13">
        <v>44952</v>
      </c>
      <c r="B1491" s="81" t="s">
        <v>1537</v>
      </c>
      <c r="C1491" s="80">
        <f t="shared" si="184"/>
        <v>2023</v>
      </c>
      <c r="D1491" s="80">
        <f t="shared" si="185"/>
        <v>1</v>
      </c>
      <c r="E1491" s="80">
        <f t="shared" si="186"/>
        <v>26</v>
      </c>
      <c r="F1491" s="80">
        <v>840.62729999999999</v>
      </c>
      <c r="G1491" s="80">
        <v>75.010000000000005</v>
      </c>
      <c r="H1491" s="80">
        <v>-0.64</v>
      </c>
      <c r="I1491" s="80">
        <v>178.64</v>
      </c>
      <c r="J1491" s="80">
        <v>7967</v>
      </c>
      <c r="K1491" s="80">
        <v>1120.6601000000001</v>
      </c>
      <c r="L1491" s="80">
        <v>11766.86</v>
      </c>
      <c r="M1491" s="80">
        <v>19938.66</v>
      </c>
    </row>
    <row r="1492" spans="1:13" ht="15.5" x14ac:dyDescent="0.35">
      <c r="A1492" s="13">
        <v>44953</v>
      </c>
      <c r="B1492" s="81" t="s">
        <v>1538</v>
      </c>
      <c r="C1492" s="80">
        <f t="shared" si="184"/>
        <v>2023</v>
      </c>
      <c r="D1492" s="80">
        <f t="shared" si="185"/>
        <v>1</v>
      </c>
      <c r="E1492" s="80">
        <f t="shared" si="186"/>
        <v>27</v>
      </c>
      <c r="F1492" s="80">
        <v>832.7577</v>
      </c>
      <c r="G1492" s="80">
        <v>74.31</v>
      </c>
      <c r="H1492" s="80">
        <v>-0.7</v>
      </c>
      <c r="I1492" s="80">
        <v>159.86000000000001</v>
      </c>
      <c r="J1492" s="80">
        <v>8015.6</v>
      </c>
      <c r="K1492" s="80">
        <v>1120.6601000000001</v>
      </c>
      <c r="L1492" s="80">
        <v>11778.2</v>
      </c>
      <c r="M1492" s="80">
        <v>19977.02</v>
      </c>
    </row>
    <row r="1493" spans="1:13" ht="15.5" x14ac:dyDescent="0.35">
      <c r="A1493" s="13">
        <v>44954</v>
      </c>
      <c r="B1493" s="81" t="s">
        <v>1539</v>
      </c>
      <c r="C1493" s="80">
        <f t="shared" si="184"/>
        <v>2023</v>
      </c>
      <c r="D1493" s="80">
        <f t="shared" si="185"/>
        <v>1</v>
      </c>
      <c r="E1493" s="80">
        <f t="shared" si="186"/>
        <v>28</v>
      </c>
      <c r="F1493" s="80">
        <v>826.25459999999998</v>
      </c>
      <c r="G1493" s="80">
        <v>73.73</v>
      </c>
      <c r="H1493" s="80">
        <v>-0.57999999999999996</v>
      </c>
      <c r="I1493" s="80">
        <v>199.59</v>
      </c>
      <c r="J1493" s="80">
        <v>6660.4</v>
      </c>
      <c r="K1493" s="80">
        <v>1120.6601000000001</v>
      </c>
      <c r="L1493" s="80">
        <v>11791.57</v>
      </c>
      <c r="M1493" s="80">
        <v>20022.45</v>
      </c>
    </row>
    <row r="1494" spans="1:13" ht="15.5" x14ac:dyDescent="0.35">
      <c r="A1494" s="13">
        <v>44955</v>
      </c>
      <c r="B1494" s="81" t="s">
        <v>1540</v>
      </c>
      <c r="C1494" s="80">
        <f t="shared" si="184"/>
        <v>2023</v>
      </c>
      <c r="D1494" s="80">
        <f t="shared" si="185"/>
        <v>1</v>
      </c>
      <c r="E1494" s="80">
        <f t="shared" si="186"/>
        <v>29</v>
      </c>
      <c r="F1494" s="80">
        <v>820.35609999999997</v>
      </c>
      <c r="G1494" s="80">
        <v>73.2</v>
      </c>
      <c r="H1494" s="80">
        <v>-0.53</v>
      </c>
      <c r="I1494" s="80">
        <v>255.43</v>
      </c>
      <c r="J1494" s="80">
        <v>5938.6</v>
      </c>
      <c r="K1494" s="80">
        <v>1120.6601000000001</v>
      </c>
      <c r="L1494" s="80">
        <v>11791.98</v>
      </c>
      <c r="M1494" s="80">
        <v>20021.38</v>
      </c>
    </row>
    <row r="1495" spans="1:13" ht="15.5" x14ac:dyDescent="0.35">
      <c r="A1495" s="13">
        <v>44956</v>
      </c>
      <c r="B1495" s="81" t="s">
        <v>1541</v>
      </c>
      <c r="C1495" s="80">
        <f t="shared" si="184"/>
        <v>2023</v>
      </c>
      <c r="D1495" s="80">
        <f t="shared" si="185"/>
        <v>1</v>
      </c>
      <c r="E1495" s="80">
        <f t="shared" si="186"/>
        <v>30</v>
      </c>
      <c r="F1495" s="80">
        <v>813.88599999999997</v>
      </c>
      <c r="G1495" s="80">
        <v>72.63</v>
      </c>
      <c r="H1495" s="80">
        <v>-0.57999999999999996</v>
      </c>
      <c r="I1495" s="80">
        <v>118.89</v>
      </c>
      <c r="J1495" s="80">
        <v>6575.1</v>
      </c>
      <c r="K1495" s="80">
        <v>1120.6601000000001</v>
      </c>
      <c r="L1495" s="80">
        <v>11792.29</v>
      </c>
      <c r="M1495" s="80">
        <v>20020.57</v>
      </c>
    </row>
    <row r="1496" spans="1:13" ht="15.5" x14ac:dyDescent="0.35">
      <c r="A1496" s="13">
        <v>44957</v>
      </c>
      <c r="B1496" s="81" t="s">
        <v>1542</v>
      </c>
      <c r="C1496" s="80">
        <f t="shared" si="184"/>
        <v>2023</v>
      </c>
      <c r="D1496" s="80">
        <f t="shared" si="185"/>
        <v>1</v>
      </c>
      <c r="E1496" s="80">
        <f t="shared" si="186"/>
        <v>31</v>
      </c>
      <c r="F1496" s="80">
        <v>810.11630000000002</v>
      </c>
      <c r="G1496" s="80">
        <v>72.14</v>
      </c>
      <c r="H1496" s="80">
        <v>-0.34</v>
      </c>
      <c r="I1496" s="80">
        <v>193.58</v>
      </c>
      <c r="J1496" s="80">
        <v>6160.6</v>
      </c>
      <c r="K1496" s="80">
        <v>1122.9601</v>
      </c>
      <c r="L1496" s="80">
        <v>11812.3</v>
      </c>
      <c r="M1496" s="80">
        <v>20093.650000000001</v>
      </c>
    </row>
    <row r="1497" spans="1:13" ht="15.5" x14ac:dyDescent="0.35">
      <c r="A1497" s="13">
        <v>44958</v>
      </c>
      <c r="B1497" s="81" t="s">
        <v>1543</v>
      </c>
      <c r="C1497" s="80">
        <f t="shared" si="184"/>
        <v>2023</v>
      </c>
      <c r="D1497" s="80">
        <f t="shared" si="185"/>
        <v>2</v>
      </c>
      <c r="E1497" s="80">
        <f t="shared" si="186"/>
        <v>1</v>
      </c>
      <c r="F1497" s="80">
        <v>804.8193</v>
      </c>
      <c r="G1497" s="80">
        <v>71.67</v>
      </c>
      <c r="H1497" s="80">
        <v>-0.47</v>
      </c>
      <c r="I1497" s="80">
        <v>215.59</v>
      </c>
      <c r="J1497" s="80">
        <v>5391.3</v>
      </c>
      <c r="K1497" s="80">
        <v>1122.9601</v>
      </c>
      <c r="L1497" s="80">
        <v>11803.4</v>
      </c>
      <c r="M1497" s="80">
        <v>20023.59</v>
      </c>
    </row>
    <row r="1498" spans="1:13" ht="15.5" x14ac:dyDescent="0.35">
      <c r="A1498" s="13">
        <v>44959</v>
      </c>
      <c r="B1498" s="81" t="s">
        <v>1544</v>
      </c>
      <c r="C1498" s="80">
        <f t="shared" si="184"/>
        <v>2023</v>
      </c>
      <c r="D1498" s="80">
        <f t="shared" si="185"/>
        <v>2</v>
      </c>
      <c r="E1498" s="80">
        <f t="shared" si="186"/>
        <v>2</v>
      </c>
      <c r="F1498" s="80">
        <v>799.76919999999996</v>
      </c>
      <c r="G1498" s="80">
        <v>71.22</v>
      </c>
      <c r="H1498" s="80">
        <v>-0.45</v>
      </c>
      <c r="I1498" s="80">
        <v>238.62</v>
      </c>
      <c r="J1498" s="80">
        <v>5328.3</v>
      </c>
      <c r="K1498" s="80">
        <v>1122.9601</v>
      </c>
      <c r="L1498" s="80">
        <v>11813.04</v>
      </c>
      <c r="M1498" s="80">
        <v>20055.09</v>
      </c>
    </row>
    <row r="1499" spans="1:13" ht="15.5" x14ac:dyDescent="0.35">
      <c r="A1499" s="13">
        <v>44960</v>
      </c>
      <c r="B1499" s="81" t="s">
        <v>1545</v>
      </c>
      <c r="C1499" s="80">
        <f t="shared" si="184"/>
        <v>2023</v>
      </c>
      <c r="D1499" s="80">
        <f t="shared" si="185"/>
        <v>2</v>
      </c>
      <c r="E1499" s="80">
        <f t="shared" si="186"/>
        <v>3</v>
      </c>
      <c r="F1499" s="80">
        <v>795.4579</v>
      </c>
      <c r="G1499" s="80">
        <v>70.84</v>
      </c>
      <c r="H1499" s="80">
        <v>-0.38</v>
      </c>
      <c r="I1499" s="80">
        <v>233.03</v>
      </c>
      <c r="J1499" s="80">
        <v>4430.8</v>
      </c>
      <c r="K1499" s="80">
        <v>1122.9601</v>
      </c>
      <c r="L1499" s="80">
        <v>11813.44</v>
      </c>
      <c r="M1499" s="80">
        <v>20057.060000000001</v>
      </c>
    </row>
    <row r="1500" spans="1:13" ht="15.5" x14ac:dyDescent="0.35">
      <c r="A1500" s="13">
        <v>44961</v>
      </c>
      <c r="B1500" s="81" t="s">
        <v>1546</v>
      </c>
      <c r="C1500" s="80">
        <f t="shared" si="184"/>
        <v>2023</v>
      </c>
      <c r="D1500" s="80">
        <f t="shared" si="185"/>
        <v>2</v>
      </c>
      <c r="E1500" s="80">
        <f t="shared" si="186"/>
        <v>4</v>
      </c>
      <c r="F1500" s="80">
        <v>791.97159999999997</v>
      </c>
      <c r="G1500" s="80">
        <v>70.53</v>
      </c>
      <c r="H1500" s="80">
        <v>-0.31</v>
      </c>
      <c r="I1500" s="80">
        <v>357.98</v>
      </c>
      <c r="J1500" s="80">
        <v>3801.5</v>
      </c>
      <c r="K1500" s="80">
        <v>1122.9601</v>
      </c>
      <c r="L1500" s="80">
        <v>11813.74</v>
      </c>
      <c r="M1500" s="80">
        <v>20132.36</v>
      </c>
    </row>
    <row r="1501" spans="1:13" ht="15.5" x14ac:dyDescent="0.35">
      <c r="A1501" s="13">
        <v>44962</v>
      </c>
      <c r="B1501" s="81" t="s">
        <v>1547</v>
      </c>
      <c r="C1501" s="80">
        <f t="shared" si="184"/>
        <v>2023</v>
      </c>
      <c r="D1501" s="80">
        <f t="shared" si="185"/>
        <v>2</v>
      </c>
      <c r="E1501" s="80">
        <f t="shared" si="186"/>
        <v>5</v>
      </c>
      <c r="F1501" s="80">
        <v>787.12779999999998</v>
      </c>
      <c r="G1501" s="80">
        <v>70.22</v>
      </c>
      <c r="H1501" s="80">
        <v>-0.43</v>
      </c>
      <c r="I1501" s="80">
        <v>322.18</v>
      </c>
      <c r="J1501" s="80">
        <v>4157.5</v>
      </c>
      <c r="K1501" s="80">
        <v>1120.9607000000001</v>
      </c>
      <c r="L1501" s="80">
        <v>11759.96</v>
      </c>
      <c r="M1501" s="80">
        <v>20039.28</v>
      </c>
    </row>
    <row r="1502" spans="1:13" ht="15.5" x14ac:dyDescent="0.35">
      <c r="A1502" s="13">
        <v>44963</v>
      </c>
      <c r="B1502" s="81" t="s">
        <v>1548</v>
      </c>
      <c r="C1502" s="80">
        <f t="shared" si="184"/>
        <v>2023</v>
      </c>
      <c r="D1502" s="80">
        <f t="shared" si="185"/>
        <v>2</v>
      </c>
      <c r="E1502" s="80">
        <f t="shared" si="186"/>
        <v>6</v>
      </c>
      <c r="F1502" s="80">
        <v>781.12929999999994</v>
      </c>
      <c r="G1502" s="80">
        <v>69.56</v>
      </c>
      <c r="H1502" s="80">
        <v>-0.53</v>
      </c>
      <c r="I1502" s="80">
        <v>121.58</v>
      </c>
      <c r="J1502" s="80">
        <v>7201.4</v>
      </c>
      <c r="K1502" s="80">
        <v>1122.9601</v>
      </c>
      <c r="L1502" s="80">
        <v>11814.14</v>
      </c>
      <c r="M1502" s="80">
        <v>20133.3</v>
      </c>
    </row>
    <row r="1503" spans="1:13" ht="15.5" x14ac:dyDescent="0.35">
      <c r="A1503" s="13">
        <v>44964</v>
      </c>
      <c r="B1503" s="81" t="s">
        <v>1549</v>
      </c>
      <c r="C1503" s="80">
        <f t="shared" si="184"/>
        <v>2023</v>
      </c>
      <c r="D1503" s="80">
        <f t="shared" si="185"/>
        <v>2</v>
      </c>
      <c r="E1503" s="80">
        <f t="shared" si="186"/>
        <v>7</v>
      </c>
      <c r="F1503" s="80">
        <v>773.83169999999996</v>
      </c>
      <c r="G1503" s="80">
        <v>68.91</v>
      </c>
      <c r="H1503" s="80">
        <v>-0.65</v>
      </c>
      <c r="I1503" s="80">
        <v>172.99</v>
      </c>
      <c r="J1503" s="80">
        <v>7585.7</v>
      </c>
      <c r="K1503" s="80">
        <v>1122.9601</v>
      </c>
      <c r="L1503" s="80">
        <v>11814.5</v>
      </c>
      <c r="M1503" s="80">
        <v>20132.36</v>
      </c>
    </row>
    <row r="1504" spans="1:13" ht="15.5" x14ac:dyDescent="0.35">
      <c r="A1504" s="13">
        <v>44965</v>
      </c>
      <c r="B1504" s="81" t="s">
        <v>1550</v>
      </c>
      <c r="C1504" s="80">
        <f t="shared" si="184"/>
        <v>2023</v>
      </c>
      <c r="D1504" s="80">
        <f t="shared" si="185"/>
        <v>2</v>
      </c>
      <c r="E1504" s="80">
        <f t="shared" si="186"/>
        <v>8</v>
      </c>
      <c r="F1504" s="80">
        <v>766.46069999999997</v>
      </c>
      <c r="G1504" s="80">
        <v>68.25</v>
      </c>
      <c r="H1504" s="80">
        <v>-0.66</v>
      </c>
      <c r="I1504" s="80">
        <v>144.63</v>
      </c>
      <c r="J1504" s="80">
        <v>7496.5</v>
      </c>
      <c r="K1504" s="80">
        <v>1122.9601</v>
      </c>
      <c r="L1504" s="80">
        <v>11805.88</v>
      </c>
      <c r="M1504" s="80">
        <v>20099.22</v>
      </c>
    </row>
    <row r="1505" spans="1:13" ht="15.5" x14ac:dyDescent="0.35">
      <c r="A1505" s="13">
        <v>44966</v>
      </c>
      <c r="B1505" s="81" t="s">
        <v>1551</v>
      </c>
      <c r="C1505" s="80">
        <f t="shared" si="184"/>
        <v>2023</v>
      </c>
      <c r="D1505" s="80">
        <f t="shared" si="185"/>
        <v>2</v>
      </c>
      <c r="E1505" s="80">
        <f t="shared" si="186"/>
        <v>9</v>
      </c>
      <c r="F1505" s="80">
        <v>758.88229999999999</v>
      </c>
      <c r="G1505" s="80">
        <v>67.58</v>
      </c>
      <c r="H1505" s="80">
        <v>-0.67</v>
      </c>
      <c r="I1505" s="80">
        <v>163.9</v>
      </c>
      <c r="J1505" s="80">
        <v>7704.1</v>
      </c>
      <c r="K1505" s="80">
        <v>1122.9601</v>
      </c>
      <c r="L1505" s="80">
        <v>11815.26</v>
      </c>
      <c r="M1505" s="80">
        <v>20130.34</v>
      </c>
    </row>
    <row r="1506" spans="1:13" ht="15.5" x14ac:dyDescent="0.35">
      <c r="A1506" s="13">
        <v>44967</v>
      </c>
      <c r="B1506" s="81" t="s">
        <v>1552</v>
      </c>
      <c r="C1506" s="80">
        <f t="shared" si="184"/>
        <v>2023</v>
      </c>
      <c r="D1506" s="80">
        <f t="shared" si="185"/>
        <v>2</v>
      </c>
      <c r="E1506" s="80">
        <f t="shared" si="186"/>
        <v>10</v>
      </c>
      <c r="F1506" s="80">
        <v>752.30280000000005</v>
      </c>
      <c r="G1506" s="80">
        <v>66.989999999999995</v>
      </c>
      <c r="H1506" s="80">
        <v>-0.59</v>
      </c>
      <c r="I1506" s="80">
        <v>205.2</v>
      </c>
      <c r="J1506" s="80">
        <v>6749.1</v>
      </c>
      <c r="K1506" s="80">
        <v>1122.9601</v>
      </c>
      <c r="L1506" s="80">
        <v>11815.61</v>
      </c>
      <c r="M1506" s="80">
        <v>20129.419999999998</v>
      </c>
    </row>
    <row r="1507" spans="1:13" ht="15.5" x14ac:dyDescent="0.35">
      <c r="A1507" s="13">
        <v>44968</v>
      </c>
      <c r="B1507" s="81" t="s">
        <v>1553</v>
      </c>
      <c r="C1507" s="80">
        <f t="shared" si="184"/>
        <v>2023</v>
      </c>
      <c r="D1507" s="80">
        <f t="shared" si="185"/>
        <v>2</v>
      </c>
      <c r="E1507" s="80">
        <f t="shared" si="186"/>
        <v>11</v>
      </c>
      <c r="F1507" s="80">
        <v>747.49159999999995</v>
      </c>
      <c r="G1507" s="80">
        <v>66.56</v>
      </c>
      <c r="H1507" s="80">
        <v>-0.43</v>
      </c>
      <c r="I1507" s="80">
        <v>189.46</v>
      </c>
      <c r="J1507" s="80">
        <v>4968.5</v>
      </c>
      <c r="K1507" s="80">
        <v>1122.9601</v>
      </c>
      <c r="L1507" s="80">
        <v>11815.96</v>
      </c>
      <c r="M1507" s="80">
        <v>20120.509999999998</v>
      </c>
    </row>
    <row r="1508" spans="1:13" ht="15.5" x14ac:dyDescent="0.35">
      <c r="A1508" s="13">
        <v>44969</v>
      </c>
      <c r="B1508" s="81" t="s">
        <v>1554</v>
      </c>
      <c r="C1508" s="80">
        <f t="shared" si="184"/>
        <v>2023</v>
      </c>
      <c r="D1508" s="80">
        <f t="shared" si="185"/>
        <v>2</v>
      </c>
      <c r="E1508" s="80">
        <f t="shared" si="186"/>
        <v>12</v>
      </c>
      <c r="F1508" s="80">
        <v>743.45309999999995</v>
      </c>
      <c r="G1508" s="80">
        <v>66.2</v>
      </c>
      <c r="H1508" s="80">
        <v>-0.36</v>
      </c>
      <c r="I1508" s="80">
        <v>292.52</v>
      </c>
      <c r="J1508" s="80">
        <v>4160.8</v>
      </c>
      <c r="K1508" s="80">
        <v>1122.9601</v>
      </c>
      <c r="L1508" s="80">
        <v>11816.33</v>
      </c>
      <c r="M1508" s="80">
        <v>20119.54</v>
      </c>
    </row>
    <row r="1509" spans="1:13" ht="15.5" x14ac:dyDescent="0.35">
      <c r="A1509" s="13">
        <v>44970</v>
      </c>
      <c r="B1509" s="81" t="s">
        <v>1555</v>
      </c>
      <c r="C1509" s="80">
        <f t="shared" si="184"/>
        <v>2023</v>
      </c>
      <c r="D1509" s="80">
        <f t="shared" si="185"/>
        <v>2</v>
      </c>
      <c r="E1509" s="80">
        <f t="shared" si="186"/>
        <v>13</v>
      </c>
      <c r="F1509" s="80">
        <v>738.34720000000004</v>
      </c>
      <c r="G1509" s="80">
        <v>65.75</v>
      </c>
      <c r="H1509" s="80">
        <v>-0.45</v>
      </c>
      <c r="I1509" s="80">
        <v>204.2</v>
      </c>
      <c r="J1509" s="80">
        <v>5299.1</v>
      </c>
      <c r="K1509" s="80">
        <v>1122.9601</v>
      </c>
      <c r="L1509" s="80">
        <v>11816.64</v>
      </c>
      <c r="M1509" s="80">
        <v>20118.7</v>
      </c>
    </row>
    <row r="1510" spans="1:13" ht="15.5" x14ac:dyDescent="0.35">
      <c r="A1510" s="13">
        <v>44971</v>
      </c>
      <c r="B1510" s="81" t="s">
        <v>1556</v>
      </c>
      <c r="C1510" s="80">
        <f t="shared" si="184"/>
        <v>2023</v>
      </c>
      <c r="D1510" s="80">
        <f t="shared" si="185"/>
        <v>2</v>
      </c>
      <c r="E1510" s="80">
        <f t="shared" si="186"/>
        <v>14</v>
      </c>
      <c r="F1510" s="80">
        <v>733.37969999999996</v>
      </c>
      <c r="G1510" s="80">
        <v>65.31</v>
      </c>
      <c r="H1510" s="80">
        <v>-0.44</v>
      </c>
      <c r="I1510" s="80">
        <v>117.7</v>
      </c>
      <c r="J1510" s="80">
        <v>5072.1000000000004</v>
      </c>
      <c r="K1510" s="80">
        <v>1122.9601</v>
      </c>
      <c r="L1510" s="80">
        <v>11817.13</v>
      </c>
      <c r="M1510" s="80">
        <v>20117.43</v>
      </c>
    </row>
    <row r="1511" spans="1:13" ht="15.5" x14ac:dyDescent="0.35">
      <c r="A1511" s="13">
        <v>44972</v>
      </c>
      <c r="B1511" s="81" t="s">
        <v>1557</v>
      </c>
      <c r="C1511" s="80">
        <f t="shared" si="184"/>
        <v>2023</v>
      </c>
      <c r="D1511" s="80">
        <f t="shared" si="185"/>
        <v>2</v>
      </c>
      <c r="E1511" s="80">
        <f t="shared" si="186"/>
        <v>15</v>
      </c>
      <c r="F1511" s="80">
        <v>728.69690000000003</v>
      </c>
      <c r="G1511" s="80">
        <v>64.89</v>
      </c>
      <c r="H1511" s="80">
        <v>-0.42</v>
      </c>
      <c r="I1511" s="80">
        <v>147.47999999999999</v>
      </c>
      <c r="J1511" s="80">
        <v>4784.8</v>
      </c>
      <c r="K1511" s="80">
        <v>1122.9601</v>
      </c>
      <c r="L1511" s="80">
        <v>11808.66</v>
      </c>
      <c r="M1511" s="80">
        <v>20083.88</v>
      </c>
    </row>
    <row r="1512" spans="1:13" ht="15.5" x14ac:dyDescent="0.35">
      <c r="A1512" s="13">
        <v>44973</v>
      </c>
      <c r="B1512" s="81" t="s">
        <v>1558</v>
      </c>
      <c r="C1512" s="80">
        <f t="shared" si="184"/>
        <v>2023</v>
      </c>
      <c r="D1512" s="80">
        <f t="shared" si="185"/>
        <v>2</v>
      </c>
      <c r="E1512" s="80">
        <f t="shared" si="186"/>
        <v>16</v>
      </c>
      <c r="F1512" s="80">
        <v>724.83910000000003</v>
      </c>
      <c r="G1512" s="80">
        <v>64.55</v>
      </c>
      <c r="H1512" s="80">
        <v>-0.34</v>
      </c>
      <c r="I1512" s="80">
        <v>229.08</v>
      </c>
      <c r="J1512" s="80">
        <v>3994.1</v>
      </c>
      <c r="K1512" s="80">
        <v>1122.9601</v>
      </c>
      <c r="L1512" s="80">
        <v>11817.72</v>
      </c>
      <c r="M1512" s="80">
        <v>20115.849999999999</v>
      </c>
    </row>
    <row r="1513" spans="1:13" ht="15.5" x14ac:dyDescent="0.35">
      <c r="A1513" s="13">
        <v>44974</v>
      </c>
      <c r="B1513" s="81" t="s">
        <v>1559</v>
      </c>
      <c r="C1513" s="80">
        <f t="shared" si="184"/>
        <v>2023</v>
      </c>
      <c r="D1513" s="80">
        <f t="shared" si="185"/>
        <v>2</v>
      </c>
      <c r="E1513" s="80">
        <f t="shared" si="186"/>
        <v>17</v>
      </c>
      <c r="F1513" s="80">
        <v>722.03340000000003</v>
      </c>
      <c r="G1513" s="80">
        <v>64.3</v>
      </c>
      <c r="H1513" s="80">
        <v>-0.25</v>
      </c>
      <c r="I1513" s="80">
        <v>609.96</v>
      </c>
      <c r="J1513" s="80">
        <v>3345.4</v>
      </c>
      <c r="K1513" s="80">
        <v>1122.9601</v>
      </c>
      <c r="L1513" s="80">
        <v>11817.84</v>
      </c>
      <c r="M1513" s="80">
        <v>20115.55</v>
      </c>
    </row>
    <row r="1514" spans="1:13" ht="15.5" x14ac:dyDescent="0.35">
      <c r="A1514" s="13">
        <v>44975</v>
      </c>
      <c r="B1514" s="81" t="s">
        <v>1560</v>
      </c>
      <c r="C1514" s="80">
        <f t="shared" si="184"/>
        <v>2023</v>
      </c>
      <c r="D1514" s="80">
        <f t="shared" si="185"/>
        <v>2</v>
      </c>
      <c r="E1514" s="80">
        <f t="shared" si="186"/>
        <v>18</v>
      </c>
      <c r="F1514" s="80">
        <v>720.827</v>
      </c>
      <c r="G1514" s="80">
        <v>64.19</v>
      </c>
      <c r="H1514" s="80">
        <v>-0.11</v>
      </c>
      <c r="I1514" s="80">
        <v>1159</v>
      </c>
      <c r="J1514" s="80">
        <v>2267.3000000000002</v>
      </c>
      <c r="K1514" s="80">
        <v>1122.9601</v>
      </c>
      <c r="L1514" s="80">
        <v>11817.75</v>
      </c>
      <c r="M1514" s="80">
        <v>20115.78</v>
      </c>
    </row>
    <row r="1515" spans="1:13" ht="15.5" x14ac:dyDescent="0.35">
      <c r="A1515" s="13">
        <v>44976</v>
      </c>
      <c r="B1515" s="81" t="s">
        <v>1561</v>
      </c>
      <c r="C1515" s="80">
        <f t="shared" si="184"/>
        <v>2023</v>
      </c>
      <c r="D1515" s="80">
        <f t="shared" si="185"/>
        <v>2</v>
      </c>
      <c r="E1515" s="80">
        <f t="shared" si="186"/>
        <v>19</v>
      </c>
      <c r="F1515" s="80">
        <v>719.40459999999996</v>
      </c>
      <c r="G1515" s="80">
        <v>64.06</v>
      </c>
      <c r="H1515" s="80">
        <v>-0.13</v>
      </c>
      <c r="I1515" s="80">
        <v>888.15</v>
      </c>
      <c r="J1515" s="80">
        <v>2239.9</v>
      </c>
      <c r="K1515" s="80">
        <v>1122.9601</v>
      </c>
      <c r="L1515" s="80">
        <v>11817.64</v>
      </c>
      <c r="M1515" s="80">
        <v>20116.080000000002</v>
      </c>
    </row>
    <row r="1516" spans="1:13" ht="15.5" x14ac:dyDescent="0.35">
      <c r="A1516" s="13">
        <v>44977</v>
      </c>
      <c r="B1516" s="81" t="s">
        <v>1562</v>
      </c>
      <c r="C1516" s="80">
        <f t="shared" si="184"/>
        <v>2023</v>
      </c>
      <c r="D1516" s="80">
        <f t="shared" si="185"/>
        <v>2</v>
      </c>
      <c r="E1516" s="80">
        <f t="shared" si="186"/>
        <v>20</v>
      </c>
      <c r="F1516" s="80">
        <v>716.71979999999996</v>
      </c>
      <c r="G1516" s="80">
        <v>63.82</v>
      </c>
      <c r="H1516" s="80">
        <v>-0.24</v>
      </c>
      <c r="I1516" s="80">
        <v>541.25</v>
      </c>
      <c r="J1516" s="80">
        <v>3244.1</v>
      </c>
      <c r="K1516" s="80">
        <v>1122.9601</v>
      </c>
      <c r="L1516" s="80">
        <v>11817.6</v>
      </c>
      <c r="M1516" s="80">
        <v>20116.189999999999</v>
      </c>
    </row>
    <row r="1517" spans="1:13" ht="15.5" x14ac:dyDescent="0.35">
      <c r="A1517" s="13">
        <v>44978</v>
      </c>
      <c r="B1517" s="81" t="s">
        <v>1563</v>
      </c>
      <c r="C1517" s="80">
        <f t="shared" si="184"/>
        <v>2023</v>
      </c>
      <c r="D1517" s="80">
        <f t="shared" si="185"/>
        <v>2</v>
      </c>
      <c r="E1517" s="80">
        <f t="shared" si="186"/>
        <v>21</v>
      </c>
      <c r="F1517" s="80">
        <v>713.34580000000005</v>
      </c>
      <c r="G1517" s="80">
        <v>63.52</v>
      </c>
      <c r="H1517" s="80">
        <v>-0.3</v>
      </c>
      <c r="I1517" s="80">
        <v>415.09</v>
      </c>
      <c r="J1517" s="80">
        <v>3795.4</v>
      </c>
      <c r="K1517" s="80">
        <v>1122.9601</v>
      </c>
      <c r="L1517" s="80">
        <v>11817.56</v>
      </c>
      <c r="M1517" s="80">
        <v>20092.080000000002</v>
      </c>
    </row>
    <row r="1518" spans="1:13" ht="15.5" x14ac:dyDescent="0.35">
      <c r="A1518" s="13">
        <v>44979</v>
      </c>
      <c r="B1518" s="81" t="s">
        <v>1564</v>
      </c>
      <c r="C1518" s="80">
        <f t="shared" si="184"/>
        <v>2023</v>
      </c>
      <c r="D1518" s="80">
        <f t="shared" si="185"/>
        <v>2</v>
      </c>
      <c r="E1518" s="80">
        <f t="shared" si="186"/>
        <v>22</v>
      </c>
      <c r="F1518" s="80">
        <v>710.08219999999994</v>
      </c>
      <c r="G1518" s="80">
        <v>63.23</v>
      </c>
      <c r="H1518" s="80">
        <v>-0.28999999999999998</v>
      </c>
      <c r="I1518" s="80">
        <v>364.24</v>
      </c>
      <c r="J1518" s="80">
        <v>3618.7</v>
      </c>
      <c r="K1518" s="80">
        <v>1122.9601</v>
      </c>
      <c r="L1518" s="80">
        <v>11808.6</v>
      </c>
      <c r="M1518" s="80">
        <v>20059.849999999999</v>
      </c>
    </row>
    <row r="1519" spans="1:13" ht="15.5" x14ac:dyDescent="0.35">
      <c r="A1519" s="13">
        <v>44980</v>
      </c>
      <c r="B1519" s="81" t="s">
        <v>1565</v>
      </c>
      <c r="C1519" s="80">
        <f t="shared" si="184"/>
        <v>2023</v>
      </c>
      <c r="D1519" s="80">
        <f t="shared" si="185"/>
        <v>2</v>
      </c>
      <c r="E1519" s="80">
        <f t="shared" si="186"/>
        <v>23</v>
      </c>
      <c r="F1519" s="80">
        <v>707.00450000000001</v>
      </c>
      <c r="G1519" s="80">
        <v>62.96</v>
      </c>
      <c r="H1519" s="80">
        <v>-0.27</v>
      </c>
      <c r="I1519" s="80">
        <v>443.54</v>
      </c>
      <c r="J1519" s="80">
        <v>3504.1</v>
      </c>
      <c r="K1519" s="80">
        <v>1122.9602</v>
      </c>
      <c r="L1519" s="80">
        <v>11817.88</v>
      </c>
      <c r="M1519" s="80">
        <v>20091.240000000002</v>
      </c>
    </row>
    <row r="1520" spans="1:13" ht="15.5" x14ac:dyDescent="0.35">
      <c r="A1520" s="13">
        <v>44981</v>
      </c>
      <c r="B1520" s="81" t="s">
        <v>1566</v>
      </c>
      <c r="C1520" s="80">
        <f t="shared" si="184"/>
        <v>2023</v>
      </c>
      <c r="D1520" s="80">
        <f t="shared" si="185"/>
        <v>2</v>
      </c>
      <c r="E1520" s="80">
        <f t="shared" si="186"/>
        <v>24</v>
      </c>
      <c r="F1520" s="80">
        <v>703.92589999999996</v>
      </c>
      <c r="G1520" s="80">
        <v>62.68</v>
      </c>
      <c r="H1520" s="80">
        <v>-0.27</v>
      </c>
      <c r="I1520" s="80">
        <v>451.46</v>
      </c>
      <c r="J1520" s="80">
        <v>3528.5</v>
      </c>
      <c r="K1520" s="80">
        <v>1122.9602</v>
      </c>
      <c r="L1520" s="80">
        <v>11818.13</v>
      </c>
      <c r="M1520" s="80">
        <v>20090.61</v>
      </c>
    </row>
    <row r="1521" spans="1:13" ht="15.5" x14ac:dyDescent="0.35">
      <c r="A1521" s="13">
        <v>44982</v>
      </c>
      <c r="B1521" s="81" t="s">
        <v>1567</v>
      </c>
      <c r="C1521" s="80">
        <f t="shared" si="184"/>
        <v>2023</v>
      </c>
      <c r="D1521" s="80">
        <f t="shared" si="185"/>
        <v>2</v>
      </c>
      <c r="E1521" s="80">
        <f t="shared" si="186"/>
        <v>25</v>
      </c>
      <c r="F1521" s="80">
        <v>701.20159999999998</v>
      </c>
      <c r="G1521" s="80">
        <v>62.44</v>
      </c>
      <c r="H1521" s="80">
        <v>-0.24</v>
      </c>
      <c r="I1521" s="80">
        <v>471.56</v>
      </c>
      <c r="J1521" s="80">
        <v>2964.6</v>
      </c>
      <c r="K1521" s="80">
        <v>1122.9602</v>
      </c>
      <c r="L1521" s="80">
        <v>11816.77</v>
      </c>
      <c r="M1521" s="80">
        <v>20087.77</v>
      </c>
    </row>
    <row r="1522" spans="1:13" ht="15.5" x14ac:dyDescent="0.35">
      <c r="A1522" s="13">
        <v>44983</v>
      </c>
      <c r="B1522" s="81" t="s">
        <v>1568</v>
      </c>
      <c r="C1522" s="80">
        <f t="shared" si="184"/>
        <v>2023</v>
      </c>
      <c r="D1522" s="80">
        <f t="shared" si="185"/>
        <v>2</v>
      </c>
      <c r="E1522" s="80">
        <f t="shared" si="186"/>
        <v>26</v>
      </c>
      <c r="F1522" s="80">
        <v>698.5027</v>
      </c>
      <c r="G1522" s="80">
        <v>62.2</v>
      </c>
      <c r="H1522" s="80">
        <v>-0.24</v>
      </c>
      <c r="I1522" s="80">
        <v>352.45</v>
      </c>
      <c r="J1522" s="80">
        <v>3568.5</v>
      </c>
      <c r="K1522" s="80">
        <v>1122.9602</v>
      </c>
      <c r="L1522" s="80">
        <v>11818.79</v>
      </c>
      <c r="M1522" s="80">
        <v>20088.86</v>
      </c>
    </row>
    <row r="1523" spans="1:13" ht="15.5" x14ac:dyDescent="0.35">
      <c r="A1523" s="13">
        <v>44984</v>
      </c>
      <c r="B1523" s="81" t="s">
        <v>1569</v>
      </c>
      <c r="C1523" s="80">
        <f t="shared" si="184"/>
        <v>2023</v>
      </c>
      <c r="D1523" s="80">
        <f t="shared" si="185"/>
        <v>2</v>
      </c>
      <c r="E1523" s="80">
        <f t="shared" si="186"/>
        <v>27</v>
      </c>
      <c r="F1523" s="80">
        <v>692.21439999999996</v>
      </c>
      <c r="G1523" s="80">
        <v>61.59</v>
      </c>
      <c r="H1523" s="80">
        <v>-0.56000000000000005</v>
      </c>
      <c r="I1523" s="80">
        <v>165.34</v>
      </c>
      <c r="J1523" s="80">
        <v>6208.6</v>
      </c>
      <c r="K1523" s="80">
        <v>1123.9278999999999</v>
      </c>
      <c r="L1523" s="80">
        <v>11825.14</v>
      </c>
      <c r="M1523" s="80">
        <v>20103.099999999999</v>
      </c>
    </row>
    <row r="1524" spans="1:13" ht="15.5" x14ac:dyDescent="0.35">
      <c r="A1524" s="13">
        <v>44985</v>
      </c>
      <c r="B1524" s="81" t="s">
        <v>1570</v>
      </c>
      <c r="C1524" s="80">
        <f t="shared" si="184"/>
        <v>2023</v>
      </c>
      <c r="D1524" s="80">
        <f t="shared" si="185"/>
        <v>2</v>
      </c>
      <c r="E1524" s="80">
        <f t="shared" si="186"/>
        <v>28</v>
      </c>
      <c r="F1524" s="80">
        <v>686.26260000000002</v>
      </c>
      <c r="G1524" s="80">
        <v>61.06</v>
      </c>
      <c r="H1524" s="80">
        <v>-0.53</v>
      </c>
      <c r="I1524" s="80">
        <v>214.28</v>
      </c>
      <c r="J1524" s="80">
        <v>6097.9</v>
      </c>
      <c r="K1524" s="80">
        <v>1123.8263999999999</v>
      </c>
      <c r="L1524" s="80">
        <v>11819.85</v>
      </c>
      <c r="M1524" s="80">
        <v>20093.52</v>
      </c>
    </row>
    <row r="1525" spans="1:13" ht="15.5" x14ac:dyDescent="0.35">
      <c r="A1525" s="13">
        <v>44986</v>
      </c>
      <c r="B1525" s="81" t="s">
        <v>1571</v>
      </c>
      <c r="C1525" s="80">
        <f t="shared" si="184"/>
        <v>2023</v>
      </c>
      <c r="D1525" s="80">
        <f t="shared" si="185"/>
        <v>3</v>
      </c>
      <c r="E1525" s="80">
        <f t="shared" si="186"/>
        <v>1</v>
      </c>
      <c r="F1525" s="80">
        <v>681.50199999999995</v>
      </c>
      <c r="G1525" s="80">
        <v>60.64</v>
      </c>
      <c r="H1525" s="80">
        <v>-0.42</v>
      </c>
      <c r="I1525" s="80">
        <v>160.63999999999999</v>
      </c>
      <c r="J1525" s="80">
        <v>5895.7</v>
      </c>
      <c r="K1525" s="80">
        <v>1123.9278999999999</v>
      </c>
      <c r="L1525" s="80">
        <v>11813.38</v>
      </c>
      <c r="M1525" s="80">
        <v>20039.2</v>
      </c>
    </row>
    <row r="1526" spans="1:13" ht="15.5" x14ac:dyDescent="0.35">
      <c r="A1526" s="13">
        <v>44987</v>
      </c>
      <c r="B1526" s="81" t="s">
        <v>1572</v>
      </c>
      <c r="C1526" s="80">
        <f t="shared" si="184"/>
        <v>2023</v>
      </c>
      <c r="D1526" s="80">
        <f t="shared" si="185"/>
        <v>3</v>
      </c>
      <c r="E1526" s="80">
        <f t="shared" si="186"/>
        <v>2</v>
      </c>
      <c r="F1526" s="80">
        <v>676.15350000000001</v>
      </c>
      <c r="G1526" s="80">
        <v>60.16</v>
      </c>
      <c r="H1526" s="80">
        <v>-0.48</v>
      </c>
      <c r="I1526" s="80">
        <v>161.12</v>
      </c>
      <c r="J1526" s="80">
        <v>5407</v>
      </c>
      <c r="K1526" s="80">
        <v>1123.9271000000001</v>
      </c>
      <c r="L1526" s="80">
        <v>11827.55</v>
      </c>
      <c r="M1526" s="80">
        <v>20075.71</v>
      </c>
    </row>
    <row r="1527" spans="1:13" ht="15.5" x14ac:dyDescent="0.35">
      <c r="A1527" s="13">
        <v>44988</v>
      </c>
      <c r="B1527" s="81" t="s">
        <v>1573</v>
      </c>
      <c r="C1527" s="80">
        <f t="shared" si="184"/>
        <v>2023</v>
      </c>
      <c r="D1527" s="80">
        <f t="shared" si="185"/>
        <v>3</v>
      </c>
      <c r="E1527" s="80">
        <f t="shared" si="186"/>
        <v>3</v>
      </c>
      <c r="F1527" s="80">
        <v>671.16639999999995</v>
      </c>
      <c r="G1527" s="80">
        <v>59.72</v>
      </c>
      <c r="H1527" s="80">
        <v>-0.44</v>
      </c>
      <c r="I1527" s="80">
        <v>241.29</v>
      </c>
      <c r="J1527" s="80">
        <v>5301</v>
      </c>
      <c r="K1527" s="80">
        <v>1123.9278999999999</v>
      </c>
      <c r="L1527" s="80">
        <v>11828.11</v>
      </c>
      <c r="M1527" s="80">
        <v>20074.41</v>
      </c>
    </row>
    <row r="1528" spans="1:13" ht="15.5" x14ac:dyDescent="0.35">
      <c r="A1528" s="13">
        <v>44989</v>
      </c>
      <c r="B1528" s="81" t="s">
        <v>1574</v>
      </c>
      <c r="C1528" s="80">
        <f t="shared" si="184"/>
        <v>2023</v>
      </c>
      <c r="D1528" s="80">
        <f t="shared" si="185"/>
        <v>3</v>
      </c>
      <c r="E1528" s="80">
        <f t="shared" si="186"/>
        <v>4</v>
      </c>
      <c r="F1528" s="80">
        <v>668.92750000000001</v>
      </c>
      <c r="G1528" s="80">
        <v>59.52</v>
      </c>
      <c r="H1528" s="80">
        <v>-0.2</v>
      </c>
      <c r="I1528" s="80">
        <v>243.54</v>
      </c>
      <c r="J1528" s="80">
        <v>3618.8</v>
      </c>
      <c r="K1528" s="80">
        <v>1123.9278999999999</v>
      </c>
      <c r="L1528" s="80">
        <v>11828.5</v>
      </c>
      <c r="M1528" s="80">
        <v>20073.38</v>
      </c>
    </row>
    <row r="1529" spans="1:13" ht="15.5" x14ac:dyDescent="0.35">
      <c r="A1529" s="13">
        <v>44990</v>
      </c>
      <c r="B1529" s="81" t="s">
        <v>1575</v>
      </c>
      <c r="C1529" s="80">
        <f t="shared" si="184"/>
        <v>2023</v>
      </c>
      <c r="D1529" s="80">
        <f t="shared" si="185"/>
        <v>3</v>
      </c>
      <c r="E1529" s="80">
        <f t="shared" si="186"/>
        <v>5</v>
      </c>
      <c r="F1529" s="80">
        <v>662.72339999999997</v>
      </c>
      <c r="G1529" s="80">
        <v>58.96</v>
      </c>
      <c r="H1529" s="80">
        <v>-0.55000000000000004</v>
      </c>
      <c r="I1529" s="80">
        <v>166.86</v>
      </c>
      <c r="J1529" s="80">
        <v>3997.3</v>
      </c>
      <c r="K1529" s="80">
        <v>1123.9278999999999</v>
      </c>
      <c r="L1529" s="80">
        <v>11828.69</v>
      </c>
      <c r="M1529" s="80">
        <v>20072.88</v>
      </c>
    </row>
    <row r="1530" spans="1:13" ht="15.5" x14ac:dyDescent="0.35">
      <c r="A1530" s="13">
        <v>44991</v>
      </c>
      <c r="B1530" s="81" t="s">
        <v>1576</v>
      </c>
      <c r="C1530" s="80">
        <f t="shared" si="184"/>
        <v>2023</v>
      </c>
      <c r="D1530" s="80">
        <f t="shared" si="185"/>
        <v>3</v>
      </c>
      <c r="E1530" s="80">
        <f t="shared" si="186"/>
        <v>6</v>
      </c>
      <c r="F1530" s="80">
        <v>658.13779999999997</v>
      </c>
      <c r="G1530" s="80">
        <v>58.56</v>
      </c>
      <c r="H1530" s="80">
        <v>-0.41</v>
      </c>
      <c r="I1530" s="80">
        <v>92.93</v>
      </c>
      <c r="J1530" s="80">
        <v>5934.4</v>
      </c>
      <c r="K1530" s="80">
        <v>1123.9278999999999</v>
      </c>
      <c r="L1530" s="80">
        <v>11828.94</v>
      </c>
      <c r="M1530" s="80">
        <v>20072.22</v>
      </c>
    </row>
    <row r="1531" spans="1:13" ht="15.5" x14ac:dyDescent="0.35">
      <c r="A1531" s="13">
        <v>44992</v>
      </c>
      <c r="B1531" s="81" t="s">
        <v>1577</v>
      </c>
      <c r="C1531" s="80">
        <f t="shared" si="184"/>
        <v>2023</v>
      </c>
      <c r="D1531" s="80">
        <f t="shared" si="185"/>
        <v>3</v>
      </c>
      <c r="E1531" s="80">
        <f t="shared" si="186"/>
        <v>7</v>
      </c>
      <c r="F1531" s="80">
        <v>652.40629999999999</v>
      </c>
      <c r="G1531" s="80">
        <v>58.05</v>
      </c>
      <c r="H1531" s="80">
        <v>-0.51</v>
      </c>
      <c r="I1531" s="80">
        <v>109.33</v>
      </c>
      <c r="J1531" s="80">
        <v>5866.7</v>
      </c>
      <c r="K1531" s="80">
        <v>1123.9278999999999</v>
      </c>
      <c r="L1531" s="80">
        <v>11829.4</v>
      </c>
      <c r="M1531" s="80">
        <v>20071.009999999998</v>
      </c>
    </row>
    <row r="1532" spans="1:13" ht="15.5" x14ac:dyDescent="0.35">
      <c r="A1532" s="13">
        <v>44993</v>
      </c>
      <c r="B1532" s="81" t="s">
        <v>1578</v>
      </c>
      <c r="C1532" s="80">
        <f t="shared" si="184"/>
        <v>2023</v>
      </c>
      <c r="D1532" s="80">
        <f t="shared" si="185"/>
        <v>3</v>
      </c>
      <c r="E1532" s="80">
        <f t="shared" si="186"/>
        <v>8</v>
      </c>
      <c r="F1532" s="80">
        <v>646.77480000000003</v>
      </c>
      <c r="G1532" s="80">
        <v>57.55</v>
      </c>
      <c r="H1532" s="80">
        <v>-0.5</v>
      </c>
      <c r="I1532" s="80">
        <v>138.31</v>
      </c>
      <c r="J1532" s="80">
        <v>5796.8</v>
      </c>
      <c r="K1532" s="80">
        <v>1123.9278999999999</v>
      </c>
      <c r="L1532" s="80">
        <v>11820.91</v>
      </c>
      <c r="M1532" s="80">
        <v>20037.52</v>
      </c>
    </row>
    <row r="1533" spans="1:13" ht="15.5" x14ac:dyDescent="0.35">
      <c r="A1533" s="13">
        <v>44994</v>
      </c>
      <c r="B1533" s="81" t="s">
        <v>1579</v>
      </c>
      <c r="C1533" s="80">
        <f t="shared" si="184"/>
        <v>2023</v>
      </c>
      <c r="D1533" s="80">
        <f t="shared" si="185"/>
        <v>3</v>
      </c>
      <c r="E1533" s="80">
        <f t="shared" si="186"/>
        <v>9</v>
      </c>
      <c r="F1533" s="80">
        <v>642.58259999999996</v>
      </c>
      <c r="G1533" s="80">
        <v>57.17</v>
      </c>
      <c r="H1533" s="80">
        <v>-0.37</v>
      </c>
      <c r="I1533" s="80">
        <v>268.13</v>
      </c>
      <c r="J1533" s="80">
        <v>4356.3999999999996</v>
      </c>
      <c r="K1533" s="80">
        <v>1123.9278999999999</v>
      </c>
      <c r="L1533" s="80">
        <v>11830.49</v>
      </c>
      <c r="M1533" s="80">
        <v>20068.13</v>
      </c>
    </row>
    <row r="1534" spans="1:13" ht="15.5" x14ac:dyDescent="0.35">
      <c r="A1534" s="13">
        <v>44995</v>
      </c>
      <c r="B1534" s="81" t="s">
        <v>1580</v>
      </c>
      <c r="C1534" s="80">
        <f t="shared" si="184"/>
        <v>2023</v>
      </c>
      <c r="D1534" s="80">
        <f t="shared" si="185"/>
        <v>3</v>
      </c>
      <c r="E1534" s="80">
        <f t="shared" si="186"/>
        <v>10</v>
      </c>
      <c r="F1534" s="80">
        <v>639.28039999999999</v>
      </c>
      <c r="G1534" s="80">
        <v>56.88</v>
      </c>
      <c r="H1534" s="80">
        <v>-0.28999999999999998</v>
      </c>
      <c r="I1534" s="80">
        <v>230.87</v>
      </c>
      <c r="J1534" s="80">
        <v>3452.4</v>
      </c>
      <c r="K1534" s="80">
        <v>1123.9278999999999</v>
      </c>
      <c r="L1534" s="80">
        <v>11830.91</v>
      </c>
      <c r="M1534" s="80">
        <v>20105.21</v>
      </c>
    </row>
    <row r="1535" spans="1:13" ht="15.5" x14ac:dyDescent="0.35">
      <c r="A1535" s="13">
        <v>44996</v>
      </c>
      <c r="B1535" s="81" t="s">
        <v>1581</v>
      </c>
      <c r="C1535" s="80">
        <f t="shared" si="184"/>
        <v>2023</v>
      </c>
      <c r="D1535" s="80">
        <f t="shared" si="185"/>
        <v>3</v>
      </c>
      <c r="E1535" s="80">
        <f t="shared" si="186"/>
        <v>11</v>
      </c>
      <c r="F1535" s="80">
        <v>636.67250000000001</v>
      </c>
      <c r="G1535" s="80">
        <v>56.65</v>
      </c>
      <c r="H1535" s="80">
        <v>-0.23</v>
      </c>
      <c r="I1535" s="80">
        <v>238.21</v>
      </c>
      <c r="J1535" s="80">
        <v>2777.3</v>
      </c>
      <c r="K1535" s="80">
        <v>1123.9278999999999</v>
      </c>
      <c r="L1535" s="80">
        <v>11830.99</v>
      </c>
      <c r="M1535" s="80">
        <v>20086.810000000001</v>
      </c>
    </row>
    <row r="1536" spans="1:13" ht="15.5" x14ac:dyDescent="0.35">
      <c r="A1536" s="13">
        <v>44997</v>
      </c>
      <c r="B1536" s="81" t="s">
        <v>1582</v>
      </c>
      <c r="C1536" s="80">
        <f t="shared" si="184"/>
        <v>2023</v>
      </c>
      <c r="D1536" s="80">
        <f t="shared" si="185"/>
        <v>3</v>
      </c>
      <c r="E1536" s="80">
        <f t="shared" si="186"/>
        <v>12</v>
      </c>
      <c r="F1536" s="80">
        <v>634.98329999999999</v>
      </c>
      <c r="G1536" s="80">
        <v>56.5</v>
      </c>
      <c r="H1536" s="80">
        <v>-0.15</v>
      </c>
      <c r="I1536" s="80">
        <v>521.20000000000005</v>
      </c>
      <c r="J1536" s="80">
        <v>2130.1</v>
      </c>
      <c r="K1536" s="80">
        <v>1123.9278999999999</v>
      </c>
      <c r="L1536" s="80">
        <v>11831.07</v>
      </c>
      <c r="M1536" s="80">
        <v>20086.59</v>
      </c>
    </row>
    <row r="1537" spans="1:13" ht="15.5" x14ac:dyDescent="0.35">
      <c r="A1537" s="13">
        <v>44998</v>
      </c>
      <c r="B1537" s="81" t="s">
        <v>1583</v>
      </c>
      <c r="C1537" s="80">
        <f t="shared" si="184"/>
        <v>2023</v>
      </c>
      <c r="D1537" s="80">
        <f t="shared" si="185"/>
        <v>3</v>
      </c>
      <c r="E1537" s="80">
        <f t="shared" si="186"/>
        <v>13</v>
      </c>
      <c r="F1537" s="80">
        <v>633.90610000000004</v>
      </c>
      <c r="G1537" s="80">
        <v>56.4</v>
      </c>
      <c r="H1537" s="80">
        <v>-0.1</v>
      </c>
      <c r="I1537" s="80">
        <v>850.52</v>
      </c>
      <c r="J1537" s="80">
        <v>1901.1</v>
      </c>
      <c r="K1537" s="80">
        <v>1123.9278999999999</v>
      </c>
      <c r="L1537" s="80">
        <v>11831.06</v>
      </c>
      <c r="M1537" s="80">
        <v>20086.62</v>
      </c>
    </row>
    <row r="1538" spans="1:13" ht="15.5" x14ac:dyDescent="0.35">
      <c r="A1538" s="13">
        <v>44999</v>
      </c>
      <c r="B1538" s="81" t="s">
        <v>1584</v>
      </c>
      <c r="C1538" s="80">
        <f t="shared" si="184"/>
        <v>2023</v>
      </c>
      <c r="D1538" s="80">
        <f t="shared" si="185"/>
        <v>3</v>
      </c>
      <c r="E1538" s="80">
        <f t="shared" si="186"/>
        <v>14</v>
      </c>
      <c r="F1538" s="80">
        <v>632.04970000000003</v>
      </c>
      <c r="G1538" s="80">
        <v>56.24</v>
      </c>
      <c r="H1538" s="80">
        <v>-0.17</v>
      </c>
      <c r="I1538" s="80">
        <v>364.8</v>
      </c>
      <c r="J1538" s="80">
        <v>2175.1999999999998</v>
      </c>
      <c r="K1538" s="80">
        <v>1123.9278999999999</v>
      </c>
      <c r="L1538" s="80">
        <v>11830.79</v>
      </c>
      <c r="M1538" s="80">
        <v>20087.330000000002</v>
      </c>
    </row>
    <row r="1539" spans="1:13" ht="15.5" x14ac:dyDescent="0.35">
      <c r="A1539" s="13">
        <v>45000</v>
      </c>
      <c r="B1539" s="81" t="s">
        <v>1585</v>
      </c>
      <c r="C1539" s="80">
        <f t="shared" si="184"/>
        <v>2023</v>
      </c>
      <c r="D1539" s="80">
        <f t="shared" si="185"/>
        <v>3</v>
      </c>
      <c r="E1539" s="80">
        <f t="shared" si="186"/>
        <v>15</v>
      </c>
      <c r="F1539" s="80">
        <v>629.16549999999995</v>
      </c>
      <c r="G1539" s="80">
        <v>55.98</v>
      </c>
      <c r="H1539" s="80">
        <v>-0.26</v>
      </c>
      <c r="I1539" s="80">
        <v>322.26</v>
      </c>
      <c r="J1539" s="80">
        <v>3216.8</v>
      </c>
      <c r="K1539" s="80">
        <v>1123.9278999999999</v>
      </c>
      <c r="L1539" s="80">
        <v>11809.79</v>
      </c>
      <c r="M1539" s="80">
        <v>20012.36</v>
      </c>
    </row>
    <row r="1540" spans="1:13" ht="15.5" x14ac:dyDescent="0.35">
      <c r="A1540" s="13">
        <v>45001</v>
      </c>
      <c r="B1540" s="81" t="s">
        <v>1586</v>
      </c>
      <c r="C1540" s="80">
        <f t="shared" si="184"/>
        <v>2023</v>
      </c>
      <c r="D1540" s="80">
        <f t="shared" si="185"/>
        <v>3</v>
      </c>
      <c r="E1540" s="80">
        <f t="shared" si="186"/>
        <v>16</v>
      </c>
      <c r="F1540" s="80">
        <v>626.9348</v>
      </c>
      <c r="G1540" s="80">
        <v>55.78</v>
      </c>
      <c r="H1540" s="80">
        <v>-0.2</v>
      </c>
      <c r="I1540" s="80">
        <v>398.83</v>
      </c>
      <c r="J1540" s="80">
        <v>2614.9</v>
      </c>
      <c r="K1540" s="80">
        <v>1123.9278999999999</v>
      </c>
      <c r="L1540" s="80">
        <v>11817.81</v>
      </c>
      <c r="M1540" s="80">
        <v>20040.88</v>
      </c>
    </row>
    <row r="1541" spans="1:13" ht="15.5" x14ac:dyDescent="0.35">
      <c r="A1541" s="13">
        <v>45002</v>
      </c>
      <c r="B1541" s="81" t="s">
        <v>1587</v>
      </c>
      <c r="C1541" s="80">
        <f t="shared" ref="C1541:C1604" si="187">YEAR(B1541)</f>
        <v>2023</v>
      </c>
      <c r="D1541" s="80">
        <f t="shared" ref="D1541:D1604" si="188">MONTH(B1541)</f>
        <v>3</v>
      </c>
      <c r="E1541" s="80">
        <f t="shared" ref="E1541:E1604" si="189">DAY(B1541)</f>
        <v>17</v>
      </c>
      <c r="F1541" s="80">
        <v>625.92100000000005</v>
      </c>
      <c r="G1541" s="80">
        <v>55.69</v>
      </c>
      <c r="H1541" s="80">
        <v>-0.09</v>
      </c>
      <c r="I1541" s="80">
        <v>794.56</v>
      </c>
      <c r="J1541" s="80">
        <v>1802.4</v>
      </c>
      <c r="K1541" s="80">
        <v>1123.9278999999999</v>
      </c>
      <c r="L1541" s="80">
        <v>11830.82</v>
      </c>
      <c r="M1541" s="80">
        <v>20087.25</v>
      </c>
    </row>
    <row r="1542" spans="1:13" ht="15.5" x14ac:dyDescent="0.35">
      <c r="A1542" s="13">
        <v>45003</v>
      </c>
      <c r="B1542" s="81" t="s">
        <v>1588</v>
      </c>
      <c r="C1542" s="80">
        <f t="shared" si="187"/>
        <v>2023</v>
      </c>
      <c r="D1542" s="80">
        <f t="shared" si="188"/>
        <v>3</v>
      </c>
      <c r="E1542" s="80">
        <f t="shared" si="189"/>
        <v>18</v>
      </c>
      <c r="F1542" s="80">
        <v>626.48680000000002</v>
      </c>
      <c r="G1542" s="80">
        <v>55.74</v>
      </c>
      <c r="H1542" s="80">
        <v>0.05</v>
      </c>
      <c r="I1542" s="80">
        <v>1492.64</v>
      </c>
      <c r="J1542" s="80">
        <v>1029.9000000000001</v>
      </c>
      <c r="K1542" s="80">
        <v>1123.9278999999999</v>
      </c>
      <c r="L1542" s="80">
        <v>11830.73</v>
      </c>
      <c r="M1542" s="80">
        <v>20087.5</v>
      </c>
    </row>
    <row r="1543" spans="1:13" ht="15.5" x14ac:dyDescent="0.35">
      <c r="A1543" s="13">
        <v>45004</v>
      </c>
      <c r="B1543" s="81" t="s">
        <v>1589</v>
      </c>
      <c r="C1543" s="80">
        <f t="shared" si="187"/>
        <v>2023</v>
      </c>
      <c r="D1543" s="80">
        <f t="shared" si="188"/>
        <v>3</v>
      </c>
      <c r="E1543" s="80">
        <f t="shared" si="189"/>
        <v>19</v>
      </c>
      <c r="F1543" s="80">
        <v>626.78510000000006</v>
      </c>
      <c r="G1543" s="80">
        <v>55.77</v>
      </c>
      <c r="H1543" s="80">
        <v>0.03</v>
      </c>
      <c r="I1543" s="80">
        <v>1315.48</v>
      </c>
      <c r="J1543" s="80">
        <v>1019.7</v>
      </c>
      <c r="K1543" s="80">
        <v>1123.9278999999999</v>
      </c>
      <c r="L1543" s="80">
        <v>11830.52</v>
      </c>
      <c r="M1543" s="80">
        <v>20088.05</v>
      </c>
    </row>
    <row r="1544" spans="1:13" ht="15.5" x14ac:dyDescent="0.35">
      <c r="A1544" s="13">
        <v>45005</v>
      </c>
      <c r="B1544" s="81" t="s">
        <v>1590</v>
      </c>
      <c r="C1544" s="80">
        <f t="shared" si="187"/>
        <v>2023</v>
      </c>
      <c r="D1544" s="80">
        <f t="shared" si="188"/>
        <v>3</v>
      </c>
      <c r="E1544" s="80">
        <f t="shared" si="189"/>
        <v>20</v>
      </c>
      <c r="F1544" s="80">
        <v>625.42729999999995</v>
      </c>
      <c r="G1544" s="80">
        <v>55.65</v>
      </c>
      <c r="H1544" s="80">
        <v>-0.12</v>
      </c>
      <c r="I1544" s="80">
        <v>481.17</v>
      </c>
      <c r="J1544" s="80">
        <v>1759.6</v>
      </c>
      <c r="K1544" s="80">
        <v>1123.9278999999999</v>
      </c>
      <c r="L1544" s="80">
        <v>11830.37</v>
      </c>
      <c r="M1544" s="80">
        <v>20088.45</v>
      </c>
    </row>
    <row r="1545" spans="1:13" ht="15.5" x14ac:dyDescent="0.35">
      <c r="A1545" s="13">
        <v>45006</v>
      </c>
      <c r="B1545" s="81" t="s">
        <v>1591</v>
      </c>
      <c r="C1545" s="80">
        <f t="shared" si="187"/>
        <v>2023</v>
      </c>
      <c r="D1545" s="80">
        <f t="shared" si="188"/>
        <v>3</v>
      </c>
      <c r="E1545" s="80">
        <f t="shared" si="189"/>
        <v>21</v>
      </c>
      <c r="F1545" s="80">
        <v>624.94740000000002</v>
      </c>
      <c r="G1545" s="80">
        <v>55.6</v>
      </c>
      <c r="H1545" s="80">
        <v>-0.04</v>
      </c>
      <c r="I1545" s="80">
        <v>796.41</v>
      </c>
      <c r="J1545" s="80">
        <v>1276.2</v>
      </c>
      <c r="K1545" s="80">
        <v>1123.9278999999999</v>
      </c>
      <c r="L1545" s="80">
        <v>11830.28</v>
      </c>
      <c r="M1545" s="80">
        <v>20069.189999999999</v>
      </c>
    </row>
    <row r="1546" spans="1:13" ht="15.5" x14ac:dyDescent="0.35">
      <c r="A1546" s="13">
        <v>45007</v>
      </c>
      <c r="B1546" s="81" t="s">
        <v>1592</v>
      </c>
      <c r="C1546" s="80">
        <f t="shared" si="187"/>
        <v>2023</v>
      </c>
      <c r="D1546" s="80">
        <f t="shared" si="188"/>
        <v>3</v>
      </c>
      <c r="E1546" s="80">
        <f t="shared" si="189"/>
        <v>22</v>
      </c>
      <c r="F1546" s="80">
        <v>625.27560000000005</v>
      </c>
      <c r="G1546" s="80">
        <v>55.63</v>
      </c>
      <c r="H1546" s="80">
        <v>0.03</v>
      </c>
      <c r="I1546" s="80">
        <v>1438.86</v>
      </c>
      <c r="J1546" s="80">
        <v>1168.9000000000001</v>
      </c>
      <c r="K1546" s="80">
        <v>1123.9278999999999</v>
      </c>
      <c r="L1546" s="80">
        <v>11809.22</v>
      </c>
      <c r="M1546" s="80">
        <v>19994.38</v>
      </c>
    </row>
    <row r="1547" spans="1:13" ht="15.5" x14ac:dyDescent="0.35">
      <c r="A1547" s="13">
        <v>45008</v>
      </c>
      <c r="B1547" s="81" t="s">
        <v>1593</v>
      </c>
      <c r="C1547" s="80">
        <f t="shared" si="187"/>
        <v>2023</v>
      </c>
      <c r="D1547" s="80">
        <f t="shared" si="188"/>
        <v>3</v>
      </c>
      <c r="E1547" s="80">
        <f t="shared" si="189"/>
        <v>23</v>
      </c>
      <c r="F1547" s="80">
        <v>625.99149999999997</v>
      </c>
      <c r="G1547" s="80">
        <v>55.7</v>
      </c>
      <c r="H1547" s="80">
        <v>0.06</v>
      </c>
      <c r="I1547" s="80">
        <v>1650.36</v>
      </c>
      <c r="J1547" s="80">
        <v>1058.8</v>
      </c>
      <c r="K1547" s="80">
        <v>1123.9278999999999</v>
      </c>
      <c r="L1547" s="80">
        <v>11817.11</v>
      </c>
      <c r="M1547" s="80">
        <v>20023.23</v>
      </c>
    </row>
    <row r="1548" spans="1:13" ht="15.5" x14ac:dyDescent="0.35">
      <c r="A1548" s="13">
        <v>45009</v>
      </c>
      <c r="B1548" s="81" t="s">
        <v>1594</v>
      </c>
      <c r="C1548" s="80">
        <f t="shared" si="187"/>
        <v>2023</v>
      </c>
      <c r="D1548" s="80">
        <f t="shared" si="188"/>
        <v>3</v>
      </c>
      <c r="E1548" s="80">
        <f t="shared" si="189"/>
        <v>24</v>
      </c>
      <c r="F1548" s="80">
        <v>627.49620000000004</v>
      </c>
      <c r="G1548" s="80">
        <v>55.83</v>
      </c>
      <c r="H1548" s="80">
        <v>0.13</v>
      </c>
      <c r="I1548" s="80">
        <v>2091.94</v>
      </c>
      <c r="J1548" s="80">
        <v>764.7</v>
      </c>
      <c r="K1548" s="80">
        <v>1123.9278999999999</v>
      </c>
      <c r="L1548" s="80">
        <v>11828.52</v>
      </c>
      <c r="M1548" s="80">
        <v>20067.88</v>
      </c>
    </row>
    <row r="1549" spans="1:13" ht="15.5" x14ac:dyDescent="0.35">
      <c r="A1549" s="13">
        <v>45010</v>
      </c>
      <c r="B1549" s="81" t="s">
        <v>1595</v>
      </c>
      <c r="C1549" s="80">
        <f t="shared" si="187"/>
        <v>2023</v>
      </c>
      <c r="D1549" s="80">
        <f t="shared" si="188"/>
        <v>3</v>
      </c>
      <c r="E1549" s="80">
        <f t="shared" si="189"/>
        <v>25</v>
      </c>
      <c r="F1549" s="80">
        <v>628.95209999999997</v>
      </c>
      <c r="G1549" s="80">
        <v>56.03</v>
      </c>
      <c r="H1549" s="80">
        <v>0.13</v>
      </c>
      <c r="I1549" s="80">
        <v>2092.48</v>
      </c>
      <c r="J1549" s="80">
        <v>646.79999999999995</v>
      </c>
      <c r="K1549" s="80">
        <v>1122.4743000000001</v>
      </c>
      <c r="L1549" s="80">
        <v>11706.43</v>
      </c>
      <c r="M1549" s="80">
        <v>19868.259999999998</v>
      </c>
    </row>
    <row r="1550" spans="1:13" ht="15.5" x14ac:dyDescent="0.35">
      <c r="A1550" s="13">
        <v>45011</v>
      </c>
      <c r="B1550" s="81" t="s">
        <v>1596</v>
      </c>
      <c r="C1550" s="80">
        <f t="shared" si="187"/>
        <v>2023</v>
      </c>
      <c r="D1550" s="80">
        <f t="shared" si="188"/>
        <v>3</v>
      </c>
      <c r="E1550" s="80">
        <f t="shared" si="189"/>
        <v>26</v>
      </c>
      <c r="F1550" s="80">
        <v>629.78620000000001</v>
      </c>
      <c r="G1550" s="80">
        <v>56.03</v>
      </c>
      <c r="H1550" s="80">
        <v>7.0000000000000007E-2</v>
      </c>
      <c r="I1550" s="80">
        <v>1615.73</v>
      </c>
      <c r="J1550" s="80">
        <v>813</v>
      </c>
      <c r="K1550" s="80">
        <v>1123.9278999999999</v>
      </c>
      <c r="L1550" s="80">
        <v>11825.78</v>
      </c>
      <c r="M1550" s="80">
        <v>20066.060000000001</v>
      </c>
    </row>
    <row r="1551" spans="1:13" ht="15.5" x14ac:dyDescent="0.35">
      <c r="A1551" s="13">
        <v>45012</v>
      </c>
      <c r="B1551" s="81" t="s">
        <v>1597</v>
      </c>
      <c r="C1551" s="80">
        <f t="shared" si="187"/>
        <v>2023</v>
      </c>
      <c r="D1551" s="80">
        <f t="shared" si="188"/>
        <v>3</v>
      </c>
      <c r="E1551" s="80">
        <f t="shared" si="189"/>
        <v>27</v>
      </c>
      <c r="F1551" s="80">
        <v>628.23699999999997</v>
      </c>
      <c r="G1551" s="80">
        <v>55.9</v>
      </c>
      <c r="H1551" s="80">
        <v>-0.14000000000000001</v>
      </c>
      <c r="I1551" s="80">
        <v>603.86</v>
      </c>
      <c r="J1551" s="80">
        <v>2094.5</v>
      </c>
      <c r="K1551" s="80">
        <v>1123.9278999999999</v>
      </c>
      <c r="L1551" s="80">
        <v>11828.89</v>
      </c>
      <c r="M1551" s="80">
        <v>20070.7</v>
      </c>
    </row>
    <row r="1552" spans="1:13" ht="15.5" x14ac:dyDescent="0.35">
      <c r="A1552" s="13">
        <v>45013</v>
      </c>
      <c r="B1552" s="81" t="s">
        <v>1598</v>
      </c>
      <c r="C1552" s="80">
        <f t="shared" si="187"/>
        <v>2023</v>
      </c>
      <c r="D1552" s="80">
        <f t="shared" si="188"/>
        <v>3</v>
      </c>
      <c r="E1552" s="80">
        <f t="shared" si="189"/>
        <v>28</v>
      </c>
      <c r="F1552" s="80">
        <v>625.84649999999999</v>
      </c>
      <c r="G1552" s="80">
        <v>55.69</v>
      </c>
      <c r="H1552" s="80">
        <v>-0.21</v>
      </c>
      <c r="I1552" s="80">
        <v>456.6</v>
      </c>
      <c r="J1552" s="80">
        <v>2771.1</v>
      </c>
      <c r="K1552" s="80">
        <v>1123.8263999999999</v>
      </c>
      <c r="L1552" s="80">
        <v>11823.2</v>
      </c>
      <c r="M1552" s="80">
        <v>20062.18</v>
      </c>
    </row>
    <row r="1553" spans="1:13" ht="15.5" x14ac:dyDescent="0.35">
      <c r="A1553" s="13">
        <v>45014</v>
      </c>
      <c r="B1553" s="81" t="s">
        <v>1599</v>
      </c>
      <c r="C1553" s="80">
        <f t="shared" si="187"/>
        <v>2023</v>
      </c>
      <c r="D1553" s="80">
        <f t="shared" si="188"/>
        <v>3</v>
      </c>
      <c r="E1553" s="80">
        <f t="shared" si="189"/>
        <v>29</v>
      </c>
      <c r="F1553" s="80">
        <v>624.99749999999995</v>
      </c>
      <c r="G1553" s="80">
        <v>55.61</v>
      </c>
      <c r="H1553" s="80">
        <v>-0.08</v>
      </c>
      <c r="I1553" s="80">
        <v>668.99</v>
      </c>
      <c r="J1553" s="80">
        <v>1602.8</v>
      </c>
      <c r="K1553" s="80">
        <v>1123.9278999999999</v>
      </c>
      <c r="L1553" s="80">
        <v>11831.05</v>
      </c>
      <c r="M1553" s="80">
        <v>20037.650000000001</v>
      </c>
    </row>
    <row r="1554" spans="1:13" ht="15.5" x14ac:dyDescent="0.35">
      <c r="A1554" s="13">
        <v>45015</v>
      </c>
      <c r="B1554" s="81" t="s">
        <v>1600</v>
      </c>
      <c r="C1554" s="80">
        <f t="shared" si="187"/>
        <v>2023</v>
      </c>
      <c r="D1554" s="80">
        <f t="shared" si="188"/>
        <v>3</v>
      </c>
      <c r="E1554" s="80">
        <f t="shared" si="189"/>
        <v>30</v>
      </c>
      <c r="F1554" s="80">
        <v>625.44000000000005</v>
      </c>
      <c r="G1554" s="80">
        <v>55.65</v>
      </c>
      <c r="H1554" s="80">
        <v>0.04</v>
      </c>
      <c r="I1554" s="80">
        <v>1422.59</v>
      </c>
      <c r="J1554" s="80">
        <v>962.6</v>
      </c>
      <c r="K1554" s="80">
        <v>1123.9278999999999</v>
      </c>
      <c r="L1554" s="80">
        <v>11840.03</v>
      </c>
      <c r="M1554" s="80">
        <v>20069.86</v>
      </c>
    </row>
    <row r="1555" spans="1:13" ht="15.5" x14ac:dyDescent="0.35">
      <c r="A1555" s="13">
        <v>45016</v>
      </c>
      <c r="B1555" s="81" t="s">
        <v>1601</v>
      </c>
      <c r="C1555" s="80">
        <f t="shared" si="187"/>
        <v>2023</v>
      </c>
      <c r="D1555" s="80">
        <f t="shared" si="188"/>
        <v>3</v>
      </c>
      <c r="E1555" s="80">
        <f t="shared" si="189"/>
        <v>31</v>
      </c>
      <c r="F1555" s="80">
        <v>627.82410000000004</v>
      </c>
      <c r="G1555" s="80">
        <v>55.84</v>
      </c>
      <c r="H1555" s="80">
        <v>0.21</v>
      </c>
      <c r="I1555" s="80">
        <v>1502.49</v>
      </c>
      <c r="J1555" s="80">
        <v>1133.5</v>
      </c>
      <c r="K1555" s="80">
        <v>1124.4166</v>
      </c>
      <c r="L1555" s="80">
        <v>11840.73</v>
      </c>
      <c r="M1555" s="80">
        <v>20071.900000000001</v>
      </c>
    </row>
    <row r="1556" spans="1:13" ht="15.5" x14ac:dyDescent="0.35">
      <c r="A1556" s="13">
        <v>45017</v>
      </c>
      <c r="B1556" s="81" t="s">
        <v>1602</v>
      </c>
      <c r="C1556" s="80">
        <f t="shared" si="187"/>
        <v>2023</v>
      </c>
      <c r="D1556" s="80">
        <f t="shared" si="188"/>
        <v>4</v>
      </c>
      <c r="E1556" s="80">
        <f t="shared" si="189"/>
        <v>1</v>
      </c>
      <c r="F1556" s="80">
        <v>627.93740000000003</v>
      </c>
      <c r="G1556" s="80">
        <v>55.88</v>
      </c>
      <c r="H1556" s="80">
        <v>0.01</v>
      </c>
      <c r="I1556" s="80">
        <v>2108.7600000000002</v>
      </c>
      <c r="J1556" s="80">
        <v>434.9</v>
      </c>
      <c r="K1556" s="80">
        <v>1123.7583</v>
      </c>
      <c r="L1556" s="80">
        <v>11890.1</v>
      </c>
      <c r="M1556" s="80">
        <v>20077.580000000002</v>
      </c>
    </row>
    <row r="1557" spans="1:13" ht="15.5" x14ac:dyDescent="0.35">
      <c r="A1557" s="13">
        <v>45018</v>
      </c>
      <c r="B1557" s="81" t="s">
        <v>1603</v>
      </c>
      <c r="C1557" s="80">
        <f t="shared" si="187"/>
        <v>2023</v>
      </c>
      <c r="D1557" s="80">
        <f t="shared" si="188"/>
        <v>4</v>
      </c>
      <c r="E1557" s="80">
        <f t="shared" si="189"/>
        <v>2</v>
      </c>
      <c r="F1557" s="80">
        <v>628.53269999999998</v>
      </c>
      <c r="G1557" s="80">
        <v>55.94</v>
      </c>
      <c r="H1557" s="80">
        <v>0.05</v>
      </c>
      <c r="I1557" s="80">
        <v>1323.88</v>
      </c>
      <c r="J1557" s="80">
        <v>782.1</v>
      </c>
      <c r="K1557" s="80">
        <v>1123.6018999999999</v>
      </c>
      <c r="L1557" s="80">
        <v>11888.75</v>
      </c>
      <c r="M1557" s="80">
        <v>20075.84</v>
      </c>
    </row>
    <row r="1558" spans="1:13" ht="15.5" x14ac:dyDescent="0.35">
      <c r="A1558" s="13">
        <v>45019</v>
      </c>
      <c r="B1558" s="81" t="s">
        <v>1604</v>
      </c>
      <c r="C1558" s="80">
        <f t="shared" si="187"/>
        <v>2023</v>
      </c>
      <c r="D1558" s="80">
        <f t="shared" si="188"/>
        <v>4</v>
      </c>
      <c r="E1558" s="80">
        <f t="shared" si="189"/>
        <v>3</v>
      </c>
      <c r="F1558" s="80">
        <v>627.67870000000005</v>
      </c>
      <c r="G1558" s="80">
        <v>55.87</v>
      </c>
      <c r="H1558" s="80">
        <v>-0.08</v>
      </c>
      <c r="I1558" s="80">
        <v>777.96</v>
      </c>
      <c r="J1558" s="80">
        <v>1563.1</v>
      </c>
      <c r="K1558" s="80">
        <v>1123.4909</v>
      </c>
      <c r="L1558" s="80">
        <v>11906.66</v>
      </c>
      <c r="M1558" s="80">
        <v>20051.07</v>
      </c>
    </row>
    <row r="1559" spans="1:13" ht="15.5" x14ac:dyDescent="0.35">
      <c r="A1559" s="13">
        <v>45020</v>
      </c>
      <c r="B1559" s="81" t="s">
        <v>1605</v>
      </c>
      <c r="C1559" s="80">
        <f t="shared" si="187"/>
        <v>2023</v>
      </c>
      <c r="D1559" s="80">
        <f t="shared" si="188"/>
        <v>4</v>
      </c>
      <c r="E1559" s="80">
        <f t="shared" si="189"/>
        <v>4</v>
      </c>
      <c r="F1559" s="80">
        <v>626.28150000000005</v>
      </c>
      <c r="G1559" s="80">
        <v>55.74</v>
      </c>
      <c r="H1559" s="80">
        <v>-0.12</v>
      </c>
      <c r="I1559" s="80">
        <v>728.14</v>
      </c>
      <c r="J1559" s="80">
        <v>2177.9</v>
      </c>
      <c r="K1559" s="80">
        <v>1123.4909</v>
      </c>
      <c r="L1559" s="80">
        <v>11906.66</v>
      </c>
      <c r="M1559" s="80">
        <v>20051.07</v>
      </c>
    </row>
    <row r="1560" spans="1:13" ht="15.5" x14ac:dyDescent="0.35">
      <c r="A1560" s="13">
        <v>45021</v>
      </c>
      <c r="B1560" s="81" t="s">
        <v>1606</v>
      </c>
      <c r="C1560" s="80">
        <f t="shared" si="187"/>
        <v>2023</v>
      </c>
      <c r="D1560" s="80">
        <f t="shared" si="188"/>
        <v>4</v>
      </c>
      <c r="E1560" s="80">
        <f t="shared" si="189"/>
        <v>5</v>
      </c>
      <c r="F1560" s="80">
        <v>624.94190000000003</v>
      </c>
      <c r="G1560" s="80">
        <v>55.62</v>
      </c>
      <c r="H1560" s="80">
        <v>-0.12</v>
      </c>
      <c r="I1560" s="80">
        <v>784.89</v>
      </c>
      <c r="J1560" s="80">
        <v>2081.8000000000002</v>
      </c>
      <c r="K1560" s="80">
        <v>1123.6378999999999</v>
      </c>
      <c r="L1560" s="80">
        <v>11899.35</v>
      </c>
      <c r="M1560" s="80">
        <v>20051.82</v>
      </c>
    </row>
    <row r="1561" spans="1:13" ht="15.5" x14ac:dyDescent="0.35">
      <c r="A1561" s="13">
        <v>45022</v>
      </c>
      <c r="B1561" s="81" t="s">
        <v>1607</v>
      </c>
      <c r="C1561" s="80">
        <f t="shared" si="187"/>
        <v>2023</v>
      </c>
      <c r="D1561" s="80">
        <f t="shared" si="188"/>
        <v>4</v>
      </c>
      <c r="E1561" s="80">
        <f t="shared" si="189"/>
        <v>6</v>
      </c>
      <c r="F1561" s="80">
        <v>624.06880000000001</v>
      </c>
      <c r="G1561" s="80">
        <v>55.54</v>
      </c>
      <c r="H1561" s="80">
        <v>-0.08</v>
      </c>
      <c r="I1561" s="80">
        <v>691.75</v>
      </c>
      <c r="J1561" s="80">
        <v>1546.6</v>
      </c>
      <c r="K1561" s="80">
        <v>1123.6378999999999</v>
      </c>
      <c r="L1561" s="80">
        <v>11908.37</v>
      </c>
      <c r="M1561" s="80">
        <v>20083.900000000001</v>
      </c>
    </row>
    <row r="1562" spans="1:13" ht="15.5" x14ac:dyDescent="0.35">
      <c r="A1562" s="13">
        <v>45023</v>
      </c>
      <c r="B1562" s="81" t="s">
        <v>1608</v>
      </c>
      <c r="C1562" s="80">
        <f t="shared" si="187"/>
        <v>2023</v>
      </c>
      <c r="D1562" s="80">
        <f t="shared" si="188"/>
        <v>4</v>
      </c>
      <c r="E1562" s="80">
        <f t="shared" si="189"/>
        <v>7</v>
      </c>
      <c r="F1562" s="80">
        <v>624.346</v>
      </c>
      <c r="G1562" s="80">
        <v>55.47</v>
      </c>
      <c r="H1562" s="80">
        <v>0.02</v>
      </c>
      <c r="I1562" s="80">
        <v>1326.89</v>
      </c>
      <c r="J1562" s="80">
        <v>1034.2</v>
      </c>
      <c r="K1562" s="80">
        <v>1125.6378999999999</v>
      </c>
      <c r="L1562" s="80">
        <v>11908.37</v>
      </c>
      <c r="M1562" s="80">
        <v>20083.89</v>
      </c>
    </row>
    <row r="1563" spans="1:13" ht="15.5" x14ac:dyDescent="0.35">
      <c r="A1563" s="13">
        <v>45024</v>
      </c>
      <c r="B1563" s="81" t="s">
        <v>1609</v>
      </c>
      <c r="C1563" s="80">
        <f t="shared" si="187"/>
        <v>2023</v>
      </c>
      <c r="D1563" s="80">
        <f t="shared" si="188"/>
        <v>4</v>
      </c>
      <c r="E1563" s="80">
        <f t="shared" si="189"/>
        <v>8</v>
      </c>
      <c r="F1563" s="80">
        <v>625.59580000000005</v>
      </c>
      <c r="G1563" s="80">
        <v>55.58</v>
      </c>
      <c r="H1563" s="80">
        <v>0.11</v>
      </c>
      <c r="I1563" s="80">
        <v>1947.51</v>
      </c>
      <c r="J1563" s="80">
        <v>665.5</v>
      </c>
      <c r="K1563" s="80">
        <v>1125.6378999999999</v>
      </c>
      <c r="L1563" s="80">
        <v>11908.31</v>
      </c>
      <c r="M1563" s="80">
        <v>20084.04</v>
      </c>
    </row>
    <row r="1564" spans="1:13" ht="15.5" x14ac:dyDescent="0.35">
      <c r="A1564" s="13">
        <v>45025</v>
      </c>
      <c r="B1564" s="81" t="s">
        <v>1610</v>
      </c>
      <c r="C1564" s="80">
        <f t="shared" si="187"/>
        <v>2023</v>
      </c>
      <c r="D1564" s="80">
        <f t="shared" si="188"/>
        <v>4</v>
      </c>
      <c r="E1564" s="80">
        <f t="shared" si="189"/>
        <v>9</v>
      </c>
      <c r="F1564" s="80">
        <v>627.6771</v>
      </c>
      <c r="G1564" s="80">
        <v>55.76</v>
      </c>
      <c r="H1564" s="80">
        <v>0.18</v>
      </c>
      <c r="I1564" s="80">
        <v>2504.71</v>
      </c>
      <c r="J1564" s="80">
        <v>395.7</v>
      </c>
      <c r="K1564" s="80">
        <v>1125.6378999999999</v>
      </c>
      <c r="L1564" s="80">
        <v>11908.26</v>
      </c>
      <c r="M1564" s="80">
        <v>20084.189999999999</v>
      </c>
    </row>
    <row r="1565" spans="1:13" ht="15.5" x14ac:dyDescent="0.35">
      <c r="A1565" s="13">
        <v>45026</v>
      </c>
      <c r="B1565" s="81" t="s">
        <v>1611</v>
      </c>
      <c r="C1565" s="80">
        <f t="shared" si="187"/>
        <v>2023</v>
      </c>
      <c r="D1565" s="80">
        <f t="shared" si="188"/>
        <v>4</v>
      </c>
      <c r="E1565" s="80">
        <f t="shared" si="189"/>
        <v>10</v>
      </c>
      <c r="F1565" s="80">
        <v>630.04489999999998</v>
      </c>
      <c r="G1565" s="80">
        <v>55.97</v>
      </c>
      <c r="H1565" s="80">
        <v>0.21</v>
      </c>
      <c r="I1565" s="80">
        <v>2686.1</v>
      </c>
      <c r="J1565" s="80">
        <v>309.3</v>
      </c>
      <c r="K1565" s="80">
        <v>1125.6378999999999</v>
      </c>
      <c r="L1565" s="80">
        <v>11908.18</v>
      </c>
      <c r="M1565" s="80">
        <v>20084.38</v>
      </c>
    </row>
    <row r="1566" spans="1:13" ht="15.5" x14ac:dyDescent="0.35">
      <c r="A1566" s="13">
        <v>45027</v>
      </c>
      <c r="B1566" s="81" t="s">
        <v>1612</v>
      </c>
      <c r="C1566" s="80">
        <f t="shared" si="187"/>
        <v>2023</v>
      </c>
      <c r="D1566" s="80">
        <f t="shared" si="188"/>
        <v>4</v>
      </c>
      <c r="E1566" s="80">
        <f t="shared" si="189"/>
        <v>11</v>
      </c>
      <c r="F1566" s="80">
        <v>631.58839999999998</v>
      </c>
      <c r="G1566" s="80">
        <v>56.11</v>
      </c>
      <c r="H1566" s="80">
        <v>0.14000000000000001</v>
      </c>
      <c r="I1566" s="80">
        <v>1946.16</v>
      </c>
      <c r="J1566" s="80">
        <v>417.1</v>
      </c>
      <c r="K1566" s="80">
        <v>1125.6378999999999</v>
      </c>
      <c r="L1566" s="80">
        <v>11908.11</v>
      </c>
      <c r="M1566" s="80">
        <v>19992.080000000002</v>
      </c>
    </row>
    <row r="1567" spans="1:13" ht="15.5" x14ac:dyDescent="0.35">
      <c r="A1567" s="13">
        <v>45028</v>
      </c>
      <c r="B1567" s="81" t="s">
        <v>1613</v>
      </c>
      <c r="C1567" s="80">
        <f t="shared" si="187"/>
        <v>2023</v>
      </c>
      <c r="D1567" s="80">
        <f t="shared" si="188"/>
        <v>4</v>
      </c>
      <c r="E1567" s="80">
        <f t="shared" si="189"/>
        <v>12</v>
      </c>
      <c r="F1567" s="80">
        <v>632.48659999999995</v>
      </c>
      <c r="G1567" s="80">
        <v>56.19</v>
      </c>
      <c r="H1567" s="80">
        <v>0.08</v>
      </c>
      <c r="I1567" s="80">
        <v>1713.4</v>
      </c>
      <c r="J1567" s="80">
        <v>796.4</v>
      </c>
      <c r="K1567" s="80">
        <v>1125.6378999999999</v>
      </c>
      <c r="L1567" s="80">
        <v>11901.49</v>
      </c>
      <c r="M1567" s="80">
        <v>19964.36</v>
      </c>
    </row>
    <row r="1568" spans="1:13" ht="15.5" x14ac:dyDescent="0.35">
      <c r="A1568" s="13">
        <v>45029</v>
      </c>
      <c r="B1568" s="81" t="s">
        <v>1614</v>
      </c>
      <c r="C1568" s="80">
        <f t="shared" si="187"/>
        <v>2023</v>
      </c>
      <c r="D1568" s="80">
        <f t="shared" si="188"/>
        <v>4</v>
      </c>
      <c r="E1568" s="80">
        <f t="shared" si="189"/>
        <v>13</v>
      </c>
      <c r="F1568" s="80">
        <v>633.3528</v>
      </c>
      <c r="G1568" s="80">
        <v>56.27</v>
      </c>
      <c r="H1568" s="80">
        <v>0.08</v>
      </c>
      <c r="I1568" s="80">
        <v>1321.6</v>
      </c>
      <c r="J1568" s="80">
        <v>1373.8</v>
      </c>
      <c r="K1568" s="80">
        <v>1125.6378999999999</v>
      </c>
      <c r="L1568" s="80">
        <v>11910.4</v>
      </c>
      <c r="M1568" s="80">
        <v>19996.72</v>
      </c>
    </row>
    <row r="1569" spans="1:13" ht="15.5" x14ac:dyDescent="0.35">
      <c r="A1569" s="13">
        <v>45030</v>
      </c>
      <c r="B1569" s="81" t="s">
        <v>1615</v>
      </c>
      <c r="C1569" s="80">
        <f t="shared" si="187"/>
        <v>2023</v>
      </c>
      <c r="D1569" s="80">
        <f t="shared" si="188"/>
        <v>4</v>
      </c>
      <c r="E1569" s="80">
        <f t="shared" si="189"/>
        <v>14</v>
      </c>
      <c r="F1569" s="80">
        <v>633.35929999999996</v>
      </c>
      <c r="G1569" s="80">
        <v>56.27</v>
      </c>
      <c r="H1569" s="80">
        <v>0</v>
      </c>
      <c r="I1569" s="80">
        <v>1625.79</v>
      </c>
      <c r="J1569" s="80">
        <v>694</v>
      </c>
      <c r="K1569" s="80">
        <v>1125.6378999999999</v>
      </c>
      <c r="L1569" s="80">
        <v>11910.49</v>
      </c>
      <c r="M1569" s="80">
        <v>19996.5</v>
      </c>
    </row>
    <row r="1570" spans="1:13" ht="15.5" x14ac:dyDescent="0.35">
      <c r="A1570" s="13">
        <v>45031</v>
      </c>
      <c r="B1570" s="81" t="s">
        <v>1616</v>
      </c>
      <c r="C1570" s="80">
        <f t="shared" si="187"/>
        <v>2023</v>
      </c>
      <c r="D1570" s="80">
        <f t="shared" si="188"/>
        <v>4</v>
      </c>
      <c r="E1570" s="80">
        <f t="shared" si="189"/>
        <v>15</v>
      </c>
      <c r="F1570" s="80">
        <v>635.25030000000004</v>
      </c>
      <c r="G1570" s="80">
        <v>56.38</v>
      </c>
      <c r="H1570" s="80">
        <v>0.17</v>
      </c>
      <c r="I1570" s="80">
        <v>2268.9699999999998</v>
      </c>
      <c r="J1570" s="80">
        <v>367.9</v>
      </c>
      <c r="K1570" s="80">
        <v>1126.7384999999999</v>
      </c>
      <c r="L1570" s="80">
        <v>11910.44</v>
      </c>
      <c r="M1570" s="80">
        <v>19996.61</v>
      </c>
    </row>
    <row r="1571" spans="1:13" ht="15.5" x14ac:dyDescent="0.35">
      <c r="A1571" s="13">
        <v>45032</v>
      </c>
      <c r="B1571" s="81" t="s">
        <v>1617</v>
      </c>
      <c r="C1571" s="80">
        <f t="shared" si="187"/>
        <v>2023</v>
      </c>
      <c r="D1571" s="80">
        <f t="shared" si="188"/>
        <v>4</v>
      </c>
      <c r="E1571" s="80">
        <f t="shared" si="189"/>
        <v>16</v>
      </c>
      <c r="F1571" s="80">
        <v>637.65200000000004</v>
      </c>
      <c r="G1571" s="80">
        <v>56.59</v>
      </c>
      <c r="H1571" s="80">
        <v>0.21</v>
      </c>
      <c r="I1571" s="80">
        <v>2561.91</v>
      </c>
      <c r="J1571" s="80">
        <v>374.9</v>
      </c>
      <c r="K1571" s="80">
        <v>1126.7384999999999</v>
      </c>
      <c r="L1571" s="80">
        <v>11910.33</v>
      </c>
      <c r="M1571" s="80">
        <v>19996.900000000001</v>
      </c>
    </row>
    <row r="1572" spans="1:13" ht="15.5" x14ac:dyDescent="0.35">
      <c r="A1572" s="13">
        <v>45033</v>
      </c>
      <c r="B1572" s="81" t="s">
        <v>1618</v>
      </c>
      <c r="C1572" s="80">
        <f t="shared" si="187"/>
        <v>2023</v>
      </c>
      <c r="D1572" s="80">
        <f t="shared" si="188"/>
        <v>4</v>
      </c>
      <c r="E1572" s="80">
        <f t="shared" si="189"/>
        <v>17</v>
      </c>
      <c r="F1572" s="80">
        <v>638.96789999999999</v>
      </c>
      <c r="G1572" s="80">
        <v>56.71</v>
      </c>
      <c r="H1572" s="80">
        <v>0.12</v>
      </c>
      <c r="I1572" s="80">
        <v>1906.99</v>
      </c>
      <c r="J1572" s="80">
        <v>591.4</v>
      </c>
      <c r="K1572" s="80">
        <v>1126.7384999999999</v>
      </c>
      <c r="L1572" s="80">
        <v>11910.26</v>
      </c>
      <c r="M1572" s="80">
        <v>19997.099999999999</v>
      </c>
    </row>
    <row r="1573" spans="1:13" ht="15.5" x14ac:dyDescent="0.35">
      <c r="A1573" s="13">
        <v>45034</v>
      </c>
      <c r="B1573" s="81" t="s">
        <v>1619</v>
      </c>
      <c r="C1573" s="80">
        <f t="shared" si="187"/>
        <v>2023</v>
      </c>
      <c r="D1573" s="80">
        <f t="shared" si="188"/>
        <v>4</v>
      </c>
      <c r="E1573" s="80">
        <f t="shared" si="189"/>
        <v>18</v>
      </c>
      <c r="F1573" s="80">
        <v>640.5</v>
      </c>
      <c r="G1573" s="80">
        <v>56.85</v>
      </c>
      <c r="H1573" s="80">
        <v>0.14000000000000001</v>
      </c>
      <c r="I1573" s="80">
        <v>2017.56</v>
      </c>
      <c r="J1573" s="80">
        <v>482.4</v>
      </c>
      <c r="K1573" s="80">
        <v>1126.7384999999999</v>
      </c>
      <c r="L1573" s="80">
        <v>11910.22</v>
      </c>
      <c r="M1573" s="80">
        <v>19997.21</v>
      </c>
    </row>
    <row r="1574" spans="1:13" ht="15.5" x14ac:dyDescent="0.35">
      <c r="A1574" s="13">
        <v>45035</v>
      </c>
      <c r="B1574" s="81" t="s">
        <v>1620</v>
      </c>
      <c r="C1574" s="80">
        <f t="shared" si="187"/>
        <v>2023</v>
      </c>
      <c r="D1574" s="80">
        <f t="shared" si="188"/>
        <v>4</v>
      </c>
      <c r="E1574" s="80">
        <f t="shared" si="189"/>
        <v>19</v>
      </c>
      <c r="F1574" s="80">
        <v>642.39059999999995</v>
      </c>
      <c r="G1574" s="80">
        <v>57.01</v>
      </c>
      <c r="H1574" s="80">
        <v>0.17</v>
      </c>
      <c r="I1574" s="80">
        <v>2713.66</v>
      </c>
      <c r="J1574" s="80">
        <v>585.29999999999995</v>
      </c>
      <c r="K1574" s="80">
        <v>1126.7384999999999</v>
      </c>
      <c r="L1574" s="80">
        <v>11901.17</v>
      </c>
      <c r="M1574" s="80">
        <v>19965.21</v>
      </c>
    </row>
    <row r="1575" spans="1:13" ht="15.5" x14ac:dyDescent="0.35">
      <c r="A1575" s="13">
        <v>45036</v>
      </c>
      <c r="B1575" s="81" t="s">
        <v>1621</v>
      </c>
      <c r="C1575" s="80">
        <f t="shared" si="187"/>
        <v>2023</v>
      </c>
      <c r="D1575" s="80">
        <f t="shared" si="188"/>
        <v>4</v>
      </c>
      <c r="E1575" s="80">
        <f t="shared" si="189"/>
        <v>20</v>
      </c>
      <c r="F1575" s="80">
        <v>644.07380000000001</v>
      </c>
      <c r="G1575" s="80">
        <v>57.16</v>
      </c>
      <c r="H1575" s="80">
        <v>0.15</v>
      </c>
      <c r="I1575" s="80">
        <v>2309.1999999999998</v>
      </c>
      <c r="J1575" s="80">
        <v>622.9</v>
      </c>
      <c r="K1575" s="80">
        <v>1126.7384999999999</v>
      </c>
      <c r="L1575" s="80">
        <v>11910.07</v>
      </c>
      <c r="M1575" s="80">
        <v>19997.580000000002</v>
      </c>
    </row>
    <row r="1576" spans="1:13" ht="15.5" x14ac:dyDescent="0.35">
      <c r="A1576" s="13">
        <v>45037</v>
      </c>
      <c r="B1576" s="81" t="s">
        <v>1622</v>
      </c>
      <c r="C1576" s="80">
        <f t="shared" si="187"/>
        <v>2023</v>
      </c>
      <c r="D1576" s="80">
        <f t="shared" si="188"/>
        <v>4</v>
      </c>
      <c r="E1576" s="80">
        <f t="shared" si="189"/>
        <v>21</v>
      </c>
      <c r="F1576" s="80">
        <v>646.43020000000001</v>
      </c>
      <c r="G1576" s="80">
        <v>57.32</v>
      </c>
      <c r="H1576" s="80">
        <v>0.21</v>
      </c>
      <c r="I1576" s="80">
        <v>2639.3</v>
      </c>
      <c r="J1576" s="80">
        <v>284.10000000000002</v>
      </c>
      <c r="K1576" s="80">
        <v>1127.8085000000001</v>
      </c>
      <c r="L1576" s="80">
        <v>11910.04</v>
      </c>
      <c r="M1576" s="80">
        <v>20022.18</v>
      </c>
    </row>
    <row r="1577" spans="1:13" ht="15.5" x14ac:dyDescent="0.35">
      <c r="A1577" s="13">
        <v>45038</v>
      </c>
      <c r="B1577" s="81" t="s">
        <v>1623</v>
      </c>
      <c r="C1577" s="80">
        <f t="shared" si="187"/>
        <v>2023</v>
      </c>
      <c r="D1577" s="80">
        <f t="shared" si="188"/>
        <v>4</v>
      </c>
      <c r="E1577" s="80">
        <f t="shared" si="189"/>
        <v>22</v>
      </c>
      <c r="F1577" s="80">
        <v>650.11900000000003</v>
      </c>
      <c r="G1577" s="80">
        <v>57.64</v>
      </c>
      <c r="H1577" s="80">
        <v>0.33</v>
      </c>
      <c r="I1577" s="80">
        <v>3870.72</v>
      </c>
      <c r="J1577" s="80">
        <v>169.6</v>
      </c>
      <c r="K1577" s="80">
        <v>1127.8085000000001</v>
      </c>
      <c r="L1577" s="80">
        <v>11909.96</v>
      </c>
      <c r="M1577" s="80">
        <v>20022.38</v>
      </c>
    </row>
    <row r="1578" spans="1:13" ht="15.5" x14ac:dyDescent="0.35">
      <c r="A1578" s="13">
        <v>45039</v>
      </c>
      <c r="B1578" s="81" t="s">
        <v>1624</v>
      </c>
      <c r="C1578" s="80">
        <f t="shared" si="187"/>
        <v>2023</v>
      </c>
      <c r="D1578" s="80">
        <f t="shared" si="188"/>
        <v>4</v>
      </c>
      <c r="E1578" s="80">
        <f t="shared" si="189"/>
        <v>23</v>
      </c>
      <c r="F1578" s="80">
        <v>654.1404</v>
      </c>
      <c r="G1578" s="80">
        <v>58</v>
      </c>
      <c r="H1578" s="80">
        <v>0.36</v>
      </c>
      <c r="I1578" s="80">
        <v>4172.66</v>
      </c>
      <c r="J1578" s="80">
        <v>152.4</v>
      </c>
      <c r="K1578" s="80">
        <v>1127.8085000000001</v>
      </c>
      <c r="L1578" s="80">
        <v>11909.86</v>
      </c>
      <c r="M1578" s="80">
        <v>20022.66</v>
      </c>
    </row>
    <row r="1579" spans="1:13" ht="15.5" x14ac:dyDescent="0.35">
      <c r="A1579" s="13">
        <v>45040</v>
      </c>
      <c r="B1579" s="81" t="s">
        <v>1625</v>
      </c>
      <c r="C1579" s="80">
        <f t="shared" si="187"/>
        <v>2023</v>
      </c>
      <c r="D1579" s="80">
        <f t="shared" si="188"/>
        <v>4</v>
      </c>
      <c r="E1579" s="80">
        <f t="shared" si="189"/>
        <v>24</v>
      </c>
      <c r="F1579" s="80">
        <v>657.33680000000004</v>
      </c>
      <c r="G1579" s="80">
        <v>58.28</v>
      </c>
      <c r="H1579" s="80">
        <v>0.28000000000000003</v>
      </c>
      <c r="I1579" s="80">
        <v>3456.62</v>
      </c>
      <c r="J1579" s="80">
        <v>269.5</v>
      </c>
      <c r="K1579" s="80">
        <v>1127.8085000000001</v>
      </c>
      <c r="L1579" s="80">
        <v>11909.74</v>
      </c>
      <c r="M1579" s="80">
        <v>20022.97</v>
      </c>
    </row>
    <row r="1580" spans="1:13" ht="15.5" x14ac:dyDescent="0.35">
      <c r="A1580" s="13">
        <v>45041</v>
      </c>
      <c r="B1580" s="81" t="s">
        <v>1626</v>
      </c>
      <c r="C1580" s="80">
        <f t="shared" si="187"/>
        <v>2023</v>
      </c>
      <c r="D1580" s="80">
        <f t="shared" si="188"/>
        <v>4</v>
      </c>
      <c r="E1580" s="80">
        <f t="shared" si="189"/>
        <v>25</v>
      </c>
      <c r="F1580" s="80">
        <v>659.78369999999995</v>
      </c>
      <c r="G1580" s="80">
        <v>58.5</v>
      </c>
      <c r="H1580" s="80">
        <v>0.22</v>
      </c>
      <c r="I1580" s="80">
        <v>3005.08</v>
      </c>
      <c r="J1580" s="80">
        <v>630.20000000000005</v>
      </c>
      <c r="K1580" s="80">
        <v>1127.8085000000001</v>
      </c>
      <c r="L1580" s="80">
        <v>11909.66</v>
      </c>
      <c r="M1580" s="80">
        <v>20023.189999999999</v>
      </c>
    </row>
    <row r="1581" spans="1:13" ht="15.5" x14ac:dyDescent="0.35">
      <c r="A1581" s="13">
        <v>45042</v>
      </c>
      <c r="B1581" s="81" t="s">
        <v>1627</v>
      </c>
      <c r="C1581" s="80">
        <f t="shared" si="187"/>
        <v>2023</v>
      </c>
      <c r="D1581" s="80">
        <f t="shared" si="188"/>
        <v>4</v>
      </c>
      <c r="E1581" s="80">
        <f t="shared" si="189"/>
        <v>26</v>
      </c>
      <c r="F1581" s="80">
        <v>660.88710000000003</v>
      </c>
      <c r="G1581" s="80">
        <v>58.6</v>
      </c>
      <c r="H1581" s="80">
        <v>0.1</v>
      </c>
      <c r="I1581" s="80">
        <v>2044.93</v>
      </c>
      <c r="J1581" s="80">
        <v>947</v>
      </c>
      <c r="K1581" s="80">
        <v>1127.8085000000001</v>
      </c>
      <c r="L1581" s="80">
        <v>11900.49</v>
      </c>
      <c r="M1581" s="80">
        <v>19991.5</v>
      </c>
    </row>
    <row r="1582" spans="1:13" ht="15.5" x14ac:dyDescent="0.35">
      <c r="A1582" s="13">
        <v>45043</v>
      </c>
      <c r="B1582" s="81" t="s">
        <v>1628</v>
      </c>
      <c r="C1582" s="80">
        <f t="shared" si="187"/>
        <v>2023</v>
      </c>
      <c r="D1582" s="80">
        <f t="shared" si="188"/>
        <v>4</v>
      </c>
      <c r="E1582" s="80">
        <f t="shared" si="189"/>
        <v>27</v>
      </c>
      <c r="F1582" s="80">
        <v>662.83810000000005</v>
      </c>
      <c r="G1582" s="80">
        <v>58.77</v>
      </c>
      <c r="H1582" s="80">
        <v>0.17</v>
      </c>
      <c r="I1582" s="80">
        <v>2413.21</v>
      </c>
      <c r="J1582" s="80">
        <v>477.8</v>
      </c>
      <c r="K1582" s="80">
        <v>1127.8085000000001</v>
      </c>
      <c r="L1582" s="80">
        <v>11909.46</v>
      </c>
      <c r="M1582" s="80">
        <v>20023.7</v>
      </c>
    </row>
    <row r="1583" spans="1:13" ht="15.5" x14ac:dyDescent="0.35">
      <c r="A1583" s="13">
        <v>45044</v>
      </c>
      <c r="B1583" s="81" t="s">
        <v>1629</v>
      </c>
      <c r="C1583" s="80">
        <f t="shared" si="187"/>
        <v>2023</v>
      </c>
      <c r="D1583" s="80">
        <f t="shared" si="188"/>
        <v>4</v>
      </c>
      <c r="E1583" s="80">
        <f t="shared" si="189"/>
        <v>28</v>
      </c>
      <c r="F1583" s="80">
        <v>665.44439999999997</v>
      </c>
      <c r="G1583" s="80">
        <v>59</v>
      </c>
      <c r="H1583" s="80">
        <v>0.23</v>
      </c>
      <c r="I1583" s="80">
        <v>3041.57</v>
      </c>
      <c r="J1583" s="80">
        <v>386.6</v>
      </c>
      <c r="K1583" s="80">
        <v>1127.8085000000001</v>
      </c>
      <c r="L1583" s="80">
        <v>11910.38</v>
      </c>
      <c r="M1583" s="80">
        <v>20021.29</v>
      </c>
    </row>
    <row r="1584" spans="1:13" ht="15.5" x14ac:dyDescent="0.35">
      <c r="A1584" s="13">
        <v>45045</v>
      </c>
      <c r="B1584" s="81" t="s">
        <v>1630</v>
      </c>
      <c r="C1584" s="80">
        <f t="shared" si="187"/>
        <v>2023</v>
      </c>
      <c r="D1584" s="80">
        <f t="shared" si="188"/>
        <v>4</v>
      </c>
      <c r="E1584" s="80">
        <f t="shared" si="189"/>
        <v>29</v>
      </c>
      <c r="F1584" s="80">
        <v>669.34159999999997</v>
      </c>
      <c r="G1584" s="80">
        <v>59.35</v>
      </c>
      <c r="H1584" s="80">
        <v>0.35</v>
      </c>
      <c r="I1584" s="80">
        <v>4090.07</v>
      </c>
      <c r="J1584" s="80">
        <v>187.2</v>
      </c>
      <c r="K1584" s="80">
        <v>1127.8085000000001</v>
      </c>
      <c r="L1584" s="80">
        <v>11910.27</v>
      </c>
      <c r="M1584" s="80">
        <v>20021.57</v>
      </c>
    </row>
    <row r="1585" spans="1:13" ht="15.5" x14ac:dyDescent="0.35">
      <c r="A1585" s="13">
        <v>45046</v>
      </c>
      <c r="B1585" s="81" t="s">
        <v>1631</v>
      </c>
      <c r="C1585" s="80">
        <f t="shared" si="187"/>
        <v>2023</v>
      </c>
      <c r="D1585" s="80">
        <f t="shared" si="188"/>
        <v>4</v>
      </c>
      <c r="E1585" s="80">
        <f t="shared" si="189"/>
        <v>30</v>
      </c>
      <c r="F1585" s="80">
        <v>673.71579999999994</v>
      </c>
      <c r="G1585" s="80">
        <v>59.79</v>
      </c>
      <c r="H1585" s="80">
        <v>0.39</v>
      </c>
      <c r="I1585" s="80">
        <v>4439.9399999999996</v>
      </c>
      <c r="J1585" s="80">
        <v>105.7</v>
      </c>
      <c r="K1585" s="80">
        <v>1126.8258000000001</v>
      </c>
      <c r="L1585" s="80">
        <v>11913.08</v>
      </c>
      <c r="M1585" s="80">
        <v>20022.8</v>
      </c>
    </row>
    <row r="1586" spans="1:13" ht="15.5" x14ac:dyDescent="0.35">
      <c r="A1586" s="13">
        <v>45047</v>
      </c>
      <c r="B1586" s="81" t="s">
        <v>1632</v>
      </c>
      <c r="C1586" s="80">
        <f t="shared" si="187"/>
        <v>2023</v>
      </c>
      <c r="D1586" s="80">
        <f t="shared" si="188"/>
        <v>5</v>
      </c>
      <c r="E1586" s="80">
        <f t="shared" si="189"/>
        <v>1</v>
      </c>
      <c r="F1586" s="80">
        <v>677.7758</v>
      </c>
      <c r="G1586" s="80">
        <v>60.21</v>
      </c>
      <c r="H1586" s="80">
        <v>0.36</v>
      </c>
      <c r="I1586" s="80">
        <v>4255.1400000000003</v>
      </c>
      <c r="J1586" s="80">
        <v>183</v>
      </c>
      <c r="K1586" s="80">
        <v>1125.7118</v>
      </c>
      <c r="L1586" s="80">
        <v>11997.46</v>
      </c>
      <c r="M1586" s="80">
        <v>19955.89</v>
      </c>
    </row>
    <row r="1587" spans="1:13" ht="15.5" x14ac:dyDescent="0.35">
      <c r="A1587" s="13">
        <v>45048</v>
      </c>
      <c r="B1587" s="81" t="s">
        <v>1633</v>
      </c>
      <c r="C1587" s="80">
        <f t="shared" si="187"/>
        <v>2023</v>
      </c>
      <c r="D1587" s="80">
        <f t="shared" si="188"/>
        <v>5</v>
      </c>
      <c r="E1587" s="80">
        <f t="shared" si="189"/>
        <v>2</v>
      </c>
      <c r="F1587" s="80">
        <v>680.31389999999999</v>
      </c>
      <c r="G1587" s="80">
        <v>60.43</v>
      </c>
      <c r="H1587" s="80">
        <v>0.23</v>
      </c>
      <c r="I1587" s="80">
        <v>3011.93</v>
      </c>
      <c r="J1587" s="80">
        <v>479.9</v>
      </c>
      <c r="K1587" s="80">
        <v>1125.8617999999999</v>
      </c>
      <c r="L1587" s="80">
        <v>12002.48</v>
      </c>
      <c r="M1587" s="80">
        <v>19956.61</v>
      </c>
    </row>
    <row r="1588" spans="1:13" ht="15.5" x14ac:dyDescent="0.35">
      <c r="A1588" s="13">
        <v>45049</v>
      </c>
      <c r="B1588" s="81" t="s">
        <v>1634</v>
      </c>
      <c r="C1588" s="80">
        <f t="shared" si="187"/>
        <v>2023</v>
      </c>
      <c r="D1588" s="80">
        <f t="shared" si="188"/>
        <v>5</v>
      </c>
      <c r="E1588" s="80">
        <f t="shared" si="189"/>
        <v>3</v>
      </c>
      <c r="F1588" s="80">
        <v>682.92359999999996</v>
      </c>
      <c r="G1588" s="80">
        <v>60.66</v>
      </c>
      <c r="H1588" s="80">
        <v>0.23</v>
      </c>
      <c r="I1588" s="80">
        <v>2959.29</v>
      </c>
      <c r="J1588" s="80">
        <v>337.6</v>
      </c>
      <c r="K1588" s="80">
        <v>1125.8617999999999</v>
      </c>
      <c r="L1588" s="80">
        <v>11992.36</v>
      </c>
      <c r="M1588" s="80">
        <v>19924.23</v>
      </c>
    </row>
    <row r="1589" spans="1:13" ht="15.5" x14ac:dyDescent="0.35">
      <c r="A1589" s="13">
        <v>45050</v>
      </c>
      <c r="B1589" s="81" t="s">
        <v>1635</v>
      </c>
      <c r="C1589" s="80">
        <f t="shared" si="187"/>
        <v>2023</v>
      </c>
      <c r="D1589" s="80">
        <f t="shared" si="188"/>
        <v>5</v>
      </c>
      <c r="E1589" s="80">
        <f t="shared" si="189"/>
        <v>4</v>
      </c>
      <c r="F1589" s="80">
        <v>685.29780000000005</v>
      </c>
      <c r="G1589" s="80">
        <v>60.85</v>
      </c>
      <c r="H1589" s="80">
        <v>0.21</v>
      </c>
      <c r="I1589" s="80">
        <v>3474.88</v>
      </c>
      <c r="J1589" s="80">
        <v>1099</v>
      </c>
      <c r="K1589" s="80">
        <v>1126.1418000000001</v>
      </c>
      <c r="L1589" s="80">
        <v>12001.97</v>
      </c>
      <c r="M1589" s="80">
        <v>19957.689999999999</v>
      </c>
    </row>
    <row r="1590" spans="1:13" ht="15.5" x14ac:dyDescent="0.35">
      <c r="A1590" s="13">
        <v>45051</v>
      </c>
      <c r="B1590" s="81" t="s">
        <v>1636</v>
      </c>
      <c r="C1590" s="80">
        <f t="shared" si="187"/>
        <v>2023</v>
      </c>
      <c r="D1590" s="80">
        <f t="shared" si="188"/>
        <v>5</v>
      </c>
      <c r="E1590" s="80">
        <f t="shared" si="189"/>
        <v>5</v>
      </c>
      <c r="F1590" s="80">
        <v>688.70169999999996</v>
      </c>
      <c r="G1590" s="80">
        <v>61.16</v>
      </c>
      <c r="H1590" s="80">
        <v>0.3</v>
      </c>
      <c r="I1590" s="80">
        <v>3653.92</v>
      </c>
      <c r="J1590" s="80">
        <v>251.8</v>
      </c>
      <c r="K1590" s="80">
        <v>1126.1418000000001</v>
      </c>
      <c r="L1590" s="80">
        <v>12001.97</v>
      </c>
      <c r="M1590" s="80">
        <v>19957.68</v>
      </c>
    </row>
    <row r="1591" spans="1:13" ht="15.5" x14ac:dyDescent="0.35">
      <c r="A1591" s="13">
        <v>45052</v>
      </c>
      <c r="B1591" s="81" t="s">
        <v>1637</v>
      </c>
      <c r="C1591" s="80">
        <f t="shared" si="187"/>
        <v>2023</v>
      </c>
      <c r="D1591" s="80">
        <f t="shared" si="188"/>
        <v>5</v>
      </c>
      <c r="E1591" s="80">
        <f t="shared" si="189"/>
        <v>6</v>
      </c>
      <c r="F1591" s="80">
        <v>692.67370000000005</v>
      </c>
      <c r="G1591" s="80">
        <v>61.51</v>
      </c>
      <c r="H1591" s="80">
        <v>0.35</v>
      </c>
      <c r="I1591" s="80">
        <v>4149.6499999999996</v>
      </c>
      <c r="J1591" s="80">
        <v>153.30000000000001</v>
      </c>
      <c r="K1591" s="80">
        <v>1126.1418000000001</v>
      </c>
      <c r="L1591" s="80">
        <v>12001.7</v>
      </c>
      <c r="M1591" s="80">
        <v>19958.41</v>
      </c>
    </row>
    <row r="1592" spans="1:13" ht="15.5" x14ac:dyDescent="0.35">
      <c r="A1592" s="13">
        <v>45053</v>
      </c>
      <c r="B1592" s="81" t="s">
        <v>1638</v>
      </c>
      <c r="C1592" s="80">
        <f t="shared" si="187"/>
        <v>2023</v>
      </c>
      <c r="D1592" s="80">
        <f t="shared" si="188"/>
        <v>5</v>
      </c>
      <c r="E1592" s="80">
        <f t="shared" si="189"/>
        <v>7</v>
      </c>
      <c r="F1592" s="80">
        <v>696.79300000000001</v>
      </c>
      <c r="G1592" s="80">
        <v>61.87</v>
      </c>
      <c r="H1592" s="80">
        <v>0.37</v>
      </c>
      <c r="I1592" s="80">
        <v>4286.34</v>
      </c>
      <c r="J1592" s="80">
        <v>168.9</v>
      </c>
      <c r="K1592" s="80">
        <v>1126.1418000000001</v>
      </c>
      <c r="L1592" s="80">
        <v>12001.4</v>
      </c>
      <c r="M1592" s="80">
        <v>19959.189999999999</v>
      </c>
    </row>
    <row r="1593" spans="1:13" ht="15.5" x14ac:dyDescent="0.35">
      <c r="A1593" s="13">
        <v>45054</v>
      </c>
      <c r="B1593" s="81" t="s">
        <v>1639</v>
      </c>
      <c r="C1593" s="80">
        <f t="shared" si="187"/>
        <v>2023</v>
      </c>
      <c r="D1593" s="80">
        <f t="shared" si="188"/>
        <v>5</v>
      </c>
      <c r="E1593" s="80">
        <f t="shared" si="189"/>
        <v>8</v>
      </c>
      <c r="F1593" s="80">
        <v>699.99329999999998</v>
      </c>
      <c r="G1593" s="80">
        <v>62.16</v>
      </c>
      <c r="H1593" s="80">
        <v>0.28000000000000003</v>
      </c>
      <c r="I1593" s="80">
        <v>3483.64</v>
      </c>
      <c r="J1593" s="80">
        <v>306.89999999999998</v>
      </c>
      <c r="K1593" s="80">
        <v>1126.1418000000001</v>
      </c>
      <c r="L1593" s="80">
        <v>12001.07</v>
      </c>
      <c r="M1593" s="80">
        <v>19960.080000000002</v>
      </c>
    </row>
    <row r="1594" spans="1:13" ht="15.5" x14ac:dyDescent="0.35">
      <c r="A1594" s="13">
        <v>45055</v>
      </c>
      <c r="B1594" s="81" t="s">
        <v>1640</v>
      </c>
      <c r="C1594" s="80">
        <f t="shared" si="187"/>
        <v>2023</v>
      </c>
      <c r="D1594" s="80">
        <f t="shared" si="188"/>
        <v>5</v>
      </c>
      <c r="E1594" s="80">
        <f t="shared" si="189"/>
        <v>9</v>
      </c>
      <c r="F1594" s="80">
        <v>702.41030000000001</v>
      </c>
      <c r="G1594" s="80">
        <v>62.38</v>
      </c>
      <c r="H1594" s="80">
        <v>0.21</v>
      </c>
      <c r="I1594" s="80">
        <v>2753.01</v>
      </c>
      <c r="J1594" s="80">
        <v>333.3</v>
      </c>
      <c r="K1594" s="80">
        <v>1126.0951</v>
      </c>
      <c r="L1594" s="80">
        <v>12000.78</v>
      </c>
      <c r="M1594" s="80">
        <v>19960.84</v>
      </c>
    </row>
    <row r="1595" spans="1:13" ht="15.5" x14ac:dyDescent="0.35">
      <c r="A1595" s="13">
        <v>45056</v>
      </c>
      <c r="B1595" s="81" t="s">
        <v>1641</v>
      </c>
      <c r="C1595" s="80">
        <f t="shared" si="187"/>
        <v>2023</v>
      </c>
      <c r="D1595" s="80">
        <f t="shared" si="188"/>
        <v>5</v>
      </c>
      <c r="E1595" s="80">
        <f t="shared" si="189"/>
        <v>10</v>
      </c>
      <c r="F1595" s="80">
        <v>704.81830000000002</v>
      </c>
      <c r="G1595" s="80">
        <v>62.59</v>
      </c>
      <c r="H1595" s="80">
        <v>0.21</v>
      </c>
      <c r="I1595" s="80">
        <v>2716.51</v>
      </c>
      <c r="J1595" s="80">
        <v>310.89999999999998</v>
      </c>
      <c r="K1595" s="80">
        <v>1126.0951</v>
      </c>
      <c r="L1595" s="80">
        <v>11991.59</v>
      </c>
      <c r="M1595" s="80">
        <v>19569.22</v>
      </c>
    </row>
    <row r="1596" spans="1:13" ht="15.5" x14ac:dyDescent="0.35">
      <c r="A1596" s="13">
        <v>45057</v>
      </c>
      <c r="B1596" s="81" t="s">
        <v>1642</v>
      </c>
      <c r="C1596" s="80">
        <f t="shared" si="187"/>
        <v>2023</v>
      </c>
      <c r="D1596" s="80">
        <f t="shared" si="188"/>
        <v>5</v>
      </c>
      <c r="E1596" s="80">
        <f t="shared" si="189"/>
        <v>11</v>
      </c>
      <c r="F1596" s="80">
        <v>707.25400000000002</v>
      </c>
      <c r="G1596" s="80">
        <v>62.81</v>
      </c>
      <c r="H1596" s="80">
        <v>0.22</v>
      </c>
      <c r="I1596" s="80">
        <v>2801.78</v>
      </c>
      <c r="J1596" s="80">
        <v>363.2</v>
      </c>
      <c r="K1596" s="80">
        <v>1126.0951</v>
      </c>
      <c r="L1596" s="80">
        <v>12000.41</v>
      </c>
      <c r="M1596" s="80">
        <v>19601.810000000001</v>
      </c>
    </row>
    <row r="1597" spans="1:13" ht="15.5" x14ac:dyDescent="0.35">
      <c r="A1597" s="13">
        <v>45058</v>
      </c>
      <c r="B1597" s="81" t="s">
        <v>1643</v>
      </c>
      <c r="C1597" s="80">
        <f t="shared" si="187"/>
        <v>2023</v>
      </c>
      <c r="D1597" s="80">
        <f t="shared" si="188"/>
        <v>5</v>
      </c>
      <c r="E1597" s="80">
        <f t="shared" si="189"/>
        <v>12</v>
      </c>
      <c r="F1597" s="80">
        <v>710.23059999999998</v>
      </c>
      <c r="G1597" s="80">
        <v>63.07</v>
      </c>
      <c r="H1597" s="80">
        <v>0.26</v>
      </c>
      <c r="I1597" s="80">
        <v>3460.13</v>
      </c>
      <c r="J1597" s="80">
        <v>303.60000000000002</v>
      </c>
      <c r="K1597" s="80">
        <v>1126.0951</v>
      </c>
      <c r="L1597" s="80">
        <v>12000.93</v>
      </c>
      <c r="M1597" s="80">
        <v>19600.439999999999</v>
      </c>
    </row>
    <row r="1598" spans="1:13" ht="15.5" x14ac:dyDescent="0.35">
      <c r="A1598" s="13">
        <v>45059</v>
      </c>
      <c r="B1598" s="81" t="s">
        <v>1644</v>
      </c>
      <c r="C1598" s="80">
        <f t="shared" si="187"/>
        <v>2023</v>
      </c>
      <c r="D1598" s="80">
        <f t="shared" si="188"/>
        <v>5</v>
      </c>
      <c r="E1598" s="80">
        <f t="shared" si="189"/>
        <v>13</v>
      </c>
      <c r="F1598" s="80">
        <v>714.74429999999995</v>
      </c>
      <c r="G1598" s="80">
        <v>63.47</v>
      </c>
      <c r="H1598" s="80">
        <v>0.4</v>
      </c>
      <c r="I1598" s="80">
        <v>4628.3900000000003</v>
      </c>
      <c r="J1598" s="80">
        <v>111</v>
      </c>
      <c r="K1598" s="80">
        <v>1126.0951</v>
      </c>
      <c r="L1598" s="80">
        <v>11960.57</v>
      </c>
      <c r="M1598" s="80">
        <v>19601.38</v>
      </c>
    </row>
    <row r="1599" spans="1:13" ht="15.5" x14ac:dyDescent="0.35">
      <c r="A1599" s="13">
        <v>45060</v>
      </c>
      <c r="B1599" s="81" t="s">
        <v>1645</v>
      </c>
      <c r="C1599" s="80">
        <f t="shared" si="187"/>
        <v>2023</v>
      </c>
      <c r="D1599" s="80">
        <f t="shared" si="188"/>
        <v>5</v>
      </c>
      <c r="E1599" s="80">
        <f t="shared" si="189"/>
        <v>14</v>
      </c>
      <c r="F1599" s="80">
        <v>719.25210000000004</v>
      </c>
      <c r="G1599" s="80">
        <v>63.87</v>
      </c>
      <c r="H1599" s="80">
        <v>0.4</v>
      </c>
      <c r="I1599" s="80">
        <v>4581.26</v>
      </c>
      <c r="J1599" s="80">
        <v>70.599999999999994</v>
      </c>
      <c r="K1599" s="80">
        <v>1126.0742</v>
      </c>
      <c r="L1599" s="80">
        <v>11960.12</v>
      </c>
      <c r="M1599" s="80">
        <v>19602.580000000002</v>
      </c>
    </row>
    <row r="1600" spans="1:13" ht="15.5" x14ac:dyDescent="0.35">
      <c r="A1600" s="13">
        <v>45061</v>
      </c>
      <c r="B1600" s="81" t="s">
        <v>1646</v>
      </c>
      <c r="C1600" s="80">
        <f t="shared" si="187"/>
        <v>2023</v>
      </c>
      <c r="D1600" s="80">
        <f t="shared" si="188"/>
        <v>5</v>
      </c>
      <c r="E1600" s="80">
        <f t="shared" si="189"/>
        <v>15</v>
      </c>
      <c r="F1600" s="80">
        <v>722.50400000000002</v>
      </c>
      <c r="G1600" s="80">
        <v>64.069999999999993</v>
      </c>
      <c r="H1600" s="80">
        <v>0.28999999999999998</v>
      </c>
      <c r="I1600" s="80">
        <v>3395.85</v>
      </c>
      <c r="J1600" s="80">
        <v>150.30000000000001</v>
      </c>
      <c r="K1600" s="80">
        <v>1127.6187</v>
      </c>
      <c r="L1600" s="80">
        <v>11977.24</v>
      </c>
      <c r="M1600" s="80">
        <v>19947.830000000002</v>
      </c>
    </row>
    <row r="1601" spans="1:13" ht="15.5" x14ac:dyDescent="0.35">
      <c r="A1601" s="13">
        <v>45062</v>
      </c>
      <c r="B1601" s="81" t="s">
        <v>1647</v>
      </c>
      <c r="C1601" s="80">
        <f t="shared" si="187"/>
        <v>2023</v>
      </c>
      <c r="D1601" s="80">
        <f t="shared" si="188"/>
        <v>5</v>
      </c>
      <c r="E1601" s="80">
        <f t="shared" si="189"/>
        <v>16</v>
      </c>
      <c r="F1601" s="80">
        <v>725.46960000000001</v>
      </c>
      <c r="G1601" s="80">
        <v>64.42</v>
      </c>
      <c r="H1601" s="80">
        <v>0.26</v>
      </c>
      <c r="I1601" s="80">
        <v>3031.02</v>
      </c>
      <c r="J1601" s="80">
        <v>284.60000000000002</v>
      </c>
      <c r="K1601" s="80">
        <v>1126.0957000000001</v>
      </c>
      <c r="L1601" s="80">
        <v>11959.19</v>
      </c>
      <c r="M1601" s="80">
        <v>19964.599999999999</v>
      </c>
    </row>
    <row r="1602" spans="1:13" ht="15.5" x14ac:dyDescent="0.35">
      <c r="A1602" s="13">
        <v>45063</v>
      </c>
      <c r="B1602" s="81" t="s">
        <v>1648</v>
      </c>
      <c r="C1602" s="80">
        <f t="shared" si="187"/>
        <v>2023</v>
      </c>
      <c r="D1602" s="80">
        <f t="shared" si="188"/>
        <v>5</v>
      </c>
      <c r="E1602" s="80">
        <f t="shared" si="189"/>
        <v>17</v>
      </c>
      <c r="F1602" s="80">
        <v>728.51110000000006</v>
      </c>
      <c r="G1602" s="80">
        <v>64.7</v>
      </c>
      <c r="H1602" s="80">
        <v>0.27</v>
      </c>
      <c r="I1602" s="80">
        <v>3458.88</v>
      </c>
      <c r="J1602" s="80">
        <v>429.3</v>
      </c>
      <c r="K1602" s="80">
        <v>1126.0513000000001</v>
      </c>
      <c r="L1602" s="80">
        <v>11949.92</v>
      </c>
      <c r="M1602" s="80">
        <v>19934.990000000002</v>
      </c>
    </row>
    <row r="1603" spans="1:13" ht="15.5" x14ac:dyDescent="0.35">
      <c r="A1603" s="13">
        <v>45064</v>
      </c>
      <c r="B1603" s="81" t="s">
        <v>1649</v>
      </c>
      <c r="C1603" s="80">
        <f t="shared" si="187"/>
        <v>2023</v>
      </c>
      <c r="D1603" s="80">
        <f t="shared" si="188"/>
        <v>5</v>
      </c>
      <c r="E1603" s="80">
        <f t="shared" si="189"/>
        <v>18</v>
      </c>
      <c r="F1603" s="80">
        <v>731.85929999999996</v>
      </c>
      <c r="G1603" s="80">
        <v>64.989999999999995</v>
      </c>
      <c r="H1603" s="80">
        <v>0.3</v>
      </c>
      <c r="I1603" s="80">
        <v>3509.22</v>
      </c>
      <c r="J1603" s="80">
        <v>113.2</v>
      </c>
      <c r="K1603" s="80">
        <v>1126.0513000000001</v>
      </c>
      <c r="L1603" s="80">
        <v>11958.73</v>
      </c>
      <c r="M1603" s="80">
        <v>19967.61</v>
      </c>
    </row>
    <row r="1604" spans="1:13" ht="15.5" x14ac:dyDescent="0.35">
      <c r="A1604" s="13">
        <v>45065</v>
      </c>
      <c r="B1604" s="81" t="s">
        <v>1650</v>
      </c>
      <c r="C1604" s="80">
        <f t="shared" si="187"/>
        <v>2023</v>
      </c>
      <c r="D1604" s="80">
        <f t="shared" si="188"/>
        <v>5</v>
      </c>
      <c r="E1604" s="80">
        <f t="shared" si="189"/>
        <v>19</v>
      </c>
      <c r="F1604" s="80">
        <v>735.49040000000002</v>
      </c>
      <c r="G1604" s="80">
        <v>65.209999999999994</v>
      </c>
      <c r="H1604" s="80">
        <v>0.32</v>
      </c>
      <c r="I1604" s="80">
        <v>3764.17</v>
      </c>
      <c r="J1604" s="80">
        <v>129</v>
      </c>
      <c r="K1604" s="80">
        <v>1127.8116</v>
      </c>
      <c r="L1604" s="80">
        <v>11998.51</v>
      </c>
      <c r="M1604" s="80">
        <v>19968.18</v>
      </c>
    </row>
    <row r="1605" spans="1:13" ht="15.5" x14ac:dyDescent="0.35">
      <c r="A1605" s="13">
        <v>45066</v>
      </c>
      <c r="B1605" s="81" t="s">
        <v>1651</v>
      </c>
      <c r="C1605" s="80">
        <f t="shared" ref="C1605:C1668" si="190">YEAR(B1605)</f>
        <v>2023</v>
      </c>
      <c r="D1605" s="80">
        <f t="shared" ref="D1605:D1668" si="191">MONTH(B1605)</f>
        <v>5</v>
      </c>
      <c r="E1605" s="80">
        <f t="shared" ref="E1605:E1668" si="192">DAY(B1605)</f>
        <v>20</v>
      </c>
      <c r="F1605" s="80">
        <v>740.226</v>
      </c>
      <c r="G1605" s="80">
        <v>65.63</v>
      </c>
      <c r="H1605" s="80">
        <v>0.42</v>
      </c>
      <c r="I1605" s="80">
        <v>4808.4799999999996</v>
      </c>
      <c r="J1605" s="80">
        <v>70.400000000000006</v>
      </c>
      <c r="K1605" s="80">
        <v>1127.8116</v>
      </c>
      <c r="L1605" s="80">
        <v>11998.08</v>
      </c>
      <c r="M1605" s="80">
        <v>19969.330000000002</v>
      </c>
    </row>
    <row r="1606" spans="1:13" ht="15.5" x14ac:dyDescent="0.35">
      <c r="A1606" s="13">
        <v>45067</v>
      </c>
      <c r="B1606" s="81" t="s">
        <v>1652</v>
      </c>
      <c r="C1606" s="80">
        <f t="shared" si="190"/>
        <v>2023</v>
      </c>
      <c r="D1606" s="80">
        <f t="shared" si="191"/>
        <v>5</v>
      </c>
      <c r="E1606" s="80">
        <f t="shared" si="192"/>
        <v>21</v>
      </c>
      <c r="F1606" s="80">
        <v>745.101</v>
      </c>
      <c r="G1606" s="80">
        <v>66.069999999999993</v>
      </c>
      <c r="H1606" s="80">
        <v>0.43</v>
      </c>
      <c r="I1606" s="80">
        <v>4925.99</v>
      </c>
      <c r="J1606" s="80">
        <v>53.8</v>
      </c>
      <c r="K1606" s="80">
        <v>1127.8116</v>
      </c>
      <c r="L1606" s="80">
        <v>11997.6</v>
      </c>
      <c r="M1606" s="80">
        <v>19970.59</v>
      </c>
    </row>
    <row r="1607" spans="1:13" ht="15.5" x14ac:dyDescent="0.35">
      <c r="A1607" s="13">
        <v>45068</v>
      </c>
      <c r="B1607" s="81" t="s">
        <v>1653</v>
      </c>
      <c r="C1607" s="80">
        <f t="shared" si="190"/>
        <v>2023</v>
      </c>
      <c r="D1607" s="80">
        <f t="shared" si="191"/>
        <v>5</v>
      </c>
      <c r="E1607" s="80">
        <f t="shared" si="192"/>
        <v>22</v>
      </c>
      <c r="F1607" s="80">
        <v>748.14940000000001</v>
      </c>
      <c r="G1607" s="80">
        <v>66.34</v>
      </c>
      <c r="H1607" s="80">
        <v>0.27</v>
      </c>
      <c r="I1607" s="80">
        <v>3240.26</v>
      </c>
      <c r="J1607" s="80">
        <v>244.1</v>
      </c>
      <c r="K1607" s="80">
        <v>1127.8116</v>
      </c>
      <c r="L1607" s="80">
        <v>11957.13</v>
      </c>
      <c r="M1607" s="80">
        <v>19971.84</v>
      </c>
    </row>
    <row r="1608" spans="1:13" ht="15.5" x14ac:dyDescent="0.35">
      <c r="A1608" s="13">
        <v>45069</v>
      </c>
      <c r="B1608" s="81" t="s">
        <v>1654</v>
      </c>
      <c r="C1608" s="80">
        <f t="shared" si="190"/>
        <v>2023</v>
      </c>
      <c r="D1608" s="80">
        <f t="shared" si="191"/>
        <v>5</v>
      </c>
      <c r="E1608" s="80">
        <f t="shared" si="192"/>
        <v>23</v>
      </c>
      <c r="F1608" s="80">
        <v>751.07259999999997</v>
      </c>
      <c r="G1608" s="80">
        <v>66.599999999999994</v>
      </c>
      <c r="H1608" s="80">
        <v>0.26</v>
      </c>
      <c r="I1608" s="80">
        <v>3289.78</v>
      </c>
      <c r="J1608" s="80">
        <v>354.4</v>
      </c>
      <c r="K1608" s="80">
        <v>1127.8116</v>
      </c>
      <c r="L1608" s="80">
        <v>11956.7</v>
      </c>
      <c r="M1608" s="80">
        <v>19972.98</v>
      </c>
    </row>
    <row r="1609" spans="1:13" ht="15.5" x14ac:dyDescent="0.35">
      <c r="A1609" s="13">
        <v>45070</v>
      </c>
      <c r="B1609" s="81" t="s">
        <v>1655</v>
      </c>
      <c r="C1609" s="80">
        <f t="shared" si="190"/>
        <v>2023</v>
      </c>
      <c r="D1609" s="80">
        <f t="shared" si="191"/>
        <v>5</v>
      </c>
      <c r="E1609" s="80">
        <f t="shared" si="192"/>
        <v>24</v>
      </c>
      <c r="F1609" s="80">
        <v>753.64009999999996</v>
      </c>
      <c r="G1609" s="80">
        <v>66.819999999999993</v>
      </c>
      <c r="H1609" s="80">
        <v>0.23</v>
      </c>
      <c r="I1609" s="80">
        <v>3019.55</v>
      </c>
      <c r="J1609" s="80">
        <v>446.2</v>
      </c>
      <c r="K1609" s="80">
        <v>1127.8116</v>
      </c>
      <c r="L1609" s="80">
        <v>11947.41</v>
      </c>
      <c r="M1609" s="80">
        <v>19941.61</v>
      </c>
    </row>
    <row r="1610" spans="1:13" ht="15.5" x14ac:dyDescent="0.35">
      <c r="A1610" s="13">
        <v>45071</v>
      </c>
      <c r="B1610" s="81" t="s">
        <v>1656</v>
      </c>
      <c r="C1610" s="80">
        <f t="shared" si="190"/>
        <v>2023</v>
      </c>
      <c r="D1610" s="80">
        <f t="shared" si="191"/>
        <v>5</v>
      </c>
      <c r="E1610" s="80">
        <f t="shared" si="192"/>
        <v>25</v>
      </c>
      <c r="F1610" s="80">
        <v>756.44849999999997</v>
      </c>
      <c r="G1610" s="80">
        <v>67.069999999999993</v>
      </c>
      <c r="H1610" s="80">
        <v>0.25</v>
      </c>
      <c r="I1610" s="80">
        <v>3095.59</v>
      </c>
      <c r="J1610" s="80">
        <v>365.8</v>
      </c>
      <c r="K1610" s="80">
        <v>1127.8116</v>
      </c>
      <c r="L1610" s="80">
        <v>11956.25</v>
      </c>
      <c r="M1610" s="80">
        <v>19974.16</v>
      </c>
    </row>
    <row r="1611" spans="1:13" ht="15.5" x14ac:dyDescent="0.35">
      <c r="A1611" s="13">
        <v>45072</v>
      </c>
      <c r="B1611" s="81" t="s">
        <v>1657</v>
      </c>
      <c r="C1611" s="80">
        <f t="shared" si="190"/>
        <v>2023</v>
      </c>
      <c r="D1611" s="80">
        <f t="shared" si="191"/>
        <v>5</v>
      </c>
      <c r="E1611" s="80">
        <f t="shared" si="192"/>
        <v>26</v>
      </c>
      <c r="F1611" s="80">
        <v>760.04340000000002</v>
      </c>
      <c r="G1611" s="80">
        <v>67.39</v>
      </c>
      <c r="H1611" s="80">
        <v>0.32</v>
      </c>
      <c r="I1611" s="80">
        <v>3824.02</v>
      </c>
      <c r="J1611" s="80">
        <v>219.2</v>
      </c>
      <c r="K1611" s="80">
        <v>1127.8116</v>
      </c>
      <c r="L1611" s="80">
        <v>11956.22</v>
      </c>
      <c r="M1611" s="80">
        <v>19974.25</v>
      </c>
    </row>
    <row r="1612" spans="1:13" ht="15.5" x14ac:dyDescent="0.35">
      <c r="A1612" s="13">
        <v>45073</v>
      </c>
      <c r="B1612" s="81" t="s">
        <v>1658</v>
      </c>
      <c r="C1612" s="80">
        <f t="shared" si="190"/>
        <v>2023</v>
      </c>
      <c r="D1612" s="80">
        <f t="shared" si="191"/>
        <v>5</v>
      </c>
      <c r="E1612" s="80">
        <f t="shared" si="192"/>
        <v>27</v>
      </c>
      <c r="F1612" s="80">
        <v>764.41089999999997</v>
      </c>
      <c r="G1612" s="80">
        <v>67.78</v>
      </c>
      <c r="H1612" s="80">
        <v>0.39</v>
      </c>
      <c r="I1612" s="80">
        <v>4344.33</v>
      </c>
      <c r="J1612" s="80">
        <v>122.8</v>
      </c>
      <c r="K1612" s="80">
        <v>1127.8116</v>
      </c>
      <c r="L1612" s="80">
        <v>11955.92</v>
      </c>
      <c r="M1612" s="80">
        <v>19975.03</v>
      </c>
    </row>
    <row r="1613" spans="1:13" ht="15.5" x14ac:dyDescent="0.35">
      <c r="A1613" s="13">
        <v>45074</v>
      </c>
      <c r="B1613" s="81" t="s">
        <v>1659</v>
      </c>
      <c r="C1613" s="80">
        <f t="shared" si="190"/>
        <v>2023</v>
      </c>
      <c r="D1613" s="80">
        <f t="shared" si="191"/>
        <v>5</v>
      </c>
      <c r="E1613" s="80">
        <f t="shared" si="192"/>
        <v>28</v>
      </c>
      <c r="F1613" s="80">
        <v>768.61720000000003</v>
      </c>
      <c r="G1613" s="80">
        <v>68.150000000000006</v>
      </c>
      <c r="H1613" s="80">
        <v>0.37</v>
      </c>
      <c r="I1613" s="80">
        <v>4571.12</v>
      </c>
      <c r="J1613" s="80">
        <v>110.5</v>
      </c>
      <c r="K1613" s="80">
        <v>1127.8116</v>
      </c>
      <c r="L1613" s="80">
        <v>11955.53</v>
      </c>
      <c r="M1613" s="80">
        <v>19976.060000000001</v>
      </c>
    </row>
    <row r="1614" spans="1:13" ht="15.5" x14ac:dyDescent="0.35">
      <c r="A1614" s="13">
        <v>45075</v>
      </c>
      <c r="B1614" s="81" t="s">
        <v>1660</v>
      </c>
      <c r="C1614" s="80">
        <f t="shared" si="190"/>
        <v>2023</v>
      </c>
      <c r="D1614" s="80">
        <f t="shared" si="191"/>
        <v>5</v>
      </c>
      <c r="E1614" s="80">
        <f t="shared" si="192"/>
        <v>29</v>
      </c>
      <c r="F1614" s="80">
        <v>772.27089999999998</v>
      </c>
      <c r="G1614" s="80">
        <v>68.48</v>
      </c>
      <c r="H1614" s="80">
        <v>0.32</v>
      </c>
      <c r="I1614" s="80">
        <v>3978.25</v>
      </c>
      <c r="J1614" s="80">
        <v>214.2</v>
      </c>
      <c r="K1614" s="80">
        <v>1127.8116</v>
      </c>
      <c r="L1614" s="80">
        <v>11955.2</v>
      </c>
      <c r="M1614" s="80">
        <v>19976.919999999998</v>
      </c>
    </row>
    <row r="1615" spans="1:13" ht="15.5" x14ac:dyDescent="0.35">
      <c r="A1615" s="13">
        <v>45076</v>
      </c>
      <c r="B1615" s="81" t="s">
        <v>1661</v>
      </c>
      <c r="C1615" s="80">
        <f t="shared" si="190"/>
        <v>2023</v>
      </c>
      <c r="D1615" s="80">
        <f t="shared" si="191"/>
        <v>5</v>
      </c>
      <c r="E1615" s="80">
        <f t="shared" si="192"/>
        <v>30</v>
      </c>
      <c r="F1615" s="80">
        <v>775.26070000000004</v>
      </c>
      <c r="G1615" s="80">
        <v>68.739999999999995</v>
      </c>
      <c r="H1615" s="80">
        <v>0.27</v>
      </c>
      <c r="I1615" s="80">
        <v>3148.44</v>
      </c>
      <c r="J1615" s="80">
        <v>391.3</v>
      </c>
      <c r="K1615" s="80">
        <v>1127.8116</v>
      </c>
      <c r="L1615" s="80">
        <v>11951.93</v>
      </c>
      <c r="M1615" s="80">
        <v>19973.78</v>
      </c>
    </row>
    <row r="1616" spans="1:13" ht="15.5" x14ac:dyDescent="0.35">
      <c r="A1616" s="13">
        <v>45077</v>
      </c>
      <c r="B1616" s="81" t="s">
        <v>1662</v>
      </c>
      <c r="C1616" s="80">
        <f t="shared" si="190"/>
        <v>2023</v>
      </c>
      <c r="D1616" s="80">
        <f t="shared" si="191"/>
        <v>5</v>
      </c>
      <c r="E1616" s="80">
        <f t="shared" si="192"/>
        <v>31</v>
      </c>
      <c r="F1616" s="80">
        <v>777.77049999999997</v>
      </c>
      <c r="G1616" s="80">
        <v>69</v>
      </c>
      <c r="H1616" s="80">
        <v>0.22</v>
      </c>
      <c r="I1616" s="80">
        <v>3114.35</v>
      </c>
      <c r="J1616" s="80">
        <v>401.7</v>
      </c>
      <c r="K1616" s="80">
        <v>1127.1233999999999</v>
      </c>
      <c r="L1616" s="80">
        <v>11945.4</v>
      </c>
      <c r="M1616" s="80">
        <v>19945.46</v>
      </c>
    </row>
    <row r="1617" spans="1:13" ht="15.5" x14ac:dyDescent="0.35">
      <c r="A1617" s="13">
        <v>45078</v>
      </c>
      <c r="B1617" s="81" t="s">
        <v>1663</v>
      </c>
      <c r="C1617" s="80">
        <f t="shared" si="190"/>
        <v>2023</v>
      </c>
      <c r="D1617" s="80">
        <f t="shared" si="191"/>
        <v>6</v>
      </c>
      <c r="E1617" s="80">
        <f t="shared" si="192"/>
        <v>1</v>
      </c>
      <c r="F1617" s="80">
        <v>780.48540000000003</v>
      </c>
      <c r="G1617" s="80">
        <v>69.23</v>
      </c>
      <c r="H1617" s="80">
        <v>0.24</v>
      </c>
      <c r="I1617" s="80">
        <v>3207.26</v>
      </c>
      <c r="J1617" s="80">
        <v>477.6</v>
      </c>
      <c r="K1617" s="80">
        <v>1127.338</v>
      </c>
      <c r="L1617" s="80">
        <v>11956.12</v>
      </c>
      <c r="M1617" s="80">
        <v>19979.990000000002</v>
      </c>
    </row>
    <row r="1618" spans="1:13" ht="15.5" x14ac:dyDescent="0.35">
      <c r="A1618" s="13">
        <v>45079</v>
      </c>
      <c r="B1618" s="81" t="s">
        <v>1664</v>
      </c>
      <c r="C1618" s="80">
        <f t="shared" si="190"/>
        <v>2023</v>
      </c>
      <c r="D1618" s="80">
        <f t="shared" si="191"/>
        <v>6</v>
      </c>
      <c r="E1618" s="80">
        <f t="shared" si="192"/>
        <v>2</v>
      </c>
      <c r="F1618" s="80">
        <v>783.98659999999995</v>
      </c>
      <c r="G1618" s="80">
        <v>69.61</v>
      </c>
      <c r="H1618" s="80">
        <v>0.31</v>
      </c>
      <c r="I1618" s="80">
        <v>3479.19</v>
      </c>
      <c r="J1618" s="80">
        <v>179.1</v>
      </c>
      <c r="K1618" s="80">
        <v>1126.2482</v>
      </c>
      <c r="L1618" s="80">
        <v>11956.57</v>
      </c>
      <c r="M1618" s="80">
        <v>19980.55</v>
      </c>
    </row>
    <row r="1619" spans="1:13" ht="15.5" x14ac:dyDescent="0.35">
      <c r="A1619" s="13">
        <v>45080</v>
      </c>
      <c r="B1619" s="81" t="s">
        <v>1665</v>
      </c>
      <c r="C1619" s="80">
        <f t="shared" si="190"/>
        <v>2023</v>
      </c>
      <c r="D1619" s="80">
        <f t="shared" si="191"/>
        <v>6</v>
      </c>
      <c r="E1619" s="80">
        <f t="shared" si="192"/>
        <v>3</v>
      </c>
      <c r="F1619" s="80">
        <v>787.88109999999995</v>
      </c>
      <c r="G1619" s="80">
        <v>69.959999999999994</v>
      </c>
      <c r="H1619" s="80">
        <v>0.35</v>
      </c>
      <c r="I1619" s="80">
        <v>3976.08</v>
      </c>
      <c r="J1619" s="80">
        <v>79.7</v>
      </c>
      <c r="K1619" s="80">
        <v>1126.2482</v>
      </c>
      <c r="L1619" s="80">
        <v>11957.53</v>
      </c>
      <c r="M1619" s="80">
        <v>19981.04</v>
      </c>
    </row>
    <row r="1620" spans="1:13" ht="15.5" x14ac:dyDescent="0.35">
      <c r="A1620" s="13">
        <v>45081</v>
      </c>
      <c r="B1620" s="81" t="s">
        <v>1666</v>
      </c>
      <c r="C1620" s="80">
        <f t="shared" si="190"/>
        <v>2023</v>
      </c>
      <c r="D1620" s="80">
        <f t="shared" si="191"/>
        <v>6</v>
      </c>
      <c r="E1620" s="80">
        <f t="shared" si="192"/>
        <v>4</v>
      </c>
      <c r="F1620" s="80">
        <v>791.82830000000001</v>
      </c>
      <c r="G1620" s="80">
        <v>70.31</v>
      </c>
      <c r="H1620" s="80">
        <v>0.35</v>
      </c>
      <c r="I1620" s="80">
        <v>4034.64</v>
      </c>
      <c r="J1620" s="80">
        <v>103.5</v>
      </c>
      <c r="K1620" s="80">
        <v>1126.2482</v>
      </c>
      <c r="L1620" s="80">
        <v>11957.3</v>
      </c>
      <c r="M1620" s="80">
        <v>19981.64</v>
      </c>
    </row>
    <row r="1621" spans="1:13" ht="15.5" x14ac:dyDescent="0.35">
      <c r="A1621" s="13">
        <v>45082</v>
      </c>
      <c r="B1621" s="81" t="s">
        <v>1667</v>
      </c>
      <c r="C1621" s="80">
        <f t="shared" si="190"/>
        <v>2023</v>
      </c>
      <c r="D1621" s="80">
        <f t="shared" si="191"/>
        <v>6</v>
      </c>
      <c r="E1621" s="80">
        <f t="shared" si="192"/>
        <v>5</v>
      </c>
      <c r="F1621" s="80">
        <v>794.45609999999999</v>
      </c>
      <c r="G1621" s="80">
        <v>70.540000000000006</v>
      </c>
      <c r="H1621" s="80">
        <v>0.23</v>
      </c>
      <c r="I1621" s="80">
        <v>2955.79</v>
      </c>
      <c r="J1621" s="80">
        <v>320</v>
      </c>
      <c r="K1621" s="80">
        <v>1126.2683999999999</v>
      </c>
      <c r="L1621" s="80">
        <v>11926.13</v>
      </c>
      <c r="M1621" s="80">
        <v>19842.41</v>
      </c>
    </row>
    <row r="1622" spans="1:13" ht="15.5" x14ac:dyDescent="0.35">
      <c r="A1622" s="13">
        <v>45083</v>
      </c>
      <c r="B1622" s="81" t="s">
        <v>1668</v>
      </c>
      <c r="C1622" s="80">
        <f t="shared" si="190"/>
        <v>2023</v>
      </c>
      <c r="D1622" s="80">
        <f t="shared" si="191"/>
        <v>6</v>
      </c>
      <c r="E1622" s="80">
        <f t="shared" si="192"/>
        <v>6</v>
      </c>
      <c r="F1622" s="80">
        <v>796.76</v>
      </c>
      <c r="G1622" s="80">
        <v>70.739999999999995</v>
      </c>
      <c r="H1622" s="80">
        <v>0.2</v>
      </c>
      <c r="I1622" s="80">
        <v>2679.14</v>
      </c>
      <c r="J1622" s="80">
        <v>371.6</v>
      </c>
      <c r="K1622" s="80">
        <v>1126.2683999999999</v>
      </c>
      <c r="L1622" s="80">
        <v>11926.03</v>
      </c>
      <c r="M1622" s="80">
        <v>19849.79</v>
      </c>
    </row>
    <row r="1623" spans="1:13" ht="15.5" x14ac:dyDescent="0.35">
      <c r="A1623" s="13">
        <v>45084</v>
      </c>
      <c r="B1623" s="81" t="s">
        <v>1669</v>
      </c>
      <c r="C1623" s="80">
        <f t="shared" si="190"/>
        <v>2023</v>
      </c>
      <c r="D1623" s="80">
        <f t="shared" si="191"/>
        <v>6</v>
      </c>
      <c r="E1623" s="80">
        <f t="shared" si="192"/>
        <v>7</v>
      </c>
      <c r="F1623" s="80">
        <v>798.95989999999995</v>
      </c>
      <c r="G1623" s="80">
        <v>70.94</v>
      </c>
      <c r="H1623" s="80">
        <v>0.2</v>
      </c>
      <c r="I1623" s="80">
        <v>2418.89</v>
      </c>
      <c r="J1623" s="80">
        <v>221.3</v>
      </c>
      <c r="K1623" s="80">
        <v>1126.2683999999999</v>
      </c>
      <c r="L1623" s="80">
        <v>11916.07</v>
      </c>
      <c r="M1623" s="80">
        <v>19820.189999999999</v>
      </c>
    </row>
    <row r="1624" spans="1:13" ht="15.5" x14ac:dyDescent="0.35">
      <c r="A1624" s="13">
        <v>45085</v>
      </c>
      <c r="B1624" s="81" t="s">
        <v>1670</v>
      </c>
      <c r="C1624" s="80">
        <f t="shared" si="190"/>
        <v>2023</v>
      </c>
      <c r="D1624" s="80">
        <f t="shared" si="191"/>
        <v>6</v>
      </c>
      <c r="E1624" s="80">
        <f t="shared" si="192"/>
        <v>8</v>
      </c>
      <c r="F1624" s="80">
        <v>801.93520000000001</v>
      </c>
      <c r="G1624" s="80">
        <v>71.2</v>
      </c>
      <c r="H1624" s="80">
        <v>0.26</v>
      </c>
      <c r="I1624" s="80">
        <v>3145.44</v>
      </c>
      <c r="J1624" s="80">
        <v>160.69999999999999</v>
      </c>
      <c r="K1624" s="80">
        <v>1126.2683999999999</v>
      </c>
      <c r="L1624" s="80">
        <v>11925</v>
      </c>
      <c r="M1624" s="80">
        <v>19852.5</v>
      </c>
    </row>
    <row r="1625" spans="1:13" ht="15.5" x14ac:dyDescent="0.35">
      <c r="A1625" s="13">
        <v>45086</v>
      </c>
      <c r="B1625" s="81" t="s">
        <v>1671</v>
      </c>
      <c r="C1625" s="80">
        <f t="shared" si="190"/>
        <v>2023</v>
      </c>
      <c r="D1625" s="80">
        <f t="shared" si="191"/>
        <v>6</v>
      </c>
      <c r="E1625" s="80">
        <f t="shared" si="192"/>
        <v>9</v>
      </c>
      <c r="F1625" s="80">
        <v>805.42449999999997</v>
      </c>
      <c r="G1625" s="80">
        <v>71.510000000000005</v>
      </c>
      <c r="H1625" s="80">
        <v>0.31</v>
      </c>
      <c r="I1625" s="80">
        <v>3685.93</v>
      </c>
      <c r="J1625" s="80">
        <v>194.3</v>
      </c>
      <c r="K1625" s="80">
        <v>1126.2683999999999</v>
      </c>
      <c r="L1625" s="80">
        <v>11935.21</v>
      </c>
      <c r="M1625" s="80">
        <v>19865.650000000001</v>
      </c>
    </row>
    <row r="1626" spans="1:13" ht="15.5" x14ac:dyDescent="0.35">
      <c r="A1626" s="13">
        <v>45087</v>
      </c>
      <c r="B1626" s="81" t="s">
        <v>1672</v>
      </c>
      <c r="C1626" s="80">
        <f t="shared" si="190"/>
        <v>2023</v>
      </c>
      <c r="D1626" s="80">
        <f t="shared" si="191"/>
        <v>6</v>
      </c>
      <c r="E1626" s="80">
        <f t="shared" si="192"/>
        <v>10</v>
      </c>
      <c r="F1626" s="80">
        <v>809.64930000000004</v>
      </c>
      <c r="G1626" s="80">
        <v>71.89</v>
      </c>
      <c r="H1626" s="80">
        <v>0.38</v>
      </c>
      <c r="I1626" s="80">
        <v>4347.24</v>
      </c>
      <c r="J1626" s="80">
        <v>121.7</v>
      </c>
      <c r="K1626" s="80">
        <v>1126.2683999999999</v>
      </c>
      <c r="L1626" s="80">
        <v>11939.32</v>
      </c>
      <c r="M1626" s="80">
        <v>19866.330000000002</v>
      </c>
    </row>
    <row r="1627" spans="1:13" ht="15.5" x14ac:dyDescent="0.35">
      <c r="A1627" s="13">
        <v>45088</v>
      </c>
      <c r="B1627" s="81" t="s">
        <v>1673</v>
      </c>
      <c r="C1627" s="80">
        <f t="shared" si="190"/>
        <v>2023</v>
      </c>
      <c r="D1627" s="80">
        <f t="shared" si="191"/>
        <v>6</v>
      </c>
      <c r="E1627" s="80">
        <f t="shared" si="192"/>
        <v>11</v>
      </c>
      <c r="F1627" s="80">
        <v>813.96690000000001</v>
      </c>
      <c r="G1627" s="80">
        <v>72.27</v>
      </c>
      <c r="H1627" s="80">
        <v>0.38</v>
      </c>
      <c r="I1627" s="80">
        <v>4418.82</v>
      </c>
      <c r="J1627" s="80">
        <v>99.4</v>
      </c>
      <c r="K1627" s="80">
        <v>1126.2683999999999</v>
      </c>
      <c r="L1627" s="80">
        <v>11938.92</v>
      </c>
      <c r="M1627" s="80">
        <v>19867.38</v>
      </c>
    </row>
    <row r="1628" spans="1:13" ht="15.5" x14ac:dyDescent="0.35">
      <c r="A1628" s="13">
        <v>45089</v>
      </c>
      <c r="B1628" s="81" t="s">
        <v>1674</v>
      </c>
      <c r="C1628" s="80">
        <f t="shared" si="190"/>
        <v>2023</v>
      </c>
      <c r="D1628" s="80">
        <f t="shared" si="191"/>
        <v>6</v>
      </c>
      <c r="E1628" s="80">
        <f t="shared" si="192"/>
        <v>12</v>
      </c>
      <c r="F1628" s="80">
        <v>817.21699999999998</v>
      </c>
      <c r="G1628" s="80">
        <v>72.56</v>
      </c>
      <c r="H1628" s="80">
        <v>0.28999999999999998</v>
      </c>
      <c r="I1628" s="80">
        <v>3499.72</v>
      </c>
      <c r="J1628" s="80">
        <v>247.8</v>
      </c>
      <c r="K1628" s="80">
        <v>1126.2683999999999</v>
      </c>
      <c r="L1628" s="80">
        <v>11938.52</v>
      </c>
      <c r="M1628" s="80">
        <v>19868.439999999999</v>
      </c>
    </row>
    <row r="1629" spans="1:13" ht="15.5" x14ac:dyDescent="0.35">
      <c r="A1629" s="13">
        <v>45090</v>
      </c>
      <c r="B1629" s="81" t="s">
        <v>1675</v>
      </c>
      <c r="C1629" s="80">
        <f t="shared" si="190"/>
        <v>2023</v>
      </c>
      <c r="D1629" s="80">
        <f t="shared" si="191"/>
        <v>6</v>
      </c>
      <c r="E1629" s="80">
        <f t="shared" si="192"/>
        <v>13</v>
      </c>
      <c r="F1629" s="80">
        <v>820.63980000000004</v>
      </c>
      <c r="G1629" s="80">
        <v>72.86</v>
      </c>
      <c r="H1629" s="80">
        <v>0.3</v>
      </c>
      <c r="I1629" s="80">
        <v>3512.95</v>
      </c>
      <c r="J1629" s="80">
        <v>154.1</v>
      </c>
      <c r="K1629" s="80">
        <v>1126.2683999999999</v>
      </c>
      <c r="L1629" s="80">
        <v>11973.87</v>
      </c>
      <c r="M1629" s="80">
        <v>19869.169999999998</v>
      </c>
    </row>
    <row r="1630" spans="1:13" ht="15.5" x14ac:dyDescent="0.35">
      <c r="A1630" s="13">
        <v>45091</v>
      </c>
      <c r="B1630" s="81" t="s">
        <v>1676</v>
      </c>
      <c r="C1630" s="80">
        <f t="shared" si="190"/>
        <v>2023</v>
      </c>
      <c r="D1630" s="80">
        <f t="shared" si="191"/>
        <v>6</v>
      </c>
      <c r="E1630" s="80">
        <f t="shared" si="192"/>
        <v>14</v>
      </c>
      <c r="F1630" s="80">
        <v>823.66660000000002</v>
      </c>
      <c r="G1630" s="80">
        <v>73.13</v>
      </c>
      <c r="H1630" s="80">
        <v>0.27</v>
      </c>
      <c r="I1630" s="80">
        <v>3293.98</v>
      </c>
      <c r="J1630" s="80">
        <v>265.3</v>
      </c>
      <c r="K1630" s="80">
        <v>1126.2683999999999</v>
      </c>
      <c r="L1630" s="80">
        <v>11964.69</v>
      </c>
      <c r="M1630" s="80">
        <v>19837.52</v>
      </c>
    </row>
    <row r="1631" spans="1:13" ht="15.5" x14ac:dyDescent="0.35">
      <c r="A1631" s="13">
        <v>45092</v>
      </c>
      <c r="B1631" s="81" t="s">
        <v>1677</v>
      </c>
      <c r="C1631" s="80">
        <f t="shared" si="190"/>
        <v>2023</v>
      </c>
      <c r="D1631" s="80">
        <f t="shared" si="191"/>
        <v>6</v>
      </c>
      <c r="E1631" s="80">
        <f t="shared" si="192"/>
        <v>15</v>
      </c>
      <c r="F1631" s="80">
        <v>826.46519999999998</v>
      </c>
      <c r="G1631" s="80">
        <v>73.38</v>
      </c>
      <c r="H1631" s="80">
        <v>0.25</v>
      </c>
      <c r="I1631" s="80">
        <v>3112.59</v>
      </c>
      <c r="J1631" s="80">
        <v>318.10000000000002</v>
      </c>
      <c r="K1631" s="80">
        <v>1126.2683999999999</v>
      </c>
      <c r="L1631" s="80">
        <v>11987.52</v>
      </c>
      <c r="M1631" s="80">
        <v>19870.02</v>
      </c>
    </row>
    <row r="1632" spans="1:13" ht="15.5" x14ac:dyDescent="0.35">
      <c r="A1632" s="13">
        <v>45093</v>
      </c>
      <c r="B1632" s="81" t="s">
        <v>1678</v>
      </c>
      <c r="C1632" s="80">
        <f t="shared" si="190"/>
        <v>2023</v>
      </c>
      <c r="D1632" s="80">
        <f t="shared" si="191"/>
        <v>6</v>
      </c>
      <c r="E1632" s="80">
        <f t="shared" si="192"/>
        <v>16</v>
      </c>
      <c r="F1632" s="80">
        <v>829.70330000000001</v>
      </c>
      <c r="G1632" s="80">
        <v>73.67</v>
      </c>
      <c r="H1632" s="80">
        <v>0.28999999999999998</v>
      </c>
      <c r="I1632" s="80">
        <v>3463.95</v>
      </c>
      <c r="J1632" s="80">
        <v>225.3</v>
      </c>
      <c r="K1632" s="80">
        <v>1126.2683999999999</v>
      </c>
      <c r="L1632" s="80">
        <v>11987.52</v>
      </c>
      <c r="M1632" s="80">
        <v>19870.03</v>
      </c>
    </row>
    <row r="1633" spans="1:13" ht="15.5" x14ac:dyDescent="0.35">
      <c r="A1633" s="13">
        <v>45094</v>
      </c>
      <c r="B1633" s="81" t="s">
        <v>1679</v>
      </c>
      <c r="C1633" s="80">
        <f t="shared" si="190"/>
        <v>2023</v>
      </c>
      <c r="D1633" s="80">
        <f t="shared" si="191"/>
        <v>6</v>
      </c>
      <c r="E1633" s="80">
        <f t="shared" si="192"/>
        <v>17</v>
      </c>
      <c r="F1633" s="80">
        <v>833.39769999999999</v>
      </c>
      <c r="G1633" s="80">
        <v>74</v>
      </c>
      <c r="H1633" s="80">
        <v>0.33</v>
      </c>
      <c r="I1633" s="80">
        <v>3901.59</v>
      </c>
      <c r="J1633" s="80">
        <v>206.9</v>
      </c>
      <c r="K1633" s="80">
        <v>1126.2683999999999</v>
      </c>
      <c r="L1633" s="80">
        <v>11987.2</v>
      </c>
      <c r="M1633" s="80">
        <v>19870.88</v>
      </c>
    </row>
    <row r="1634" spans="1:13" ht="15.5" x14ac:dyDescent="0.35">
      <c r="A1634" s="13">
        <v>45095</v>
      </c>
      <c r="B1634" s="81" t="s">
        <v>1680</v>
      </c>
      <c r="C1634" s="80">
        <f t="shared" si="190"/>
        <v>2023</v>
      </c>
      <c r="D1634" s="80">
        <f t="shared" si="191"/>
        <v>6</v>
      </c>
      <c r="E1634" s="80">
        <f t="shared" si="192"/>
        <v>18</v>
      </c>
      <c r="F1634" s="80">
        <v>837.74940000000004</v>
      </c>
      <c r="G1634" s="80">
        <v>74.38</v>
      </c>
      <c r="H1634" s="80">
        <v>0.39</v>
      </c>
      <c r="I1634" s="80">
        <v>4409.68</v>
      </c>
      <c r="J1634" s="80">
        <v>57.7</v>
      </c>
      <c r="K1634" s="80">
        <v>1126.2683999999999</v>
      </c>
      <c r="L1634" s="80">
        <v>11946.95</v>
      </c>
      <c r="M1634" s="80">
        <v>19871.53</v>
      </c>
    </row>
    <row r="1635" spans="1:13" ht="15.5" x14ac:dyDescent="0.35">
      <c r="A1635" s="13">
        <v>45096</v>
      </c>
      <c r="B1635" s="81" t="s">
        <v>1681</v>
      </c>
      <c r="C1635" s="80">
        <f t="shared" si="190"/>
        <v>2023</v>
      </c>
      <c r="D1635" s="80">
        <f t="shared" si="191"/>
        <v>6</v>
      </c>
      <c r="E1635" s="80">
        <f t="shared" si="192"/>
        <v>19</v>
      </c>
      <c r="F1635" s="80">
        <v>840.72950000000003</v>
      </c>
      <c r="G1635" s="80">
        <v>74.650000000000006</v>
      </c>
      <c r="H1635" s="80">
        <v>0.26</v>
      </c>
      <c r="I1635" s="80">
        <v>3121.85</v>
      </c>
      <c r="J1635" s="80">
        <v>136.30000000000001</v>
      </c>
      <c r="K1635" s="80">
        <v>1126.2683999999999</v>
      </c>
      <c r="L1635" s="80">
        <v>11946.66</v>
      </c>
      <c r="M1635" s="80">
        <v>19872.3</v>
      </c>
    </row>
    <row r="1636" spans="1:13" ht="15.5" x14ac:dyDescent="0.35">
      <c r="A1636" s="13">
        <v>45097</v>
      </c>
      <c r="B1636" s="81" t="s">
        <v>1682</v>
      </c>
      <c r="C1636" s="80">
        <f t="shared" si="190"/>
        <v>2023</v>
      </c>
      <c r="D1636" s="80">
        <f t="shared" si="191"/>
        <v>6</v>
      </c>
      <c r="E1636" s="80">
        <f t="shared" si="192"/>
        <v>20</v>
      </c>
      <c r="F1636" s="80">
        <v>843.92399999999998</v>
      </c>
      <c r="G1636" s="80">
        <v>74.930000000000007</v>
      </c>
      <c r="H1636" s="80">
        <v>0.28000000000000003</v>
      </c>
      <c r="I1636" s="80">
        <v>2725.33</v>
      </c>
      <c r="J1636" s="80">
        <v>402.2</v>
      </c>
      <c r="K1636" s="80">
        <v>1126.2683999999999</v>
      </c>
      <c r="L1636" s="80">
        <v>11946.49</v>
      </c>
      <c r="M1636" s="80">
        <v>19872.75</v>
      </c>
    </row>
    <row r="1637" spans="1:13" ht="15.5" x14ac:dyDescent="0.35">
      <c r="A1637" s="13">
        <v>45098</v>
      </c>
      <c r="B1637" s="81" t="s">
        <v>1683</v>
      </c>
      <c r="C1637" s="80">
        <f t="shared" si="190"/>
        <v>2023</v>
      </c>
      <c r="D1637" s="80">
        <f t="shared" si="191"/>
        <v>6</v>
      </c>
      <c r="E1637" s="80">
        <f t="shared" si="192"/>
        <v>21</v>
      </c>
      <c r="F1637" s="80">
        <v>845.05290000000002</v>
      </c>
      <c r="G1637" s="80">
        <v>75.03</v>
      </c>
      <c r="H1637" s="80">
        <v>0.1</v>
      </c>
      <c r="I1637" s="80">
        <v>2569.59</v>
      </c>
      <c r="J1637" s="80">
        <v>546.79999999999995</v>
      </c>
      <c r="K1637" s="80">
        <v>1126.2683999999999</v>
      </c>
      <c r="L1637" s="80">
        <v>11937.36</v>
      </c>
      <c r="M1637" s="80">
        <v>19840.97</v>
      </c>
    </row>
    <row r="1638" spans="1:13" ht="15.5" x14ac:dyDescent="0.35">
      <c r="A1638" s="13">
        <v>45099</v>
      </c>
      <c r="B1638" s="81" t="s">
        <v>1684</v>
      </c>
      <c r="C1638" s="80">
        <f t="shared" si="190"/>
        <v>2023</v>
      </c>
      <c r="D1638" s="80">
        <f t="shared" si="191"/>
        <v>6</v>
      </c>
      <c r="E1638" s="80">
        <f t="shared" si="192"/>
        <v>22</v>
      </c>
      <c r="F1638" s="80">
        <v>846.7423</v>
      </c>
      <c r="G1638" s="80">
        <v>75.180000000000007</v>
      </c>
      <c r="H1638" s="80">
        <v>0.15</v>
      </c>
      <c r="I1638" s="80">
        <v>2322.5100000000002</v>
      </c>
      <c r="J1638" s="80">
        <v>607.29999999999995</v>
      </c>
      <c r="K1638" s="80">
        <v>1126.2683999999999</v>
      </c>
      <c r="L1638" s="80">
        <v>11946.21</v>
      </c>
      <c r="M1638" s="80">
        <v>19873.490000000002</v>
      </c>
    </row>
    <row r="1639" spans="1:13" ht="15.5" x14ac:dyDescent="0.35">
      <c r="A1639" s="13">
        <v>45100</v>
      </c>
      <c r="B1639" s="81" t="s">
        <v>1685</v>
      </c>
      <c r="C1639" s="80">
        <f t="shared" si="190"/>
        <v>2023</v>
      </c>
      <c r="D1639" s="80">
        <f t="shared" si="191"/>
        <v>6</v>
      </c>
      <c r="E1639" s="80">
        <f t="shared" si="192"/>
        <v>23</v>
      </c>
      <c r="F1639" s="80">
        <v>849.44050000000004</v>
      </c>
      <c r="G1639" s="80">
        <v>75.42</v>
      </c>
      <c r="H1639" s="80">
        <v>0.24</v>
      </c>
      <c r="I1639" s="80">
        <v>2946.96</v>
      </c>
      <c r="J1639" s="80">
        <v>279.10000000000002</v>
      </c>
      <c r="K1639" s="80">
        <v>1126.2683999999999</v>
      </c>
      <c r="L1639" s="80">
        <v>11946.09</v>
      </c>
      <c r="M1639" s="80">
        <v>19873.810000000001</v>
      </c>
    </row>
    <row r="1640" spans="1:13" ht="15.5" x14ac:dyDescent="0.35">
      <c r="A1640" s="13">
        <v>45101</v>
      </c>
      <c r="B1640" s="81" t="s">
        <v>1686</v>
      </c>
      <c r="C1640" s="80">
        <f t="shared" si="190"/>
        <v>2023</v>
      </c>
      <c r="D1640" s="80">
        <f t="shared" si="191"/>
        <v>6</v>
      </c>
      <c r="E1640" s="80">
        <f t="shared" si="192"/>
        <v>24</v>
      </c>
      <c r="F1640" s="80">
        <v>853.53769999999997</v>
      </c>
      <c r="G1640" s="80">
        <v>75.78</v>
      </c>
      <c r="H1640" s="80">
        <v>0.36</v>
      </c>
      <c r="I1640" s="80">
        <v>4215.83</v>
      </c>
      <c r="J1640" s="80">
        <v>118.1</v>
      </c>
      <c r="K1640" s="80">
        <v>1126.2683999999999</v>
      </c>
      <c r="L1640" s="80">
        <v>11945.9</v>
      </c>
      <c r="M1640" s="80">
        <v>19874.32</v>
      </c>
    </row>
    <row r="1641" spans="1:13" ht="15.5" x14ac:dyDescent="0.35">
      <c r="A1641" s="13">
        <v>45102</v>
      </c>
      <c r="B1641" s="81" t="s">
        <v>1687</v>
      </c>
      <c r="C1641" s="80">
        <f t="shared" si="190"/>
        <v>2023</v>
      </c>
      <c r="D1641" s="80">
        <f t="shared" si="191"/>
        <v>6</v>
      </c>
      <c r="E1641" s="80">
        <f t="shared" si="192"/>
        <v>25</v>
      </c>
      <c r="F1641" s="80">
        <v>857.56939999999997</v>
      </c>
      <c r="G1641" s="80">
        <v>76.14</v>
      </c>
      <c r="H1641" s="80">
        <v>0.36</v>
      </c>
      <c r="I1641" s="80">
        <v>4144.5</v>
      </c>
      <c r="J1641" s="80">
        <v>110.9</v>
      </c>
      <c r="K1641" s="80">
        <v>1126.3764000000001</v>
      </c>
      <c r="L1641" s="80">
        <v>11986.38</v>
      </c>
      <c r="M1641" s="80">
        <v>19876.95</v>
      </c>
    </row>
    <row r="1642" spans="1:13" ht="15.5" x14ac:dyDescent="0.35">
      <c r="A1642" s="13">
        <v>45103</v>
      </c>
      <c r="B1642" s="81" t="s">
        <v>1688</v>
      </c>
      <c r="C1642" s="80">
        <f t="shared" si="190"/>
        <v>2023</v>
      </c>
      <c r="D1642" s="80">
        <f t="shared" si="191"/>
        <v>6</v>
      </c>
      <c r="E1642" s="80">
        <f t="shared" si="192"/>
        <v>26</v>
      </c>
      <c r="F1642" s="80">
        <v>860.58180000000004</v>
      </c>
      <c r="G1642" s="80">
        <v>76.41</v>
      </c>
      <c r="H1642" s="80">
        <v>0.27</v>
      </c>
      <c r="I1642" s="80">
        <v>3278.6</v>
      </c>
      <c r="J1642" s="80">
        <v>272.3</v>
      </c>
      <c r="K1642" s="80">
        <v>1126.2683999999999</v>
      </c>
      <c r="L1642" s="80">
        <v>11985.33</v>
      </c>
      <c r="M1642" s="80">
        <v>19875.8</v>
      </c>
    </row>
    <row r="1643" spans="1:13" ht="15.5" x14ac:dyDescent="0.35">
      <c r="A1643" s="13">
        <v>45104</v>
      </c>
      <c r="B1643" s="81" t="s">
        <v>1689</v>
      </c>
      <c r="C1643" s="80">
        <f t="shared" si="190"/>
        <v>2023</v>
      </c>
      <c r="D1643" s="80">
        <f t="shared" si="191"/>
        <v>6</v>
      </c>
      <c r="E1643" s="80">
        <f t="shared" si="192"/>
        <v>27</v>
      </c>
      <c r="F1643" s="80">
        <v>863.03499999999997</v>
      </c>
      <c r="G1643" s="80">
        <v>76.63</v>
      </c>
      <c r="H1643" s="80">
        <v>0.22</v>
      </c>
      <c r="I1643" s="80">
        <v>2883.97</v>
      </c>
      <c r="J1643" s="80">
        <v>423.9</v>
      </c>
      <c r="K1643" s="80">
        <v>1126.2683999999999</v>
      </c>
      <c r="L1643" s="80">
        <v>11985.11</v>
      </c>
      <c r="M1643" s="80">
        <v>19876.400000000001</v>
      </c>
    </row>
    <row r="1644" spans="1:13" ht="15.5" x14ac:dyDescent="0.35">
      <c r="A1644" s="13">
        <v>45105</v>
      </c>
      <c r="B1644" s="81" t="s">
        <v>1690</v>
      </c>
      <c r="C1644" s="80">
        <f t="shared" si="190"/>
        <v>2023</v>
      </c>
      <c r="D1644" s="80">
        <f t="shared" si="191"/>
        <v>6</v>
      </c>
      <c r="E1644" s="80">
        <f t="shared" si="192"/>
        <v>28</v>
      </c>
      <c r="F1644" s="80">
        <v>865.2654</v>
      </c>
      <c r="G1644" s="80">
        <v>76.83</v>
      </c>
      <c r="H1644" s="80">
        <v>0.2</v>
      </c>
      <c r="I1644" s="80">
        <v>2695.89</v>
      </c>
      <c r="J1644" s="80">
        <v>459.1</v>
      </c>
      <c r="K1644" s="80">
        <v>1126.2683999999999</v>
      </c>
      <c r="L1644" s="80">
        <v>11975.87</v>
      </c>
      <c r="M1644" s="80">
        <v>19844.900000000001</v>
      </c>
    </row>
    <row r="1645" spans="1:13" ht="15.5" x14ac:dyDescent="0.35">
      <c r="A1645" s="13">
        <v>45106</v>
      </c>
      <c r="B1645" s="81" t="s">
        <v>1691</v>
      </c>
      <c r="C1645" s="80">
        <f t="shared" si="190"/>
        <v>2023</v>
      </c>
      <c r="D1645" s="80">
        <f t="shared" si="191"/>
        <v>6</v>
      </c>
      <c r="E1645" s="80">
        <f t="shared" si="192"/>
        <v>29</v>
      </c>
      <c r="F1645" s="80">
        <v>867.53930000000003</v>
      </c>
      <c r="G1645" s="80">
        <v>77.03</v>
      </c>
      <c r="H1645" s="80">
        <v>0.2</v>
      </c>
      <c r="I1645" s="80">
        <v>2693.01</v>
      </c>
      <c r="J1645" s="80">
        <v>418.1</v>
      </c>
      <c r="K1645" s="80">
        <v>1126.2683999999999</v>
      </c>
      <c r="L1645" s="80">
        <v>11984.74</v>
      </c>
      <c r="M1645" s="80">
        <v>19877.36</v>
      </c>
    </row>
    <row r="1646" spans="1:13" ht="15.5" x14ac:dyDescent="0.35">
      <c r="A1646" s="13">
        <v>45107</v>
      </c>
      <c r="B1646" s="81" t="s">
        <v>1692</v>
      </c>
      <c r="C1646" s="80">
        <f t="shared" si="190"/>
        <v>2023</v>
      </c>
      <c r="D1646" s="80">
        <f t="shared" si="191"/>
        <v>6</v>
      </c>
      <c r="E1646" s="80">
        <f t="shared" si="192"/>
        <v>30</v>
      </c>
      <c r="F1646" s="80">
        <v>870.48209999999995</v>
      </c>
      <c r="G1646" s="80">
        <v>77.28</v>
      </c>
      <c r="H1646" s="80">
        <v>0.26</v>
      </c>
      <c r="I1646" s="80">
        <v>3220.72</v>
      </c>
      <c r="J1646" s="80">
        <v>266.60000000000002</v>
      </c>
      <c r="K1646" s="80">
        <v>1126.3414</v>
      </c>
      <c r="L1646" s="80">
        <v>11984.62</v>
      </c>
      <c r="M1646" s="80">
        <v>19877.68</v>
      </c>
    </row>
    <row r="1647" spans="1:13" ht="15.5" x14ac:dyDescent="0.35">
      <c r="A1647" s="13">
        <v>45108</v>
      </c>
      <c r="B1647" s="81" t="s">
        <v>1693</v>
      </c>
      <c r="C1647" s="80">
        <f t="shared" si="190"/>
        <v>2023</v>
      </c>
      <c r="D1647" s="80">
        <f t="shared" si="191"/>
        <v>7</v>
      </c>
      <c r="E1647" s="80">
        <f t="shared" si="192"/>
        <v>1</v>
      </c>
      <c r="F1647" s="80">
        <v>874.47069999999997</v>
      </c>
      <c r="G1647" s="80">
        <v>77.5</v>
      </c>
      <c r="H1647" s="80">
        <v>0.35</v>
      </c>
      <c r="I1647" s="80">
        <v>4120.99</v>
      </c>
      <c r="J1647" s="80">
        <v>116.1</v>
      </c>
      <c r="K1647" s="80">
        <v>1128.2873</v>
      </c>
      <c r="L1647" s="80">
        <v>12006.38</v>
      </c>
      <c r="M1647" s="80">
        <v>19878.099999999999</v>
      </c>
    </row>
    <row r="1648" spans="1:13" ht="15.5" x14ac:dyDescent="0.35">
      <c r="A1648" s="13">
        <v>45109</v>
      </c>
      <c r="B1648" s="81" t="s">
        <v>1694</v>
      </c>
      <c r="C1648" s="80">
        <f t="shared" si="190"/>
        <v>2023</v>
      </c>
      <c r="D1648" s="80">
        <f t="shared" si="191"/>
        <v>7</v>
      </c>
      <c r="E1648" s="80">
        <f t="shared" si="192"/>
        <v>2</v>
      </c>
      <c r="F1648" s="80">
        <v>878.4271</v>
      </c>
      <c r="G1648" s="80">
        <v>77.849999999999994</v>
      </c>
      <c r="H1648" s="80">
        <v>0.35</v>
      </c>
      <c r="I1648" s="80">
        <v>4073.96</v>
      </c>
      <c r="J1648" s="80">
        <v>98.1</v>
      </c>
      <c r="K1648" s="80">
        <v>1128.2873</v>
      </c>
      <c r="L1648" s="80">
        <v>12006.1</v>
      </c>
      <c r="M1648" s="80">
        <v>19878.849999999999</v>
      </c>
    </row>
    <row r="1649" spans="1:13" ht="15.5" x14ac:dyDescent="0.35">
      <c r="A1649" s="13">
        <v>45110</v>
      </c>
      <c r="B1649" s="81" t="s">
        <v>1695</v>
      </c>
      <c r="C1649" s="80">
        <f t="shared" si="190"/>
        <v>2023</v>
      </c>
      <c r="D1649" s="80">
        <f t="shared" si="191"/>
        <v>7</v>
      </c>
      <c r="E1649" s="80">
        <f t="shared" si="192"/>
        <v>3</v>
      </c>
      <c r="F1649" s="80">
        <v>881.30179999999996</v>
      </c>
      <c r="G1649" s="80">
        <v>78.11</v>
      </c>
      <c r="H1649" s="80">
        <v>0.25</v>
      </c>
      <c r="I1649" s="80">
        <v>3144.76</v>
      </c>
      <c r="J1649" s="80">
        <v>283.3</v>
      </c>
      <c r="K1649" s="80">
        <v>1128.2873</v>
      </c>
      <c r="L1649" s="80">
        <v>12005.82</v>
      </c>
      <c r="M1649" s="80">
        <v>19879.599999999999</v>
      </c>
    </row>
    <row r="1650" spans="1:13" ht="15.5" x14ac:dyDescent="0.35">
      <c r="A1650" s="13">
        <v>45111</v>
      </c>
      <c r="B1650" s="81" t="s">
        <v>1696</v>
      </c>
      <c r="C1650" s="80">
        <f t="shared" si="190"/>
        <v>2023</v>
      </c>
      <c r="D1650" s="80">
        <f t="shared" si="191"/>
        <v>7</v>
      </c>
      <c r="E1650" s="80">
        <f t="shared" si="192"/>
        <v>4</v>
      </c>
      <c r="F1650" s="80">
        <v>883.83929999999998</v>
      </c>
      <c r="G1650" s="80">
        <v>78.319999999999993</v>
      </c>
      <c r="H1650" s="80">
        <v>0.22</v>
      </c>
      <c r="I1650" s="80">
        <v>2709.16</v>
      </c>
      <c r="J1650" s="80">
        <v>167.7</v>
      </c>
      <c r="K1650" s="80">
        <v>1128.5124000000001</v>
      </c>
      <c r="L1650" s="80">
        <v>12005.6</v>
      </c>
      <c r="M1650" s="80">
        <v>19880.16</v>
      </c>
    </row>
    <row r="1651" spans="1:13" ht="15.5" x14ac:dyDescent="0.35">
      <c r="A1651" s="13">
        <v>45112</v>
      </c>
      <c r="B1651" s="81" t="s">
        <v>1697</v>
      </c>
      <c r="C1651" s="80">
        <f t="shared" si="190"/>
        <v>2023</v>
      </c>
      <c r="D1651" s="80">
        <f t="shared" si="191"/>
        <v>7</v>
      </c>
      <c r="E1651" s="80">
        <f t="shared" si="192"/>
        <v>5</v>
      </c>
      <c r="F1651" s="80">
        <v>887.00350000000003</v>
      </c>
      <c r="G1651" s="80">
        <v>78.599999999999994</v>
      </c>
      <c r="H1651" s="80">
        <v>0.28000000000000003</v>
      </c>
      <c r="I1651" s="80">
        <v>3245.75</v>
      </c>
      <c r="J1651" s="80">
        <v>79.2</v>
      </c>
      <c r="K1651" s="80">
        <v>1128.5124000000001</v>
      </c>
      <c r="L1651" s="80">
        <v>11996.47</v>
      </c>
      <c r="M1651" s="80">
        <v>19848.38</v>
      </c>
    </row>
    <row r="1652" spans="1:13" ht="15.5" x14ac:dyDescent="0.35">
      <c r="A1652" s="13">
        <v>45113</v>
      </c>
      <c r="B1652" s="81" t="s">
        <v>1698</v>
      </c>
      <c r="C1652" s="80">
        <f t="shared" si="190"/>
        <v>2023</v>
      </c>
      <c r="D1652" s="80">
        <f t="shared" si="191"/>
        <v>7</v>
      </c>
      <c r="E1652" s="80">
        <f t="shared" si="192"/>
        <v>6</v>
      </c>
      <c r="F1652" s="80">
        <v>889.80679999999995</v>
      </c>
      <c r="G1652" s="80">
        <v>78.849999999999994</v>
      </c>
      <c r="H1652" s="80">
        <v>0.25</v>
      </c>
      <c r="I1652" s="80">
        <v>2931.23</v>
      </c>
      <c r="J1652" s="80">
        <v>123.4</v>
      </c>
      <c r="K1652" s="80">
        <v>1128.5124000000001</v>
      </c>
      <c r="L1652" s="80">
        <v>12005.32</v>
      </c>
      <c r="M1652" s="80">
        <v>19880.91</v>
      </c>
    </row>
    <row r="1653" spans="1:13" ht="15.5" x14ac:dyDescent="0.35">
      <c r="A1653" s="13">
        <v>45114</v>
      </c>
      <c r="B1653" s="81" t="s">
        <v>1699</v>
      </c>
      <c r="C1653" s="80">
        <f t="shared" si="190"/>
        <v>2023</v>
      </c>
      <c r="D1653" s="80">
        <f t="shared" si="191"/>
        <v>7</v>
      </c>
      <c r="E1653" s="80">
        <f t="shared" si="192"/>
        <v>7</v>
      </c>
      <c r="F1653" s="80">
        <v>893.14739999999995</v>
      </c>
      <c r="G1653" s="80">
        <v>79.14</v>
      </c>
      <c r="H1653" s="80">
        <v>0.3</v>
      </c>
      <c r="I1653" s="80">
        <v>3458.47</v>
      </c>
      <c r="J1653" s="80">
        <v>110.7</v>
      </c>
      <c r="K1653" s="80">
        <v>1128.5124000000001</v>
      </c>
      <c r="L1653" s="80">
        <v>12005.31</v>
      </c>
      <c r="M1653" s="80">
        <v>19880.93</v>
      </c>
    </row>
    <row r="1654" spans="1:13" ht="15.5" x14ac:dyDescent="0.35">
      <c r="A1654" s="13">
        <v>45115</v>
      </c>
      <c r="B1654" s="81" t="s">
        <v>1700</v>
      </c>
      <c r="C1654" s="80">
        <f t="shared" si="190"/>
        <v>2023</v>
      </c>
      <c r="D1654" s="80">
        <f t="shared" si="191"/>
        <v>7</v>
      </c>
      <c r="E1654" s="80">
        <f t="shared" si="192"/>
        <v>8</v>
      </c>
      <c r="F1654" s="80">
        <v>897.18039999999996</v>
      </c>
      <c r="G1654" s="80">
        <v>79.5</v>
      </c>
      <c r="H1654" s="80">
        <v>0.36</v>
      </c>
      <c r="I1654" s="80">
        <v>4118.59</v>
      </c>
      <c r="J1654" s="80">
        <v>66.7</v>
      </c>
      <c r="K1654" s="80">
        <v>1128.5124000000001</v>
      </c>
      <c r="L1654" s="80">
        <v>12005.07</v>
      </c>
      <c r="M1654" s="80">
        <v>19881.57</v>
      </c>
    </row>
    <row r="1655" spans="1:13" ht="15.5" x14ac:dyDescent="0.35">
      <c r="A1655" s="13">
        <v>45116</v>
      </c>
      <c r="B1655" s="81" t="s">
        <v>1701</v>
      </c>
      <c r="C1655" s="80">
        <f t="shared" si="190"/>
        <v>2023</v>
      </c>
      <c r="D1655" s="80">
        <f t="shared" si="191"/>
        <v>7</v>
      </c>
      <c r="E1655" s="80">
        <f t="shared" si="192"/>
        <v>9</v>
      </c>
      <c r="F1655" s="80">
        <v>901.13940000000002</v>
      </c>
      <c r="G1655" s="80">
        <v>79.849999999999994</v>
      </c>
      <c r="H1655" s="80">
        <v>0.35</v>
      </c>
      <c r="I1655" s="80">
        <v>4047</v>
      </c>
      <c r="J1655" s="80">
        <v>89.2</v>
      </c>
      <c r="K1655" s="80">
        <v>1128.5124000000001</v>
      </c>
      <c r="L1655" s="80">
        <v>12004.79</v>
      </c>
      <c r="M1655" s="80">
        <v>19882.3</v>
      </c>
    </row>
    <row r="1656" spans="1:13" ht="15.5" x14ac:dyDescent="0.35">
      <c r="A1656" s="13">
        <v>45117</v>
      </c>
      <c r="B1656" s="81" t="s">
        <v>1702</v>
      </c>
      <c r="C1656" s="80">
        <f t="shared" si="190"/>
        <v>2023</v>
      </c>
      <c r="D1656" s="80">
        <f t="shared" si="191"/>
        <v>7</v>
      </c>
      <c r="E1656" s="80">
        <f t="shared" si="192"/>
        <v>10</v>
      </c>
      <c r="F1656" s="80">
        <v>903.60720000000003</v>
      </c>
      <c r="G1656" s="80">
        <v>80.13</v>
      </c>
      <c r="H1656" s="80">
        <v>0.22</v>
      </c>
      <c r="I1656" s="80">
        <v>2830.64</v>
      </c>
      <c r="J1656" s="80">
        <v>275.89999999999998</v>
      </c>
      <c r="K1656" s="80">
        <v>1127.7064</v>
      </c>
      <c r="L1656" s="80">
        <v>12019.53</v>
      </c>
      <c r="M1656" s="80">
        <v>19883</v>
      </c>
    </row>
    <row r="1657" spans="1:13" ht="15.5" x14ac:dyDescent="0.35">
      <c r="A1657" s="13">
        <v>45118</v>
      </c>
      <c r="B1657" s="81" t="s">
        <v>1703</v>
      </c>
      <c r="C1657" s="80">
        <f t="shared" si="190"/>
        <v>2023</v>
      </c>
      <c r="D1657" s="80">
        <f t="shared" si="191"/>
        <v>7</v>
      </c>
      <c r="E1657" s="80">
        <f t="shared" si="192"/>
        <v>11</v>
      </c>
      <c r="F1657" s="80">
        <v>906.15830000000005</v>
      </c>
      <c r="G1657" s="80">
        <v>80.349999999999994</v>
      </c>
      <c r="H1657" s="80">
        <v>0.23</v>
      </c>
      <c r="I1657" s="80">
        <v>2761.65</v>
      </c>
      <c r="J1657" s="80">
        <v>288.2</v>
      </c>
      <c r="K1657" s="80">
        <v>1127.7064</v>
      </c>
      <c r="L1657" s="80">
        <v>12019.39</v>
      </c>
      <c r="M1657" s="80">
        <v>19883.37</v>
      </c>
    </row>
    <row r="1658" spans="1:13" ht="15.5" x14ac:dyDescent="0.35">
      <c r="A1658" s="13">
        <v>45119</v>
      </c>
      <c r="B1658" s="81" t="s">
        <v>1704</v>
      </c>
      <c r="C1658" s="80">
        <f t="shared" si="190"/>
        <v>2023</v>
      </c>
      <c r="D1658" s="80">
        <f t="shared" si="191"/>
        <v>7</v>
      </c>
      <c r="E1658" s="80">
        <f t="shared" si="192"/>
        <v>12</v>
      </c>
      <c r="F1658" s="80">
        <v>908.9085</v>
      </c>
      <c r="G1658" s="80">
        <v>80.53</v>
      </c>
      <c r="H1658" s="80">
        <v>0.24</v>
      </c>
      <c r="I1658" s="80">
        <v>2917.07</v>
      </c>
      <c r="J1658" s="80">
        <v>158.69999999999999</v>
      </c>
      <c r="K1658" s="80">
        <v>1128.7064</v>
      </c>
      <c r="L1658" s="80">
        <v>12010.27</v>
      </c>
      <c r="M1658" s="80">
        <v>19851.54</v>
      </c>
    </row>
    <row r="1659" spans="1:13" ht="15.5" x14ac:dyDescent="0.35">
      <c r="A1659" s="13">
        <v>45120</v>
      </c>
      <c r="B1659" s="81" t="s">
        <v>1705</v>
      </c>
      <c r="C1659" s="80">
        <f t="shared" si="190"/>
        <v>2023</v>
      </c>
      <c r="D1659" s="80">
        <f t="shared" si="191"/>
        <v>7</v>
      </c>
      <c r="E1659" s="80">
        <f t="shared" si="192"/>
        <v>13</v>
      </c>
      <c r="F1659" s="80">
        <v>911.57989999999995</v>
      </c>
      <c r="G1659" s="80">
        <v>80.760000000000005</v>
      </c>
      <c r="H1659" s="80">
        <v>0.24</v>
      </c>
      <c r="I1659" s="80">
        <v>2877.5</v>
      </c>
      <c r="J1659" s="80">
        <v>205.8</v>
      </c>
      <c r="K1659" s="80">
        <v>1128.7240999999999</v>
      </c>
      <c r="L1659" s="80">
        <v>12019.14</v>
      </c>
      <c r="M1659" s="80">
        <v>19884.02</v>
      </c>
    </row>
    <row r="1660" spans="1:13" ht="15.5" x14ac:dyDescent="0.35">
      <c r="A1660" s="13">
        <v>45121</v>
      </c>
      <c r="B1660" s="81" t="s">
        <v>1706</v>
      </c>
      <c r="C1660" s="80">
        <f t="shared" si="190"/>
        <v>2023</v>
      </c>
      <c r="D1660" s="80">
        <f t="shared" si="191"/>
        <v>7</v>
      </c>
      <c r="E1660" s="80">
        <f t="shared" si="192"/>
        <v>14</v>
      </c>
      <c r="F1660" s="80">
        <v>914.83839999999998</v>
      </c>
      <c r="G1660" s="80">
        <v>81.05</v>
      </c>
      <c r="H1660" s="80">
        <v>0.28999999999999998</v>
      </c>
      <c r="I1660" s="80">
        <v>3498.61</v>
      </c>
      <c r="J1660" s="80">
        <v>237.8</v>
      </c>
      <c r="K1660" s="80">
        <v>1128.7240999999999</v>
      </c>
      <c r="L1660" s="80">
        <v>12019.14</v>
      </c>
      <c r="M1660" s="80">
        <v>19884.02</v>
      </c>
    </row>
    <row r="1661" spans="1:13" ht="15.5" x14ac:dyDescent="0.35">
      <c r="A1661" s="13">
        <v>45122</v>
      </c>
      <c r="B1661" s="81" t="s">
        <v>1707</v>
      </c>
      <c r="C1661" s="80">
        <f t="shared" si="190"/>
        <v>2023</v>
      </c>
      <c r="D1661" s="80">
        <f t="shared" si="191"/>
        <v>7</v>
      </c>
      <c r="E1661" s="80">
        <f t="shared" si="192"/>
        <v>15</v>
      </c>
      <c r="F1661" s="80">
        <v>919.13940000000002</v>
      </c>
      <c r="G1661" s="80">
        <v>81.430000000000007</v>
      </c>
      <c r="H1661" s="80">
        <v>0.38</v>
      </c>
      <c r="I1661" s="80">
        <v>4382.1099999999997</v>
      </c>
      <c r="J1661" s="80">
        <v>47.6</v>
      </c>
      <c r="K1661" s="80">
        <v>1128.7240999999999</v>
      </c>
      <c r="L1661" s="80">
        <v>12018.93</v>
      </c>
      <c r="M1661" s="80">
        <v>19884.580000000002</v>
      </c>
    </row>
    <row r="1662" spans="1:13" ht="15.5" x14ac:dyDescent="0.35">
      <c r="A1662" s="13">
        <v>45123</v>
      </c>
      <c r="B1662" s="81" t="s">
        <v>1708</v>
      </c>
      <c r="C1662" s="80">
        <f t="shared" si="190"/>
        <v>2023</v>
      </c>
      <c r="D1662" s="80">
        <f t="shared" si="191"/>
        <v>7</v>
      </c>
      <c r="E1662" s="80">
        <f t="shared" si="192"/>
        <v>16</v>
      </c>
      <c r="F1662" s="80">
        <v>923.43640000000005</v>
      </c>
      <c r="G1662" s="80">
        <v>81.81</v>
      </c>
      <c r="H1662" s="80">
        <v>0.38</v>
      </c>
      <c r="I1662" s="80">
        <v>4346.6499999999996</v>
      </c>
      <c r="J1662" s="80">
        <v>48.9</v>
      </c>
      <c r="K1662" s="80">
        <v>1128.7240999999999</v>
      </c>
      <c r="L1662" s="80">
        <v>12018.66</v>
      </c>
      <c r="M1662" s="80">
        <v>19885.28</v>
      </c>
    </row>
    <row r="1663" spans="1:13" ht="15.5" x14ac:dyDescent="0.35">
      <c r="A1663" s="13">
        <v>45124</v>
      </c>
      <c r="B1663" s="81" t="s">
        <v>1709</v>
      </c>
      <c r="C1663" s="80">
        <f t="shared" si="190"/>
        <v>2023</v>
      </c>
      <c r="D1663" s="80">
        <f t="shared" si="191"/>
        <v>7</v>
      </c>
      <c r="E1663" s="80">
        <f t="shared" si="192"/>
        <v>17</v>
      </c>
      <c r="F1663" s="80">
        <v>926.62509999999997</v>
      </c>
      <c r="G1663" s="80">
        <v>82.09</v>
      </c>
      <c r="H1663" s="80">
        <v>0.28000000000000003</v>
      </c>
      <c r="I1663" s="80">
        <v>3338.58</v>
      </c>
      <c r="J1663" s="80">
        <v>120.8</v>
      </c>
      <c r="K1663" s="80">
        <v>1128.7240999999999</v>
      </c>
      <c r="L1663" s="80">
        <v>12003.4</v>
      </c>
      <c r="M1663" s="80">
        <v>19885.97</v>
      </c>
    </row>
    <row r="1664" spans="1:13" ht="15.5" x14ac:dyDescent="0.35">
      <c r="A1664" s="13">
        <v>45125</v>
      </c>
      <c r="B1664" s="81" t="s">
        <v>1710</v>
      </c>
      <c r="C1664" s="80">
        <f t="shared" si="190"/>
        <v>2023</v>
      </c>
      <c r="D1664" s="80">
        <f t="shared" si="191"/>
        <v>7</v>
      </c>
      <c r="E1664" s="80">
        <f t="shared" si="192"/>
        <v>18</v>
      </c>
      <c r="F1664" s="80">
        <v>929.27739999999994</v>
      </c>
      <c r="G1664" s="80">
        <v>82.33</v>
      </c>
      <c r="H1664" s="80">
        <v>0.23</v>
      </c>
      <c r="I1664" s="80">
        <v>2911.71</v>
      </c>
      <c r="J1664" s="80">
        <v>250.5</v>
      </c>
      <c r="K1664" s="80">
        <v>1128.7240999999999</v>
      </c>
      <c r="L1664" s="80">
        <v>12003.26</v>
      </c>
      <c r="M1664" s="80">
        <v>19886.34</v>
      </c>
    </row>
    <row r="1665" spans="1:13" ht="15.5" x14ac:dyDescent="0.35">
      <c r="A1665" s="13">
        <v>45126</v>
      </c>
      <c r="B1665" s="81" t="s">
        <v>1711</v>
      </c>
      <c r="C1665" s="80">
        <f t="shared" si="190"/>
        <v>2023</v>
      </c>
      <c r="D1665" s="80">
        <f t="shared" si="191"/>
        <v>7</v>
      </c>
      <c r="E1665" s="80">
        <f t="shared" si="192"/>
        <v>19</v>
      </c>
      <c r="F1665" s="80">
        <v>931.76329999999996</v>
      </c>
      <c r="G1665" s="80">
        <v>82.55</v>
      </c>
      <c r="H1665" s="80">
        <v>0.22</v>
      </c>
      <c r="I1665" s="80">
        <v>2834.81</v>
      </c>
      <c r="J1665" s="80">
        <v>331.9</v>
      </c>
      <c r="K1665" s="80">
        <v>1128.7240999999999</v>
      </c>
      <c r="L1665" s="80">
        <v>11994.12</v>
      </c>
      <c r="M1665" s="80">
        <v>19854.580000000002</v>
      </c>
    </row>
    <row r="1666" spans="1:13" ht="15.5" x14ac:dyDescent="0.35">
      <c r="A1666" s="13">
        <v>45127</v>
      </c>
      <c r="B1666" s="81" t="s">
        <v>1712</v>
      </c>
      <c r="C1666" s="80">
        <f t="shared" si="190"/>
        <v>2023</v>
      </c>
      <c r="D1666" s="80">
        <f t="shared" si="191"/>
        <v>7</v>
      </c>
      <c r="E1666" s="80">
        <f t="shared" si="192"/>
        <v>20</v>
      </c>
      <c r="F1666" s="80">
        <v>934.28150000000005</v>
      </c>
      <c r="G1666" s="80">
        <v>82.76</v>
      </c>
      <c r="H1666" s="80">
        <v>0.22</v>
      </c>
      <c r="I1666" s="80">
        <v>2715.35</v>
      </c>
      <c r="J1666" s="80">
        <v>193.4</v>
      </c>
      <c r="K1666" s="80">
        <v>1128.8480999999999</v>
      </c>
      <c r="L1666" s="80">
        <v>12004.63</v>
      </c>
      <c r="M1666" s="80">
        <v>19887.05</v>
      </c>
    </row>
    <row r="1667" spans="1:13" ht="15.5" x14ac:dyDescent="0.35">
      <c r="A1667" s="13">
        <v>45128</v>
      </c>
      <c r="B1667" s="81" t="s">
        <v>1713</v>
      </c>
      <c r="C1667" s="80">
        <f t="shared" si="190"/>
        <v>2023</v>
      </c>
      <c r="D1667" s="80">
        <f t="shared" si="191"/>
        <v>7</v>
      </c>
      <c r="E1667" s="80">
        <f t="shared" si="192"/>
        <v>21</v>
      </c>
      <c r="F1667" s="80">
        <v>937.22090000000003</v>
      </c>
      <c r="G1667" s="80">
        <v>83.02</v>
      </c>
      <c r="H1667" s="80">
        <v>0.26</v>
      </c>
      <c r="I1667" s="80">
        <v>3085.43</v>
      </c>
      <c r="J1667" s="80">
        <v>139.69999999999999</v>
      </c>
      <c r="K1667" s="80">
        <v>1128.8480999999999</v>
      </c>
      <c r="L1667" s="80">
        <v>12004.62</v>
      </c>
      <c r="M1667" s="80">
        <v>19887.07</v>
      </c>
    </row>
    <row r="1668" spans="1:13" ht="15.5" x14ac:dyDescent="0.35">
      <c r="A1668" s="13">
        <v>45129</v>
      </c>
      <c r="B1668" s="81" t="s">
        <v>1714</v>
      </c>
      <c r="C1668" s="80">
        <f t="shared" si="190"/>
        <v>2023</v>
      </c>
      <c r="D1668" s="80">
        <f t="shared" si="191"/>
        <v>7</v>
      </c>
      <c r="E1668" s="80">
        <f t="shared" si="192"/>
        <v>22</v>
      </c>
      <c r="F1668" s="80">
        <v>941.09630000000004</v>
      </c>
      <c r="G1668" s="80">
        <v>83.37</v>
      </c>
      <c r="H1668" s="80">
        <v>0.34</v>
      </c>
      <c r="I1668" s="80">
        <v>3992.27</v>
      </c>
      <c r="J1668" s="80">
        <v>84.7</v>
      </c>
      <c r="K1668" s="80">
        <v>1128.8480999999999</v>
      </c>
      <c r="L1668" s="80">
        <v>12004.49</v>
      </c>
      <c r="M1668" s="80">
        <v>19887.41</v>
      </c>
    </row>
    <row r="1669" spans="1:13" ht="15.5" x14ac:dyDescent="0.35">
      <c r="A1669" s="13">
        <v>45130</v>
      </c>
      <c r="B1669" s="81" t="s">
        <v>1715</v>
      </c>
      <c r="C1669" s="80">
        <f t="shared" ref="C1669:C1732" si="193">YEAR(B1669)</f>
        <v>2023</v>
      </c>
      <c r="D1669" s="80">
        <f t="shared" ref="D1669:D1732" si="194">MONTH(B1669)</f>
        <v>7</v>
      </c>
      <c r="E1669" s="80">
        <f t="shared" ref="E1669:E1732" si="195">DAY(B1669)</f>
        <v>23</v>
      </c>
      <c r="F1669" s="80">
        <v>945.2491</v>
      </c>
      <c r="G1669" s="80">
        <v>83.74</v>
      </c>
      <c r="H1669" s="80">
        <v>0.37</v>
      </c>
      <c r="I1669" s="80">
        <v>4203.29</v>
      </c>
      <c r="J1669" s="80">
        <v>46.5</v>
      </c>
      <c r="K1669" s="80">
        <v>1128.8480999999999</v>
      </c>
      <c r="L1669" s="80">
        <v>12001.81</v>
      </c>
      <c r="M1669" s="80">
        <v>19883.810000000001</v>
      </c>
    </row>
    <row r="1670" spans="1:13" ht="15.5" x14ac:dyDescent="0.35">
      <c r="A1670" s="13">
        <v>45131</v>
      </c>
      <c r="B1670" s="81" t="s">
        <v>1716</v>
      </c>
      <c r="C1670" s="80">
        <f t="shared" si="193"/>
        <v>2023</v>
      </c>
      <c r="D1670" s="80">
        <f t="shared" si="194"/>
        <v>7</v>
      </c>
      <c r="E1670" s="80">
        <f t="shared" si="195"/>
        <v>24</v>
      </c>
      <c r="F1670" s="80">
        <v>948.19780000000003</v>
      </c>
      <c r="G1670" s="80">
        <v>84</v>
      </c>
      <c r="H1670" s="80">
        <v>0.26</v>
      </c>
      <c r="I1670" s="80">
        <v>3072.55</v>
      </c>
      <c r="J1670" s="80">
        <v>139.5</v>
      </c>
      <c r="K1670" s="80">
        <v>1128.8480999999999</v>
      </c>
      <c r="L1670" s="80">
        <v>12001.67</v>
      </c>
      <c r="M1670" s="80">
        <v>19884.16</v>
      </c>
    </row>
    <row r="1671" spans="1:13" ht="15.5" x14ac:dyDescent="0.35">
      <c r="A1671" s="13">
        <v>45132</v>
      </c>
      <c r="B1671" s="81" t="s">
        <v>1717</v>
      </c>
      <c r="C1671" s="80">
        <f t="shared" si="193"/>
        <v>2023</v>
      </c>
      <c r="D1671" s="80">
        <f t="shared" si="194"/>
        <v>7</v>
      </c>
      <c r="E1671" s="80">
        <f t="shared" si="195"/>
        <v>25</v>
      </c>
      <c r="F1671" s="80">
        <v>951.0385</v>
      </c>
      <c r="G1671" s="80">
        <v>84.25</v>
      </c>
      <c r="H1671" s="80">
        <v>0.25</v>
      </c>
      <c r="I1671" s="80">
        <v>2903.67</v>
      </c>
      <c r="J1671" s="80">
        <v>116.7</v>
      </c>
      <c r="K1671" s="80">
        <v>1128.8480999999999</v>
      </c>
      <c r="L1671" s="80">
        <v>12001.57</v>
      </c>
      <c r="M1671" s="80">
        <v>19884.419999999998</v>
      </c>
    </row>
    <row r="1672" spans="1:13" ht="15.5" x14ac:dyDescent="0.35">
      <c r="A1672" s="13">
        <v>45133</v>
      </c>
      <c r="B1672" s="81" t="s">
        <v>1718</v>
      </c>
      <c r="C1672" s="80">
        <f t="shared" si="193"/>
        <v>2023</v>
      </c>
      <c r="D1672" s="80">
        <f t="shared" si="194"/>
        <v>7</v>
      </c>
      <c r="E1672" s="80">
        <f t="shared" si="195"/>
        <v>26</v>
      </c>
      <c r="F1672" s="80">
        <v>954.03920000000005</v>
      </c>
      <c r="G1672" s="80">
        <v>84.51</v>
      </c>
      <c r="H1672" s="80">
        <v>0.27</v>
      </c>
      <c r="I1672" s="80">
        <v>3085.2</v>
      </c>
      <c r="J1672" s="80">
        <v>80.5</v>
      </c>
      <c r="K1672" s="80">
        <v>1128.8480999999999</v>
      </c>
      <c r="L1672" s="80">
        <v>11992.5</v>
      </c>
      <c r="M1672" s="80">
        <v>19852.490000000002</v>
      </c>
    </row>
    <row r="1673" spans="1:13" ht="15.5" x14ac:dyDescent="0.35">
      <c r="A1673" s="13">
        <v>45134</v>
      </c>
      <c r="B1673" s="81" t="s">
        <v>1719</v>
      </c>
      <c r="C1673" s="80">
        <f t="shared" si="193"/>
        <v>2023</v>
      </c>
      <c r="D1673" s="80">
        <f t="shared" si="194"/>
        <v>7</v>
      </c>
      <c r="E1673" s="80">
        <f t="shared" si="195"/>
        <v>27</v>
      </c>
      <c r="F1673" s="80">
        <v>956.99530000000004</v>
      </c>
      <c r="G1673" s="80">
        <v>84.78</v>
      </c>
      <c r="H1673" s="80">
        <v>0.26</v>
      </c>
      <c r="I1673" s="80">
        <v>3067.11</v>
      </c>
      <c r="J1673" s="80">
        <v>104.6</v>
      </c>
      <c r="K1673" s="80">
        <v>1128.8480999999999</v>
      </c>
      <c r="L1673" s="80">
        <v>12001.38</v>
      </c>
      <c r="M1673" s="80">
        <v>19884.939999999999</v>
      </c>
    </row>
    <row r="1674" spans="1:13" ht="15.5" x14ac:dyDescent="0.35">
      <c r="A1674" s="13">
        <v>45135</v>
      </c>
      <c r="B1674" s="81" t="s">
        <v>1720</v>
      </c>
      <c r="C1674" s="80">
        <f t="shared" si="193"/>
        <v>2023</v>
      </c>
      <c r="D1674" s="80">
        <f t="shared" si="194"/>
        <v>7</v>
      </c>
      <c r="E1674" s="80">
        <f t="shared" si="195"/>
        <v>28</v>
      </c>
      <c r="F1674" s="80">
        <v>959.87720000000002</v>
      </c>
      <c r="G1674" s="80">
        <v>85.03</v>
      </c>
      <c r="H1674" s="80">
        <v>0.26</v>
      </c>
      <c r="I1674" s="80">
        <v>3069.45</v>
      </c>
      <c r="J1674" s="80">
        <v>177.4</v>
      </c>
      <c r="K1674" s="80">
        <v>1128.8480999999999</v>
      </c>
      <c r="L1674" s="80">
        <v>12001.4</v>
      </c>
      <c r="M1674" s="80">
        <v>19884.87</v>
      </c>
    </row>
    <row r="1675" spans="1:13" ht="15.5" x14ac:dyDescent="0.35">
      <c r="A1675" s="13">
        <v>45136</v>
      </c>
      <c r="B1675" s="81" t="s">
        <v>1721</v>
      </c>
      <c r="C1675" s="80">
        <f t="shared" si="193"/>
        <v>2023</v>
      </c>
      <c r="D1675" s="80">
        <f t="shared" si="194"/>
        <v>7</v>
      </c>
      <c r="E1675" s="80">
        <f t="shared" si="195"/>
        <v>29</v>
      </c>
      <c r="F1675" s="80">
        <v>964.07839999999999</v>
      </c>
      <c r="G1675" s="80">
        <v>85.4</v>
      </c>
      <c r="H1675" s="80">
        <v>0.37</v>
      </c>
      <c r="I1675" s="80">
        <v>4267.2</v>
      </c>
      <c r="J1675" s="80">
        <v>35.4</v>
      </c>
      <c r="K1675" s="80">
        <v>1128.8480999999999</v>
      </c>
      <c r="L1675" s="80">
        <v>12001.33</v>
      </c>
      <c r="M1675" s="80">
        <v>19885.060000000001</v>
      </c>
    </row>
    <row r="1676" spans="1:13" ht="15.5" x14ac:dyDescent="0.35">
      <c r="A1676" s="13">
        <v>45137</v>
      </c>
      <c r="B1676" s="81" t="s">
        <v>1722</v>
      </c>
      <c r="C1676" s="80">
        <f t="shared" si="193"/>
        <v>2023</v>
      </c>
      <c r="D1676" s="80">
        <f t="shared" si="194"/>
        <v>7</v>
      </c>
      <c r="E1676" s="80">
        <f t="shared" si="195"/>
        <v>30</v>
      </c>
      <c r="F1676" s="80">
        <v>968.42960000000005</v>
      </c>
      <c r="G1676" s="80">
        <v>85.79</v>
      </c>
      <c r="H1676" s="80">
        <v>0.39</v>
      </c>
      <c r="I1676" s="80">
        <v>4397.7299999999996</v>
      </c>
      <c r="J1676" s="80">
        <v>36</v>
      </c>
      <c r="K1676" s="80">
        <v>1128.8480999999999</v>
      </c>
      <c r="L1676" s="80">
        <v>12001.16</v>
      </c>
      <c r="M1676" s="80">
        <v>19885.509999999998</v>
      </c>
    </row>
    <row r="1677" spans="1:13" ht="15.5" x14ac:dyDescent="0.35">
      <c r="A1677" s="13">
        <v>45138</v>
      </c>
      <c r="B1677" s="81" t="s">
        <v>1723</v>
      </c>
      <c r="C1677" s="80">
        <f t="shared" si="193"/>
        <v>2023</v>
      </c>
      <c r="D1677" s="80">
        <f t="shared" si="194"/>
        <v>7</v>
      </c>
      <c r="E1677" s="80">
        <f t="shared" si="195"/>
        <v>31</v>
      </c>
      <c r="F1677" s="80">
        <v>971.875</v>
      </c>
      <c r="G1677" s="80">
        <v>86.09</v>
      </c>
      <c r="H1677" s="80">
        <v>0.31</v>
      </c>
      <c r="I1677" s="80">
        <v>3592.85</v>
      </c>
      <c r="J1677" s="80">
        <v>155.1</v>
      </c>
      <c r="K1677" s="80">
        <v>1128.8731</v>
      </c>
      <c r="L1677" s="80">
        <v>11961.07</v>
      </c>
      <c r="M1677" s="80">
        <v>19821</v>
      </c>
    </row>
    <row r="1678" spans="1:13" ht="15.5" x14ac:dyDescent="0.35">
      <c r="A1678" s="13">
        <v>45139</v>
      </c>
      <c r="B1678" s="81" t="s">
        <v>1724</v>
      </c>
      <c r="C1678" s="80">
        <f t="shared" si="193"/>
        <v>2023</v>
      </c>
      <c r="D1678" s="80">
        <f t="shared" si="194"/>
        <v>8</v>
      </c>
      <c r="E1678" s="80">
        <f t="shared" si="195"/>
        <v>1</v>
      </c>
      <c r="F1678" s="80">
        <v>973.79660000000001</v>
      </c>
      <c r="G1678" s="80">
        <v>85.97</v>
      </c>
      <c r="H1678" s="80">
        <v>0.17</v>
      </c>
      <c r="I1678" s="80">
        <v>3255.42</v>
      </c>
      <c r="J1678" s="80">
        <v>1303.5</v>
      </c>
      <c r="K1678" s="80">
        <v>1132.6901</v>
      </c>
      <c r="L1678" s="80">
        <v>12070.86</v>
      </c>
      <c r="M1678" s="80">
        <v>19895.939999999999</v>
      </c>
    </row>
    <row r="1679" spans="1:13" ht="15.5" x14ac:dyDescent="0.35">
      <c r="A1679" s="13">
        <v>45140</v>
      </c>
      <c r="B1679" s="81" t="s">
        <v>1725</v>
      </c>
      <c r="C1679" s="80">
        <f t="shared" si="193"/>
        <v>2023</v>
      </c>
      <c r="D1679" s="80">
        <f t="shared" si="194"/>
        <v>8</v>
      </c>
      <c r="E1679" s="80">
        <f t="shared" si="195"/>
        <v>2</v>
      </c>
      <c r="F1679" s="80">
        <v>977.10590000000002</v>
      </c>
      <c r="G1679" s="80">
        <v>86.26</v>
      </c>
      <c r="H1679" s="80">
        <v>0.28999999999999998</v>
      </c>
      <c r="I1679" s="80">
        <v>3400.64</v>
      </c>
      <c r="J1679" s="80">
        <v>84.9</v>
      </c>
      <c r="K1679" s="80">
        <v>1132.6901</v>
      </c>
      <c r="L1679" s="80">
        <v>12070.72</v>
      </c>
      <c r="M1679" s="80">
        <v>19896.29</v>
      </c>
    </row>
    <row r="1680" spans="1:13" ht="15.5" x14ac:dyDescent="0.35">
      <c r="A1680" s="13">
        <v>45141</v>
      </c>
      <c r="B1680" s="81" t="s">
        <v>1726</v>
      </c>
      <c r="C1680" s="80">
        <f t="shared" si="193"/>
        <v>2023</v>
      </c>
      <c r="D1680" s="80">
        <f t="shared" si="194"/>
        <v>8</v>
      </c>
      <c r="E1680" s="80">
        <f t="shared" si="195"/>
        <v>3</v>
      </c>
      <c r="F1680" s="80">
        <v>980.10389999999995</v>
      </c>
      <c r="G1680" s="80">
        <v>86.51</v>
      </c>
      <c r="H1680" s="80">
        <v>0.26</v>
      </c>
      <c r="I1680" s="80">
        <v>3136.96</v>
      </c>
      <c r="J1680" s="80">
        <v>98.1</v>
      </c>
      <c r="K1680" s="80">
        <v>1132.9041</v>
      </c>
      <c r="L1680" s="80">
        <v>12073.46</v>
      </c>
      <c r="M1680" s="80">
        <v>19896.48</v>
      </c>
    </row>
    <row r="1681" spans="1:13" ht="15.5" x14ac:dyDescent="0.35">
      <c r="A1681" s="13">
        <v>45142</v>
      </c>
      <c r="B1681" s="81" t="s">
        <v>1727</v>
      </c>
      <c r="C1681" s="80">
        <f t="shared" si="193"/>
        <v>2023</v>
      </c>
      <c r="D1681" s="80">
        <f t="shared" si="194"/>
        <v>8</v>
      </c>
      <c r="E1681" s="80">
        <f t="shared" si="195"/>
        <v>4</v>
      </c>
      <c r="F1681" s="80">
        <v>982.67049999999995</v>
      </c>
      <c r="G1681" s="80">
        <v>86.74</v>
      </c>
      <c r="H1681" s="80">
        <v>0.23</v>
      </c>
      <c r="I1681" s="80">
        <v>2854.7</v>
      </c>
      <c r="J1681" s="80">
        <v>251.7</v>
      </c>
      <c r="K1681" s="80">
        <v>1132.9041</v>
      </c>
      <c r="L1681" s="80">
        <v>12073.4</v>
      </c>
      <c r="M1681" s="80">
        <v>19901.96</v>
      </c>
    </row>
    <row r="1682" spans="1:13" ht="15.5" x14ac:dyDescent="0.35">
      <c r="A1682" s="13">
        <v>45143</v>
      </c>
      <c r="B1682" s="81" t="s">
        <v>1728</v>
      </c>
      <c r="C1682" s="80">
        <f t="shared" si="193"/>
        <v>2023</v>
      </c>
      <c r="D1682" s="80">
        <f t="shared" si="194"/>
        <v>8</v>
      </c>
      <c r="E1682" s="80">
        <f t="shared" si="195"/>
        <v>5</v>
      </c>
      <c r="F1682" s="80">
        <v>986.12919999999997</v>
      </c>
      <c r="G1682" s="80">
        <v>87.04</v>
      </c>
      <c r="H1682" s="80">
        <v>0.31</v>
      </c>
      <c r="I1682" s="80">
        <v>3580.06</v>
      </c>
      <c r="J1682" s="80">
        <v>84</v>
      </c>
      <c r="K1682" s="80">
        <v>1132.9041</v>
      </c>
      <c r="L1682" s="80">
        <v>12073.39</v>
      </c>
      <c r="M1682" s="80">
        <v>19896.66</v>
      </c>
    </row>
    <row r="1683" spans="1:13" ht="15.5" x14ac:dyDescent="0.35">
      <c r="A1683" s="13">
        <v>45144</v>
      </c>
      <c r="B1683" s="81" t="s">
        <v>1729</v>
      </c>
      <c r="C1683" s="80">
        <f t="shared" si="193"/>
        <v>2023</v>
      </c>
      <c r="D1683" s="80">
        <f t="shared" si="194"/>
        <v>8</v>
      </c>
      <c r="E1683" s="80">
        <f t="shared" si="195"/>
        <v>6</v>
      </c>
      <c r="F1683" s="80">
        <v>989.77409999999998</v>
      </c>
      <c r="G1683" s="80">
        <v>87.37</v>
      </c>
      <c r="H1683" s="80">
        <v>0.32</v>
      </c>
      <c r="I1683" s="80">
        <v>3731.73</v>
      </c>
      <c r="J1683" s="80">
        <v>39.299999999999997</v>
      </c>
      <c r="K1683" s="80">
        <v>1132.9041</v>
      </c>
      <c r="L1683" s="80">
        <v>12073.25</v>
      </c>
      <c r="M1683" s="80">
        <v>19897.03</v>
      </c>
    </row>
    <row r="1684" spans="1:13" ht="15.5" x14ac:dyDescent="0.35">
      <c r="A1684" s="13">
        <v>45145</v>
      </c>
      <c r="B1684" s="81" t="s">
        <v>1730</v>
      </c>
      <c r="C1684" s="80">
        <f t="shared" si="193"/>
        <v>2023</v>
      </c>
      <c r="D1684" s="80">
        <f t="shared" si="194"/>
        <v>8</v>
      </c>
      <c r="E1684" s="80">
        <f t="shared" si="195"/>
        <v>7</v>
      </c>
      <c r="F1684" s="80">
        <v>993.16010000000006</v>
      </c>
      <c r="G1684" s="80">
        <v>87.66</v>
      </c>
      <c r="H1684" s="80">
        <v>0.3</v>
      </c>
      <c r="I1684" s="80">
        <v>3499.87</v>
      </c>
      <c r="J1684" s="80">
        <v>64</v>
      </c>
      <c r="K1684" s="80">
        <v>1132.9041</v>
      </c>
      <c r="L1684" s="80">
        <v>12073.11</v>
      </c>
      <c r="M1684" s="80">
        <v>19897.400000000001</v>
      </c>
    </row>
    <row r="1685" spans="1:13" ht="15.5" x14ac:dyDescent="0.35">
      <c r="A1685" s="13">
        <v>45146</v>
      </c>
      <c r="B1685" s="81" t="s">
        <v>1731</v>
      </c>
      <c r="C1685" s="80">
        <f t="shared" si="193"/>
        <v>2023</v>
      </c>
      <c r="D1685" s="80">
        <f t="shared" si="194"/>
        <v>8</v>
      </c>
      <c r="E1685" s="80">
        <f t="shared" si="195"/>
        <v>8</v>
      </c>
      <c r="F1685" s="80">
        <v>996.56420000000003</v>
      </c>
      <c r="G1685" s="80">
        <v>87.97</v>
      </c>
      <c r="H1685" s="80">
        <v>0.3</v>
      </c>
      <c r="I1685" s="80">
        <v>3472.56</v>
      </c>
      <c r="J1685" s="80">
        <v>58.2</v>
      </c>
      <c r="K1685" s="80">
        <v>1132.9041</v>
      </c>
      <c r="L1685" s="80">
        <v>12072.98</v>
      </c>
      <c r="M1685" s="80">
        <v>19897.75</v>
      </c>
    </row>
    <row r="1686" spans="1:13" ht="15.5" x14ac:dyDescent="0.35">
      <c r="A1686" s="13">
        <v>45147</v>
      </c>
      <c r="B1686" s="81" t="s">
        <v>1732</v>
      </c>
      <c r="C1686" s="80">
        <f t="shared" si="193"/>
        <v>2023</v>
      </c>
      <c r="D1686" s="80">
        <f t="shared" si="194"/>
        <v>8</v>
      </c>
      <c r="E1686" s="80">
        <f t="shared" si="195"/>
        <v>9</v>
      </c>
      <c r="F1686" s="80">
        <v>999.67790000000002</v>
      </c>
      <c r="G1686" s="80">
        <v>88.24</v>
      </c>
      <c r="H1686" s="80">
        <v>0.27</v>
      </c>
      <c r="I1686" s="80">
        <v>3332.4</v>
      </c>
      <c r="J1686" s="80">
        <v>180.2</v>
      </c>
      <c r="K1686" s="80">
        <v>1132.9041</v>
      </c>
      <c r="L1686" s="80">
        <v>12063.8</v>
      </c>
      <c r="M1686" s="80">
        <v>19866.09</v>
      </c>
    </row>
    <row r="1687" spans="1:13" ht="15.5" x14ac:dyDescent="0.35">
      <c r="A1687" s="13">
        <v>45148</v>
      </c>
      <c r="B1687" s="81" t="s">
        <v>1733</v>
      </c>
      <c r="C1687" s="80">
        <f t="shared" si="193"/>
        <v>2023</v>
      </c>
      <c r="D1687" s="80">
        <f t="shared" si="194"/>
        <v>8</v>
      </c>
      <c r="E1687" s="80">
        <f t="shared" si="195"/>
        <v>10</v>
      </c>
      <c r="F1687" s="80">
        <v>1002.7145</v>
      </c>
      <c r="G1687" s="80">
        <v>88.51</v>
      </c>
      <c r="H1687" s="80">
        <v>0.27</v>
      </c>
      <c r="I1687" s="80">
        <v>3255.94</v>
      </c>
      <c r="J1687" s="80">
        <v>179.9</v>
      </c>
      <c r="K1687" s="80">
        <v>1132.9041</v>
      </c>
      <c r="L1687" s="80">
        <v>12072.66</v>
      </c>
      <c r="M1687" s="80">
        <v>19898.59</v>
      </c>
    </row>
    <row r="1688" spans="1:13" ht="15.5" x14ac:dyDescent="0.35">
      <c r="A1688" s="13">
        <v>45149</v>
      </c>
      <c r="B1688" s="81" t="s">
        <v>1734</v>
      </c>
      <c r="C1688" s="80">
        <f t="shared" si="193"/>
        <v>2023</v>
      </c>
      <c r="D1688" s="80">
        <f t="shared" si="194"/>
        <v>8</v>
      </c>
      <c r="E1688" s="80">
        <f t="shared" si="195"/>
        <v>11</v>
      </c>
      <c r="F1688" s="80">
        <v>1006.2206</v>
      </c>
      <c r="G1688" s="80">
        <v>88.68</v>
      </c>
      <c r="H1688" s="80">
        <v>0.31</v>
      </c>
      <c r="I1688" s="80">
        <v>3664.71</v>
      </c>
      <c r="J1688" s="80">
        <v>119.8</v>
      </c>
      <c r="K1688" s="80">
        <v>1134.6241</v>
      </c>
      <c r="L1688" s="80">
        <v>12072.74</v>
      </c>
      <c r="M1688" s="80">
        <v>19898.38</v>
      </c>
    </row>
    <row r="1689" spans="1:13" ht="15.5" x14ac:dyDescent="0.35">
      <c r="A1689" s="13">
        <v>45150</v>
      </c>
      <c r="B1689" s="81" t="s">
        <v>1735</v>
      </c>
      <c r="C1689" s="80">
        <f t="shared" si="193"/>
        <v>2023</v>
      </c>
      <c r="D1689" s="80">
        <f t="shared" si="194"/>
        <v>8</v>
      </c>
      <c r="E1689" s="80">
        <f t="shared" si="195"/>
        <v>12</v>
      </c>
      <c r="F1689" s="80">
        <v>1010.434</v>
      </c>
      <c r="G1689" s="80">
        <v>89.05</v>
      </c>
      <c r="H1689" s="80">
        <v>0.37</v>
      </c>
      <c r="I1689" s="80">
        <v>4343.6099999999997</v>
      </c>
      <c r="J1689" s="80">
        <v>71.599999999999994</v>
      </c>
      <c r="K1689" s="80">
        <v>1134.6241</v>
      </c>
      <c r="L1689" s="80">
        <v>12072.56</v>
      </c>
      <c r="M1689" s="80">
        <v>19898.86</v>
      </c>
    </row>
    <row r="1690" spans="1:13" ht="15.5" x14ac:dyDescent="0.35">
      <c r="A1690" s="13">
        <v>45151</v>
      </c>
      <c r="B1690" s="81" t="s">
        <v>1736</v>
      </c>
      <c r="C1690" s="80">
        <f t="shared" si="193"/>
        <v>2023</v>
      </c>
      <c r="D1690" s="80">
        <f t="shared" si="194"/>
        <v>8</v>
      </c>
      <c r="E1690" s="80">
        <f t="shared" si="195"/>
        <v>13</v>
      </c>
      <c r="F1690" s="80">
        <v>1014.5335</v>
      </c>
      <c r="G1690" s="80">
        <v>89.41</v>
      </c>
      <c r="H1690" s="80">
        <v>0.36</v>
      </c>
      <c r="I1690" s="80">
        <v>4194.74</v>
      </c>
      <c r="J1690" s="80">
        <v>67.3</v>
      </c>
      <c r="K1690" s="80">
        <v>1134.6759</v>
      </c>
      <c r="L1690" s="80">
        <v>12072.34</v>
      </c>
      <c r="M1690" s="80">
        <v>19899.439999999999</v>
      </c>
    </row>
    <row r="1691" spans="1:13" ht="15.5" x14ac:dyDescent="0.35">
      <c r="A1691" s="13">
        <v>45152</v>
      </c>
      <c r="B1691" s="81" t="s">
        <v>1737</v>
      </c>
      <c r="C1691" s="80">
        <f t="shared" si="193"/>
        <v>2023</v>
      </c>
      <c r="D1691" s="80">
        <f t="shared" si="194"/>
        <v>8</v>
      </c>
      <c r="E1691" s="80">
        <f t="shared" si="195"/>
        <v>14</v>
      </c>
      <c r="F1691" s="80">
        <v>1018.0447</v>
      </c>
      <c r="G1691" s="80">
        <v>89.71</v>
      </c>
      <c r="H1691" s="80">
        <v>0.31</v>
      </c>
      <c r="I1691" s="80">
        <v>3631.56</v>
      </c>
      <c r="J1691" s="80">
        <v>89.7</v>
      </c>
      <c r="K1691" s="80">
        <v>1134.8558</v>
      </c>
      <c r="L1691" s="80">
        <v>12072.13</v>
      </c>
      <c r="M1691" s="80">
        <v>19899.990000000002</v>
      </c>
    </row>
    <row r="1692" spans="1:13" ht="15.5" x14ac:dyDescent="0.35">
      <c r="A1692" s="13">
        <v>45153</v>
      </c>
      <c r="B1692" s="81" t="s">
        <v>1738</v>
      </c>
      <c r="C1692" s="80">
        <f t="shared" si="193"/>
        <v>2023</v>
      </c>
      <c r="D1692" s="80">
        <f t="shared" si="194"/>
        <v>8</v>
      </c>
      <c r="E1692" s="80">
        <f t="shared" si="195"/>
        <v>15</v>
      </c>
      <c r="F1692" s="80">
        <v>1021.2714</v>
      </c>
      <c r="G1692" s="80">
        <v>89.85</v>
      </c>
      <c r="H1692" s="80">
        <v>0.28000000000000003</v>
      </c>
      <c r="I1692" s="80">
        <v>3384.52</v>
      </c>
      <c r="J1692" s="80">
        <v>156.5</v>
      </c>
      <c r="K1692" s="80">
        <v>1136.6658</v>
      </c>
      <c r="L1692" s="80">
        <v>12072.03</v>
      </c>
      <c r="M1692" s="80">
        <v>19900.259999999998</v>
      </c>
    </row>
    <row r="1693" spans="1:13" ht="15.5" x14ac:dyDescent="0.35">
      <c r="A1693" s="13">
        <v>45154</v>
      </c>
      <c r="B1693" s="81" t="s">
        <v>1739</v>
      </c>
      <c r="C1693" s="80">
        <f t="shared" si="193"/>
        <v>2023</v>
      </c>
      <c r="D1693" s="80">
        <f t="shared" si="194"/>
        <v>8</v>
      </c>
      <c r="E1693" s="80">
        <f t="shared" si="195"/>
        <v>16</v>
      </c>
      <c r="F1693" s="80">
        <v>1024.3404</v>
      </c>
      <c r="G1693" s="80">
        <v>90.11</v>
      </c>
      <c r="H1693" s="80">
        <v>0.27</v>
      </c>
      <c r="I1693" s="80">
        <v>3288.51</v>
      </c>
      <c r="J1693" s="80">
        <v>156.30000000000001</v>
      </c>
      <c r="K1693" s="80">
        <v>1136.7208000000001</v>
      </c>
      <c r="L1693" s="80">
        <v>12062.84</v>
      </c>
      <c r="M1693" s="80">
        <v>19868.62</v>
      </c>
    </row>
    <row r="1694" spans="1:13" ht="15.5" x14ac:dyDescent="0.35">
      <c r="A1694" s="13">
        <v>45155</v>
      </c>
      <c r="B1694" s="81" t="s">
        <v>1740</v>
      </c>
      <c r="C1694" s="80">
        <f t="shared" si="193"/>
        <v>2023</v>
      </c>
      <c r="D1694" s="80">
        <f t="shared" si="194"/>
        <v>8</v>
      </c>
      <c r="E1694" s="80">
        <f t="shared" si="195"/>
        <v>17</v>
      </c>
      <c r="F1694" s="80">
        <v>1027.6466</v>
      </c>
      <c r="G1694" s="80">
        <v>90.41</v>
      </c>
      <c r="H1694" s="80">
        <v>0.28999999999999998</v>
      </c>
      <c r="I1694" s="80">
        <v>3457.42</v>
      </c>
      <c r="J1694" s="80">
        <v>119.1</v>
      </c>
      <c r="K1694" s="80">
        <v>1136.6968999999999</v>
      </c>
      <c r="L1694" s="80">
        <v>12071.74</v>
      </c>
      <c r="M1694" s="80">
        <v>19901.009999999998</v>
      </c>
    </row>
    <row r="1695" spans="1:13" ht="15.5" x14ac:dyDescent="0.35">
      <c r="A1695" s="13">
        <v>45156</v>
      </c>
      <c r="B1695" s="81" t="s">
        <v>1741</v>
      </c>
      <c r="C1695" s="80">
        <f t="shared" si="193"/>
        <v>2023</v>
      </c>
      <c r="D1695" s="80">
        <f t="shared" si="194"/>
        <v>8</v>
      </c>
      <c r="E1695" s="80">
        <f t="shared" si="195"/>
        <v>18</v>
      </c>
      <c r="F1695" s="80">
        <v>1031.0826</v>
      </c>
      <c r="G1695" s="80">
        <v>90.71</v>
      </c>
      <c r="H1695" s="80">
        <v>0.3</v>
      </c>
      <c r="I1695" s="80">
        <v>3566.79</v>
      </c>
      <c r="J1695" s="80">
        <v>95.1</v>
      </c>
      <c r="K1695" s="80">
        <v>1136.6968999999999</v>
      </c>
      <c r="L1695" s="80">
        <v>12071.96</v>
      </c>
      <c r="M1695" s="80">
        <v>19900.439999999999</v>
      </c>
    </row>
    <row r="1696" spans="1:13" ht="15.5" x14ac:dyDescent="0.35">
      <c r="A1696" s="13">
        <v>45157</v>
      </c>
      <c r="B1696" s="81" t="s">
        <v>1742</v>
      </c>
      <c r="C1696" s="80">
        <f t="shared" si="193"/>
        <v>2023</v>
      </c>
      <c r="D1696" s="80">
        <f t="shared" si="194"/>
        <v>8</v>
      </c>
      <c r="E1696" s="80">
        <f t="shared" si="195"/>
        <v>19</v>
      </c>
      <c r="F1696" s="80">
        <v>1034.6538</v>
      </c>
      <c r="G1696" s="80">
        <v>91.02</v>
      </c>
      <c r="H1696" s="80">
        <v>0.31</v>
      </c>
      <c r="I1696" s="80">
        <v>3848.45</v>
      </c>
      <c r="J1696" s="80">
        <v>232.7</v>
      </c>
      <c r="K1696" s="80">
        <v>1136.6968999999999</v>
      </c>
      <c r="L1696" s="80">
        <v>12071.77</v>
      </c>
      <c r="M1696" s="80">
        <v>19900.939999999999</v>
      </c>
    </row>
    <row r="1697" spans="1:13" ht="15.5" x14ac:dyDescent="0.35">
      <c r="A1697" s="13">
        <v>45158</v>
      </c>
      <c r="B1697" s="81" t="s">
        <v>1743</v>
      </c>
      <c r="C1697" s="80">
        <f t="shared" si="193"/>
        <v>2023</v>
      </c>
      <c r="D1697" s="80">
        <f t="shared" si="194"/>
        <v>8</v>
      </c>
      <c r="E1697" s="80">
        <f t="shared" si="195"/>
        <v>20</v>
      </c>
      <c r="F1697" s="80">
        <v>1037.9694</v>
      </c>
      <c r="G1697" s="80">
        <v>91.31</v>
      </c>
      <c r="H1697" s="80">
        <v>0.28999999999999998</v>
      </c>
      <c r="I1697" s="80">
        <v>3549.71</v>
      </c>
      <c r="J1697" s="80">
        <v>202.5</v>
      </c>
      <c r="K1697" s="80">
        <v>1136.6968999999999</v>
      </c>
      <c r="L1697" s="80">
        <v>12071.59</v>
      </c>
      <c r="M1697" s="80">
        <v>19901.43</v>
      </c>
    </row>
    <row r="1698" spans="1:13" ht="15.5" x14ac:dyDescent="0.35">
      <c r="A1698" s="13">
        <v>45159</v>
      </c>
      <c r="B1698" s="81" t="s">
        <v>1744</v>
      </c>
      <c r="C1698" s="80">
        <f t="shared" si="193"/>
        <v>2023</v>
      </c>
      <c r="D1698" s="80">
        <f t="shared" si="194"/>
        <v>8</v>
      </c>
      <c r="E1698" s="80">
        <f t="shared" si="195"/>
        <v>21</v>
      </c>
      <c r="F1698" s="80">
        <v>1040.413</v>
      </c>
      <c r="G1698" s="80">
        <v>91.53</v>
      </c>
      <c r="H1698" s="80">
        <v>0.21</v>
      </c>
      <c r="I1698" s="80">
        <v>2753.15</v>
      </c>
      <c r="J1698" s="80">
        <v>277</v>
      </c>
      <c r="K1698" s="80">
        <v>1136.6965</v>
      </c>
      <c r="L1698" s="80">
        <v>12071.59</v>
      </c>
      <c r="M1698" s="80">
        <v>19901.419999999998</v>
      </c>
    </row>
    <row r="1699" spans="1:13" ht="15.5" x14ac:dyDescent="0.35">
      <c r="A1699" s="13">
        <v>45160</v>
      </c>
      <c r="B1699" s="81" t="s">
        <v>1745</v>
      </c>
      <c r="C1699" s="80">
        <f t="shared" si="193"/>
        <v>2023</v>
      </c>
      <c r="D1699" s="80">
        <f t="shared" si="194"/>
        <v>8</v>
      </c>
      <c r="E1699" s="80">
        <f t="shared" si="195"/>
        <v>22</v>
      </c>
      <c r="F1699" s="80">
        <v>1041.1627000000001</v>
      </c>
      <c r="G1699" s="80">
        <v>91.6</v>
      </c>
      <c r="H1699" s="80">
        <v>7.0000000000000007E-2</v>
      </c>
      <c r="I1699" s="80">
        <v>2120.1999999999998</v>
      </c>
      <c r="J1699" s="80">
        <v>340</v>
      </c>
      <c r="K1699" s="80">
        <v>1136.6965</v>
      </c>
      <c r="L1699" s="80">
        <v>12071.44</v>
      </c>
      <c r="M1699" s="80">
        <v>19901.830000000002</v>
      </c>
    </row>
    <row r="1700" spans="1:13" ht="15.5" x14ac:dyDescent="0.35">
      <c r="A1700" s="13">
        <v>45161</v>
      </c>
      <c r="B1700" s="81" t="s">
        <v>1746</v>
      </c>
      <c r="C1700" s="80">
        <f t="shared" si="193"/>
        <v>2023</v>
      </c>
      <c r="D1700" s="80">
        <f t="shared" si="194"/>
        <v>8</v>
      </c>
      <c r="E1700" s="80">
        <f t="shared" si="195"/>
        <v>23</v>
      </c>
      <c r="F1700" s="80">
        <v>1043.8584000000001</v>
      </c>
      <c r="G1700" s="80">
        <v>91.83</v>
      </c>
      <c r="H1700" s="80">
        <v>0.24</v>
      </c>
      <c r="I1700" s="80">
        <v>1996.44</v>
      </c>
      <c r="J1700" s="80">
        <v>268.89999999999998</v>
      </c>
      <c r="K1700" s="80">
        <v>1136.6965</v>
      </c>
      <c r="L1700" s="80">
        <v>12062.32</v>
      </c>
      <c r="M1700" s="80">
        <v>19870.009999999998</v>
      </c>
    </row>
    <row r="1701" spans="1:13" ht="15.5" x14ac:dyDescent="0.35">
      <c r="A1701" s="13">
        <v>45162</v>
      </c>
      <c r="B1701" s="81" t="s">
        <v>1747</v>
      </c>
      <c r="C1701" s="80">
        <f t="shared" si="193"/>
        <v>2023</v>
      </c>
      <c r="D1701" s="80">
        <f t="shared" si="194"/>
        <v>8</v>
      </c>
      <c r="E1701" s="80">
        <f t="shared" si="195"/>
        <v>24</v>
      </c>
      <c r="F1701" s="80">
        <v>1045.3702000000001</v>
      </c>
      <c r="G1701" s="80">
        <v>91.94</v>
      </c>
      <c r="H1701" s="80">
        <v>0.13</v>
      </c>
      <c r="I1701" s="80">
        <v>1866.89</v>
      </c>
      <c r="J1701" s="80">
        <v>321.5</v>
      </c>
      <c r="K1701" s="80">
        <v>1137.0449000000001</v>
      </c>
      <c r="L1701" s="80">
        <v>12071.2</v>
      </c>
      <c r="M1701" s="80">
        <v>19902.439999999999</v>
      </c>
    </row>
    <row r="1702" spans="1:13" ht="15.5" x14ac:dyDescent="0.35">
      <c r="A1702" s="13">
        <v>45163</v>
      </c>
      <c r="B1702" s="81" t="s">
        <v>1748</v>
      </c>
      <c r="C1702" s="80">
        <f t="shared" si="193"/>
        <v>2023</v>
      </c>
      <c r="D1702" s="80">
        <f t="shared" si="194"/>
        <v>8</v>
      </c>
      <c r="E1702" s="80">
        <f t="shared" si="195"/>
        <v>25</v>
      </c>
      <c r="F1702" s="80">
        <v>1047.1321</v>
      </c>
      <c r="G1702" s="80">
        <v>92.09</v>
      </c>
      <c r="H1702" s="80">
        <v>0.15</v>
      </c>
      <c r="I1702" s="80">
        <v>2053.8000000000002</v>
      </c>
      <c r="J1702" s="80">
        <v>258.39999999999998</v>
      </c>
      <c r="K1702" s="80">
        <v>1137.0449000000001</v>
      </c>
      <c r="L1702" s="80">
        <v>12071.21</v>
      </c>
      <c r="M1702" s="80">
        <v>19902.41</v>
      </c>
    </row>
    <row r="1703" spans="1:13" ht="15.5" x14ac:dyDescent="0.35">
      <c r="A1703" s="13">
        <v>45164</v>
      </c>
      <c r="B1703" s="81" t="s">
        <v>1749</v>
      </c>
      <c r="C1703" s="80">
        <f t="shared" si="193"/>
        <v>2023</v>
      </c>
      <c r="D1703" s="80">
        <f t="shared" si="194"/>
        <v>8</v>
      </c>
      <c r="E1703" s="80">
        <f t="shared" si="195"/>
        <v>26</v>
      </c>
      <c r="F1703" s="80">
        <v>1049.3045999999999</v>
      </c>
      <c r="G1703" s="80">
        <v>92.28</v>
      </c>
      <c r="H1703" s="80">
        <v>0.19</v>
      </c>
      <c r="I1703" s="80">
        <v>2457.11</v>
      </c>
      <c r="J1703" s="80">
        <v>234.6</v>
      </c>
      <c r="K1703" s="80">
        <v>1137.0449000000001</v>
      </c>
      <c r="L1703" s="80">
        <v>12071.09</v>
      </c>
      <c r="M1703" s="80">
        <v>19902.740000000002</v>
      </c>
    </row>
    <row r="1704" spans="1:13" ht="15.5" x14ac:dyDescent="0.35">
      <c r="A1704" s="13">
        <v>45165</v>
      </c>
      <c r="B1704" s="81" t="s">
        <v>1750</v>
      </c>
      <c r="C1704" s="80">
        <f t="shared" si="193"/>
        <v>2023</v>
      </c>
      <c r="D1704" s="80">
        <f t="shared" si="194"/>
        <v>8</v>
      </c>
      <c r="E1704" s="80">
        <f t="shared" si="195"/>
        <v>27</v>
      </c>
      <c r="F1704" s="80">
        <v>1051.7847999999999</v>
      </c>
      <c r="G1704" s="80">
        <v>92.5</v>
      </c>
      <c r="H1704" s="80">
        <v>0.22</v>
      </c>
      <c r="I1704" s="80">
        <v>2652.29</v>
      </c>
      <c r="J1704" s="80">
        <v>143.4</v>
      </c>
      <c r="K1704" s="80">
        <v>1137.0449000000001</v>
      </c>
      <c r="L1704" s="80">
        <v>12070.97</v>
      </c>
      <c r="M1704" s="80">
        <v>19903.05</v>
      </c>
    </row>
    <row r="1705" spans="1:13" ht="15.5" x14ac:dyDescent="0.35">
      <c r="A1705" s="13">
        <v>45166</v>
      </c>
      <c r="B1705" s="81" t="s">
        <v>1751</v>
      </c>
      <c r="C1705" s="80">
        <f t="shared" si="193"/>
        <v>2023</v>
      </c>
      <c r="D1705" s="80">
        <f t="shared" si="194"/>
        <v>8</v>
      </c>
      <c r="E1705" s="80">
        <f t="shared" si="195"/>
        <v>28</v>
      </c>
      <c r="F1705" s="80">
        <v>1053.1458</v>
      </c>
      <c r="G1705" s="80">
        <v>92.62</v>
      </c>
      <c r="H1705" s="80">
        <v>0.12</v>
      </c>
      <c r="I1705" s="80">
        <v>1840.79</v>
      </c>
      <c r="J1705" s="80">
        <v>440.2</v>
      </c>
      <c r="K1705" s="80">
        <v>1137.0449000000001</v>
      </c>
      <c r="L1705" s="80">
        <v>12070.85</v>
      </c>
      <c r="M1705" s="80">
        <v>19903.38</v>
      </c>
    </row>
    <row r="1706" spans="1:13" ht="15.5" x14ac:dyDescent="0.35">
      <c r="A1706" s="13">
        <v>45167</v>
      </c>
      <c r="B1706" s="81" t="s">
        <v>1752</v>
      </c>
      <c r="C1706" s="80">
        <f t="shared" si="193"/>
        <v>2023</v>
      </c>
      <c r="D1706" s="80">
        <f t="shared" si="194"/>
        <v>8</v>
      </c>
      <c r="E1706" s="80">
        <f t="shared" si="195"/>
        <v>29</v>
      </c>
      <c r="F1706" s="80">
        <v>1053.7756999999999</v>
      </c>
      <c r="G1706" s="80">
        <v>92.68</v>
      </c>
      <c r="H1706" s="80">
        <v>0.06</v>
      </c>
      <c r="I1706" s="80">
        <v>1482.32</v>
      </c>
      <c r="J1706" s="80">
        <v>811.6</v>
      </c>
      <c r="K1706" s="80">
        <v>1137.0449000000001</v>
      </c>
      <c r="L1706" s="80">
        <v>12070.74</v>
      </c>
      <c r="M1706" s="80">
        <v>19903.669999999998</v>
      </c>
    </row>
    <row r="1707" spans="1:13" ht="15.5" x14ac:dyDescent="0.35">
      <c r="A1707" s="13">
        <v>45168</v>
      </c>
      <c r="B1707" s="81" t="s">
        <v>1753</v>
      </c>
      <c r="C1707" s="80">
        <f t="shared" si="193"/>
        <v>2023</v>
      </c>
      <c r="D1707" s="80">
        <f t="shared" si="194"/>
        <v>8</v>
      </c>
      <c r="E1707" s="80">
        <f t="shared" si="195"/>
        <v>30</v>
      </c>
      <c r="F1707" s="80">
        <v>1054.8581999999999</v>
      </c>
      <c r="G1707" s="80">
        <v>92.77</v>
      </c>
      <c r="H1707" s="80">
        <v>0.1</v>
      </c>
      <c r="I1707" s="80">
        <v>1626.52</v>
      </c>
      <c r="J1707" s="80">
        <v>495</v>
      </c>
      <c r="K1707" s="80">
        <v>1137.0449000000001</v>
      </c>
      <c r="L1707" s="80">
        <v>12061.73</v>
      </c>
      <c r="M1707" s="80">
        <v>19871.560000000001</v>
      </c>
    </row>
    <row r="1708" spans="1:13" ht="15.5" x14ac:dyDescent="0.35">
      <c r="A1708" s="13">
        <v>45169</v>
      </c>
      <c r="B1708" s="81" t="s">
        <v>1754</v>
      </c>
      <c r="C1708" s="80">
        <f t="shared" si="193"/>
        <v>2023</v>
      </c>
      <c r="D1708" s="80">
        <f t="shared" si="194"/>
        <v>8</v>
      </c>
      <c r="E1708" s="80">
        <f t="shared" si="195"/>
        <v>31</v>
      </c>
      <c r="F1708" s="80">
        <v>1055.1334999999999</v>
      </c>
      <c r="G1708" s="80">
        <v>92.92</v>
      </c>
      <c r="H1708" s="80">
        <v>0.02</v>
      </c>
      <c r="I1708" s="80">
        <v>1689.07</v>
      </c>
      <c r="J1708" s="80">
        <v>1581.1</v>
      </c>
      <c r="K1708" s="80">
        <v>1135.5223000000001</v>
      </c>
      <c r="L1708" s="80">
        <v>12070.71</v>
      </c>
      <c r="M1708" s="80">
        <v>19903.740000000002</v>
      </c>
    </row>
    <row r="1709" spans="1:13" ht="15.5" x14ac:dyDescent="0.35">
      <c r="A1709" s="13">
        <v>45170</v>
      </c>
      <c r="B1709" s="81" t="s">
        <v>1755</v>
      </c>
      <c r="C1709" s="80">
        <f t="shared" si="193"/>
        <v>2023</v>
      </c>
      <c r="D1709" s="80">
        <f t="shared" si="194"/>
        <v>9</v>
      </c>
      <c r="E1709" s="80">
        <f t="shared" si="195"/>
        <v>1</v>
      </c>
      <c r="F1709" s="80">
        <v>1057.0346</v>
      </c>
      <c r="G1709" s="80">
        <v>92.86</v>
      </c>
      <c r="H1709" s="80">
        <v>0.17</v>
      </c>
      <c r="I1709" s="80">
        <v>1976.06</v>
      </c>
      <c r="J1709" s="80">
        <v>372.4</v>
      </c>
      <c r="K1709" s="80">
        <v>1138.3652999999999</v>
      </c>
      <c r="L1709" s="80">
        <v>12032.96</v>
      </c>
      <c r="M1709" s="80">
        <v>19902.150000000001</v>
      </c>
    </row>
    <row r="1710" spans="1:13" ht="15.5" x14ac:dyDescent="0.35">
      <c r="A1710" s="13">
        <v>45171</v>
      </c>
      <c r="B1710" s="81" t="s">
        <v>1756</v>
      </c>
      <c r="C1710" s="80">
        <f t="shared" si="193"/>
        <v>2023</v>
      </c>
      <c r="D1710" s="80">
        <f t="shared" si="194"/>
        <v>9</v>
      </c>
      <c r="E1710" s="80">
        <f t="shared" si="195"/>
        <v>2</v>
      </c>
      <c r="F1710" s="80">
        <v>1058.9702</v>
      </c>
      <c r="G1710" s="80">
        <v>92.88</v>
      </c>
      <c r="H1710" s="80">
        <v>0.17</v>
      </c>
      <c r="I1710" s="80">
        <v>2566.1</v>
      </c>
      <c r="J1710" s="80">
        <v>396.1</v>
      </c>
      <c r="K1710" s="80">
        <v>1140.1267</v>
      </c>
      <c r="L1710" s="80">
        <v>12032.96</v>
      </c>
      <c r="M1710" s="80">
        <v>19902.150000000001</v>
      </c>
    </row>
    <row r="1711" spans="1:13" ht="15.5" x14ac:dyDescent="0.35">
      <c r="A1711" s="13">
        <v>45172</v>
      </c>
      <c r="B1711" s="81" t="s">
        <v>1757</v>
      </c>
      <c r="C1711" s="80">
        <f t="shared" si="193"/>
        <v>2023</v>
      </c>
      <c r="D1711" s="80">
        <f t="shared" si="194"/>
        <v>9</v>
      </c>
      <c r="E1711" s="80">
        <f t="shared" si="195"/>
        <v>3</v>
      </c>
      <c r="F1711" s="80">
        <v>1061.1745000000001</v>
      </c>
      <c r="G1711" s="80">
        <v>93.08</v>
      </c>
      <c r="H1711" s="80">
        <v>0.19</v>
      </c>
      <c r="I1711" s="80">
        <v>2626</v>
      </c>
      <c r="J1711" s="80">
        <v>391.1</v>
      </c>
      <c r="K1711" s="80">
        <v>1140.1267</v>
      </c>
      <c r="L1711" s="80">
        <v>12032.96</v>
      </c>
      <c r="M1711" s="80">
        <v>19902.150000000001</v>
      </c>
    </row>
    <row r="1712" spans="1:13" ht="15.5" x14ac:dyDescent="0.35">
      <c r="A1712" s="13">
        <v>45173</v>
      </c>
      <c r="B1712" s="81" t="s">
        <v>1758</v>
      </c>
      <c r="C1712" s="80">
        <f t="shared" si="193"/>
        <v>2023</v>
      </c>
      <c r="D1712" s="80">
        <f t="shared" si="194"/>
        <v>9</v>
      </c>
      <c r="E1712" s="80">
        <f t="shared" si="195"/>
        <v>4</v>
      </c>
      <c r="F1712" s="80">
        <v>1062.4539</v>
      </c>
      <c r="G1712" s="80">
        <v>93.19</v>
      </c>
      <c r="H1712" s="80">
        <v>0.11</v>
      </c>
      <c r="I1712" s="80">
        <v>1734.85</v>
      </c>
      <c r="J1712" s="80">
        <v>430</v>
      </c>
      <c r="K1712" s="80">
        <v>1140.1267</v>
      </c>
      <c r="L1712" s="80">
        <v>12011.95</v>
      </c>
      <c r="M1712" s="80">
        <v>19902.169999999998</v>
      </c>
    </row>
    <row r="1713" spans="1:13" ht="15.5" x14ac:dyDescent="0.35">
      <c r="A1713" s="13">
        <v>45174</v>
      </c>
      <c r="B1713" s="81" t="s">
        <v>1759</v>
      </c>
      <c r="C1713" s="80">
        <f t="shared" si="193"/>
        <v>2023</v>
      </c>
      <c r="D1713" s="80">
        <f t="shared" si="194"/>
        <v>9</v>
      </c>
      <c r="E1713" s="80">
        <f t="shared" si="195"/>
        <v>5</v>
      </c>
      <c r="F1713" s="80">
        <v>1063.4788000000001</v>
      </c>
      <c r="G1713" s="80">
        <v>93.28</v>
      </c>
      <c r="H1713" s="80">
        <v>0.09</v>
      </c>
      <c r="I1713" s="80">
        <v>1592.91</v>
      </c>
      <c r="J1713" s="80">
        <v>544.29999999999995</v>
      </c>
      <c r="K1713" s="80">
        <v>1140.1267</v>
      </c>
      <c r="L1713" s="80">
        <v>12008.13</v>
      </c>
      <c r="M1713" s="80">
        <v>19901.11</v>
      </c>
    </row>
    <row r="1714" spans="1:13" ht="15.5" x14ac:dyDescent="0.35">
      <c r="A1714" s="13">
        <v>45175</v>
      </c>
      <c r="B1714" s="81" t="s">
        <v>1760</v>
      </c>
      <c r="C1714" s="80">
        <f t="shared" si="193"/>
        <v>2023</v>
      </c>
      <c r="D1714" s="80">
        <f t="shared" si="194"/>
        <v>9</v>
      </c>
      <c r="E1714" s="80">
        <f t="shared" si="195"/>
        <v>6</v>
      </c>
      <c r="F1714" s="80">
        <v>1064.0754999999999</v>
      </c>
      <c r="G1714" s="80">
        <v>93.32</v>
      </c>
      <c r="H1714" s="80">
        <v>0.05</v>
      </c>
      <c r="I1714" s="80">
        <v>1324.76</v>
      </c>
      <c r="J1714" s="80">
        <v>699.5</v>
      </c>
      <c r="K1714" s="80">
        <v>1140.2366999999999</v>
      </c>
      <c r="L1714" s="80">
        <v>12020.71</v>
      </c>
      <c r="M1714" s="80">
        <v>19904.080000000002</v>
      </c>
    </row>
    <row r="1715" spans="1:13" ht="15.5" x14ac:dyDescent="0.35">
      <c r="A1715" s="13">
        <v>45176</v>
      </c>
      <c r="B1715" s="81" t="s">
        <v>1761</v>
      </c>
      <c r="C1715" s="80">
        <f t="shared" si="193"/>
        <v>2023</v>
      </c>
      <c r="D1715" s="80">
        <f t="shared" si="194"/>
        <v>9</v>
      </c>
      <c r="E1715" s="80">
        <f t="shared" si="195"/>
        <v>7</v>
      </c>
      <c r="F1715" s="80">
        <v>1064.7107000000001</v>
      </c>
      <c r="G1715" s="80">
        <v>93.38</v>
      </c>
      <c r="H1715" s="80">
        <v>0.06</v>
      </c>
      <c r="I1715" s="80">
        <v>1504.25</v>
      </c>
      <c r="J1715" s="80">
        <v>840.6</v>
      </c>
      <c r="K1715" s="80">
        <v>1140.2366999999999</v>
      </c>
      <c r="L1715" s="80">
        <v>12033.69</v>
      </c>
      <c r="M1715" s="80">
        <v>19904.12</v>
      </c>
    </row>
    <row r="1716" spans="1:13" ht="15.5" x14ac:dyDescent="0.35">
      <c r="A1716" s="13">
        <v>45177</v>
      </c>
      <c r="B1716" s="81" t="s">
        <v>1762</v>
      </c>
      <c r="C1716" s="80">
        <f t="shared" si="193"/>
        <v>2023</v>
      </c>
      <c r="D1716" s="80">
        <f t="shared" si="194"/>
        <v>9</v>
      </c>
      <c r="E1716" s="80">
        <f t="shared" si="195"/>
        <v>8</v>
      </c>
      <c r="F1716" s="80">
        <v>1065.4022</v>
      </c>
      <c r="G1716" s="80">
        <v>93.43</v>
      </c>
      <c r="H1716" s="80">
        <v>0.06</v>
      </c>
      <c r="I1716" s="80">
        <v>1546.08</v>
      </c>
      <c r="J1716" s="80">
        <v>824.9</v>
      </c>
      <c r="K1716" s="80">
        <v>1140.3447000000001</v>
      </c>
      <c r="L1716" s="80">
        <v>12033.69</v>
      </c>
      <c r="M1716" s="80">
        <v>19904.12</v>
      </c>
    </row>
    <row r="1717" spans="1:13" ht="15.5" x14ac:dyDescent="0.35">
      <c r="A1717" s="13">
        <v>45178</v>
      </c>
      <c r="B1717" s="81" t="s">
        <v>1763</v>
      </c>
      <c r="C1717" s="80">
        <f t="shared" si="193"/>
        <v>2023</v>
      </c>
      <c r="D1717" s="80">
        <f t="shared" si="194"/>
        <v>9</v>
      </c>
      <c r="E1717" s="80">
        <f t="shared" si="195"/>
        <v>9</v>
      </c>
      <c r="F1717" s="80">
        <v>1066.7720999999999</v>
      </c>
      <c r="G1717" s="80">
        <v>93.55</v>
      </c>
      <c r="H1717" s="80">
        <v>0.12</v>
      </c>
      <c r="I1717" s="80">
        <v>1988.52</v>
      </c>
      <c r="J1717" s="80">
        <v>589.29999999999995</v>
      </c>
      <c r="K1717" s="80">
        <v>1140.3447000000001</v>
      </c>
      <c r="L1717" s="80">
        <v>12033.7</v>
      </c>
      <c r="M1717" s="80">
        <v>19904.099999999999</v>
      </c>
    </row>
    <row r="1718" spans="1:13" ht="15.5" x14ac:dyDescent="0.35">
      <c r="A1718" s="13">
        <v>45179</v>
      </c>
      <c r="B1718" s="81" t="s">
        <v>1764</v>
      </c>
      <c r="C1718" s="80">
        <f t="shared" si="193"/>
        <v>2023</v>
      </c>
      <c r="D1718" s="80">
        <f t="shared" si="194"/>
        <v>9</v>
      </c>
      <c r="E1718" s="80">
        <f t="shared" si="195"/>
        <v>10</v>
      </c>
      <c r="F1718" s="80">
        <v>1068.0362</v>
      </c>
      <c r="G1718" s="80">
        <v>93.66</v>
      </c>
      <c r="H1718" s="80">
        <v>0.11</v>
      </c>
      <c r="I1718" s="80">
        <v>1927.69</v>
      </c>
      <c r="J1718" s="80">
        <v>639.4</v>
      </c>
      <c r="K1718" s="80">
        <v>1140.3447000000001</v>
      </c>
      <c r="L1718" s="80">
        <v>12033.7</v>
      </c>
      <c r="M1718" s="80">
        <v>19904.099999999999</v>
      </c>
    </row>
    <row r="1719" spans="1:13" ht="15.5" x14ac:dyDescent="0.35">
      <c r="A1719" s="13">
        <v>45180</v>
      </c>
      <c r="B1719" s="81" t="s">
        <v>1765</v>
      </c>
      <c r="C1719" s="80">
        <f t="shared" si="193"/>
        <v>2023</v>
      </c>
      <c r="D1719" s="80">
        <f t="shared" si="194"/>
        <v>9</v>
      </c>
      <c r="E1719" s="80">
        <f t="shared" si="195"/>
        <v>11</v>
      </c>
      <c r="F1719" s="80">
        <v>1068.441</v>
      </c>
      <c r="G1719" s="80">
        <v>93.69</v>
      </c>
      <c r="H1719" s="80">
        <v>0.04</v>
      </c>
      <c r="I1719" s="80">
        <v>1270.96</v>
      </c>
      <c r="J1719" s="80">
        <v>823.5</v>
      </c>
      <c r="K1719" s="80">
        <v>1140.3447000000001</v>
      </c>
      <c r="L1719" s="80">
        <v>12033.7</v>
      </c>
      <c r="M1719" s="80">
        <v>19904.099999999999</v>
      </c>
    </row>
    <row r="1720" spans="1:13" ht="15.5" x14ac:dyDescent="0.35">
      <c r="A1720" s="13">
        <v>45181</v>
      </c>
      <c r="B1720" s="81" t="s">
        <v>1766</v>
      </c>
      <c r="C1720" s="80">
        <f t="shared" si="193"/>
        <v>2023</v>
      </c>
      <c r="D1720" s="80">
        <f t="shared" si="194"/>
        <v>9</v>
      </c>
      <c r="E1720" s="80">
        <f t="shared" si="195"/>
        <v>12</v>
      </c>
      <c r="F1720" s="80">
        <v>1068.4304</v>
      </c>
      <c r="G1720" s="80">
        <v>93.69</v>
      </c>
      <c r="H1720" s="80">
        <v>0</v>
      </c>
      <c r="I1720" s="80">
        <v>1177.72</v>
      </c>
      <c r="J1720" s="80">
        <v>1150</v>
      </c>
      <c r="K1720" s="80">
        <v>1140.3447000000001</v>
      </c>
      <c r="L1720" s="80">
        <v>12033.7</v>
      </c>
      <c r="M1720" s="80">
        <v>19904.099999999999</v>
      </c>
    </row>
    <row r="1721" spans="1:13" ht="15.5" x14ac:dyDescent="0.35">
      <c r="A1721" s="13">
        <v>45182</v>
      </c>
      <c r="B1721" s="81" t="s">
        <v>1767</v>
      </c>
      <c r="C1721" s="80">
        <f t="shared" si="193"/>
        <v>2023</v>
      </c>
      <c r="D1721" s="80">
        <f t="shared" si="194"/>
        <v>9</v>
      </c>
      <c r="E1721" s="80">
        <f t="shared" si="195"/>
        <v>13</v>
      </c>
      <c r="F1721" s="80">
        <v>1068.548</v>
      </c>
      <c r="G1721" s="80">
        <v>93.7</v>
      </c>
      <c r="H1721" s="80">
        <v>0.01</v>
      </c>
      <c r="I1721" s="80">
        <v>1061.29</v>
      </c>
      <c r="J1721" s="80">
        <v>916.5</v>
      </c>
      <c r="K1721" s="80">
        <v>1140.3447000000001</v>
      </c>
      <c r="L1721" s="80">
        <v>12024.8</v>
      </c>
      <c r="M1721" s="80">
        <v>19871.71</v>
      </c>
    </row>
    <row r="1722" spans="1:13" ht="15.5" x14ac:dyDescent="0.35">
      <c r="A1722" s="13">
        <v>45183</v>
      </c>
      <c r="B1722" s="81" t="s">
        <v>1768</v>
      </c>
      <c r="C1722" s="80">
        <f t="shared" si="193"/>
        <v>2023</v>
      </c>
      <c r="D1722" s="80">
        <f t="shared" si="194"/>
        <v>9</v>
      </c>
      <c r="E1722" s="80">
        <f t="shared" si="195"/>
        <v>14</v>
      </c>
      <c r="F1722" s="80">
        <v>1068.6706999999999</v>
      </c>
      <c r="G1722" s="80">
        <v>93.71</v>
      </c>
      <c r="H1722" s="80">
        <v>0.01</v>
      </c>
      <c r="I1722" s="80">
        <v>998.17</v>
      </c>
      <c r="J1722" s="80">
        <v>763.8</v>
      </c>
      <c r="K1722" s="80">
        <v>1140.3507</v>
      </c>
      <c r="L1722" s="80">
        <v>12033.82</v>
      </c>
      <c r="M1722" s="80">
        <v>19892.79</v>
      </c>
    </row>
    <row r="1723" spans="1:13" ht="15.5" x14ac:dyDescent="0.35">
      <c r="A1723" s="13">
        <v>45184</v>
      </c>
      <c r="B1723" s="81" t="s">
        <v>1769</v>
      </c>
      <c r="C1723" s="80">
        <f t="shared" si="193"/>
        <v>2023</v>
      </c>
      <c r="D1723" s="80">
        <f t="shared" si="194"/>
        <v>9</v>
      </c>
      <c r="E1723" s="80">
        <f t="shared" si="195"/>
        <v>15</v>
      </c>
      <c r="F1723" s="80">
        <v>1069.3149000000001</v>
      </c>
      <c r="G1723" s="80">
        <v>93.77</v>
      </c>
      <c r="H1723" s="80">
        <v>0.06</v>
      </c>
      <c r="I1723" s="80">
        <v>1265.17</v>
      </c>
      <c r="J1723" s="80">
        <v>594.79999999999995</v>
      </c>
      <c r="K1723" s="80">
        <v>1140.3507</v>
      </c>
      <c r="L1723" s="80">
        <v>12030.77</v>
      </c>
      <c r="M1723" s="80">
        <v>19889.150000000001</v>
      </c>
    </row>
    <row r="1724" spans="1:13" ht="15.5" x14ac:dyDescent="0.35">
      <c r="A1724" s="13">
        <v>45185</v>
      </c>
      <c r="B1724" s="81" t="s">
        <v>1770</v>
      </c>
      <c r="C1724" s="80">
        <f t="shared" si="193"/>
        <v>2023</v>
      </c>
      <c r="D1724" s="80">
        <f t="shared" si="194"/>
        <v>9</v>
      </c>
      <c r="E1724" s="80">
        <f t="shared" si="195"/>
        <v>16</v>
      </c>
      <c r="F1724" s="80">
        <v>1070.4534000000001</v>
      </c>
      <c r="G1724" s="80">
        <v>93.86</v>
      </c>
      <c r="H1724" s="80">
        <v>0.1</v>
      </c>
      <c r="I1724" s="80">
        <v>1672.74</v>
      </c>
      <c r="J1724" s="80">
        <v>508.4</v>
      </c>
      <c r="K1724" s="80">
        <v>1140.4367</v>
      </c>
      <c r="L1724" s="80">
        <v>12030.77</v>
      </c>
      <c r="M1724" s="80">
        <v>19889.150000000001</v>
      </c>
    </row>
    <row r="1725" spans="1:13" ht="15.5" x14ac:dyDescent="0.35">
      <c r="A1725" s="13">
        <v>45186</v>
      </c>
      <c r="B1725" s="81" t="s">
        <v>1771</v>
      </c>
      <c r="C1725" s="80">
        <f t="shared" si="193"/>
        <v>2023</v>
      </c>
      <c r="D1725" s="80">
        <f t="shared" si="194"/>
        <v>9</v>
      </c>
      <c r="E1725" s="80">
        <f t="shared" si="195"/>
        <v>17</v>
      </c>
      <c r="F1725" s="80">
        <v>1071.9673</v>
      </c>
      <c r="G1725" s="80">
        <v>94</v>
      </c>
      <c r="H1725" s="80">
        <v>0.13</v>
      </c>
      <c r="I1725" s="80">
        <v>1964.7</v>
      </c>
      <c r="J1725" s="80">
        <v>427.4</v>
      </c>
      <c r="K1725" s="80">
        <v>1140.4367</v>
      </c>
      <c r="L1725" s="80">
        <v>12030.77</v>
      </c>
      <c r="M1725" s="80">
        <v>19889.150000000001</v>
      </c>
    </row>
    <row r="1726" spans="1:13" ht="15.5" x14ac:dyDescent="0.35">
      <c r="A1726" s="13">
        <v>45187</v>
      </c>
      <c r="B1726" s="81" t="s">
        <v>1772</v>
      </c>
      <c r="C1726" s="80">
        <f t="shared" si="193"/>
        <v>2023</v>
      </c>
      <c r="D1726" s="80">
        <f t="shared" si="194"/>
        <v>9</v>
      </c>
      <c r="E1726" s="80">
        <f t="shared" si="195"/>
        <v>18</v>
      </c>
      <c r="F1726" s="80">
        <v>1073.0119</v>
      </c>
      <c r="G1726" s="80">
        <v>94.09</v>
      </c>
      <c r="H1726" s="80">
        <v>0.09</v>
      </c>
      <c r="I1726" s="80">
        <v>1493.38</v>
      </c>
      <c r="J1726" s="80">
        <v>429.4</v>
      </c>
      <c r="K1726" s="80">
        <v>1140.4367</v>
      </c>
      <c r="L1726" s="80">
        <v>12030.77</v>
      </c>
      <c r="M1726" s="80">
        <v>19889.16</v>
      </c>
    </row>
    <row r="1727" spans="1:13" ht="15.5" x14ac:dyDescent="0.35">
      <c r="A1727" s="13">
        <v>45188</v>
      </c>
      <c r="B1727" s="81" t="s">
        <v>1773</v>
      </c>
      <c r="C1727" s="80">
        <f t="shared" si="193"/>
        <v>2023</v>
      </c>
      <c r="D1727" s="80">
        <f t="shared" si="194"/>
        <v>9</v>
      </c>
      <c r="E1727" s="80">
        <f t="shared" si="195"/>
        <v>19</v>
      </c>
      <c r="F1727" s="80">
        <v>1074.0245</v>
      </c>
      <c r="G1727" s="80">
        <v>94.18</v>
      </c>
      <c r="H1727" s="80">
        <v>0.09</v>
      </c>
      <c r="I1727" s="80">
        <v>1582.73</v>
      </c>
      <c r="J1727" s="80">
        <v>545.79999999999995</v>
      </c>
      <c r="K1727" s="80">
        <v>1140.3467000000001</v>
      </c>
      <c r="L1727" s="80">
        <v>12030.76</v>
      </c>
      <c r="M1727" s="80">
        <v>19889.18</v>
      </c>
    </row>
    <row r="1728" spans="1:13" ht="15.5" x14ac:dyDescent="0.35">
      <c r="A1728" s="13">
        <v>45189</v>
      </c>
      <c r="B1728" s="81" t="s">
        <v>1774</v>
      </c>
      <c r="C1728" s="80">
        <f t="shared" si="193"/>
        <v>2023</v>
      </c>
      <c r="D1728" s="80">
        <f t="shared" si="194"/>
        <v>9</v>
      </c>
      <c r="E1728" s="80">
        <f t="shared" si="195"/>
        <v>20</v>
      </c>
      <c r="F1728" s="80">
        <v>1074.8787</v>
      </c>
      <c r="G1728" s="80">
        <v>94.24</v>
      </c>
      <c r="H1728" s="80">
        <v>7.0000000000000007E-2</v>
      </c>
      <c r="I1728" s="80">
        <v>1401.28</v>
      </c>
      <c r="J1728" s="80">
        <v>514.20000000000005</v>
      </c>
      <c r="K1728" s="80">
        <v>1140.6261</v>
      </c>
      <c r="L1728" s="80">
        <v>12009.76</v>
      </c>
      <c r="M1728" s="80">
        <v>19889.18</v>
      </c>
    </row>
    <row r="1729" spans="1:13" ht="15.5" x14ac:dyDescent="0.35">
      <c r="A1729" s="13">
        <v>45190</v>
      </c>
      <c r="B1729" s="81" t="s">
        <v>1775</v>
      </c>
      <c r="C1729" s="80">
        <f t="shared" si="193"/>
        <v>2023</v>
      </c>
      <c r="D1729" s="80">
        <f t="shared" si="194"/>
        <v>9</v>
      </c>
      <c r="E1729" s="80">
        <f t="shared" si="195"/>
        <v>21</v>
      </c>
      <c r="F1729" s="80">
        <v>1075.9085</v>
      </c>
      <c r="G1729" s="80">
        <v>94.33</v>
      </c>
      <c r="H1729" s="80">
        <v>0.09</v>
      </c>
      <c r="I1729" s="80">
        <v>1437.45</v>
      </c>
      <c r="J1729" s="80">
        <v>378.1</v>
      </c>
      <c r="K1729" s="80">
        <v>1140.6261</v>
      </c>
      <c r="L1729" s="80">
        <v>12017.76</v>
      </c>
      <c r="M1729" s="80">
        <v>19889.18</v>
      </c>
    </row>
    <row r="1730" spans="1:13" ht="15.5" x14ac:dyDescent="0.35">
      <c r="A1730" s="13">
        <v>45191</v>
      </c>
      <c r="B1730" s="81" t="s">
        <v>1776</v>
      </c>
      <c r="C1730" s="80">
        <f t="shared" si="193"/>
        <v>2023</v>
      </c>
      <c r="D1730" s="80">
        <f t="shared" si="194"/>
        <v>9</v>
      </c>
      <c r="E1730" s="80">
        <f t="shared" si="195"/>
        <v>22</v>
      </c>
      <c r="F1730" s="80">
        <v>1077.2962</v>
      </c>
      <c r="G1730" s="80">
        <v>94.45</v>
      </c>
      <c r="H1730" s="80">
        <v>0.12</v>
      </c>
      <c r="I1730" s="80">
        <v>1793.28</v>
      </c>
      <c r="J1730" s="80">
        <v>374.2</v>
      </c>
      <c r="K1730" s="80">
        <v>1140.6261</v>
      </c>
      <c r="L1730" s="80">
        <v>12030.69</v>
      </c>
      <c r="M1730" s="80">
        <v>19889.37</v>
      </c>
    </row>
    <row r="1731" spans="1:13" ht="15.5" x14ac:dyDescent="0.35">
      <c r="A1731" s="13">
        <v>45192</v>
      </c>
      <c r="B1731" s="81" t="s">
        <v>1777</v>
      </c>
      <c r="C1731" s="80">
        <f t="shared" si="193"/>
        <v>2023</v>
      </c>
      <c r="D1731" s="80">
        <f t="shared" si="194"/>
        <v>9</v>
      </c>
      <c r="E1731" s="80">
        <f t="shared" si="195"/>
        <v>23</v>
      </c>
      <c r="F1731" s="80">
        <v>1079.3007</v>
      </c>
      <c r="G1731" s="80">
        <v>94.61</v>
      </c>
      <c r="H1731" s="80">
        <v>0.18</v>
      </c>
      <c r="I1731" s="80">
        <v>2309.9299999999998</v>
      </c>
      <c r="J1731" s="80">
        <v>276.3</v>
      </c>
      <c r="K1731" s="80">
        <v>1140.7773</v>
      </c>
      <c r="L1731" s="80">
        <v>12030.69</v>
      </c>
      <c r="M1731" s="80">
        <v>19889.37</v>
      </c>
    </row>
    <row r="1732" spans="1:13" ht="15.5" x14ac:dyDescent="0.35">
      <c r="A1732" s="13">
        <v>45193</v>
      </c>
      <c r="B1732" s="81" t="s">
        <v>1778</v>
      </c>
      <c r="C1732" s="80">
        <f t="shared" si="193"/>
        <v>2023</v>
      </c>
      <c r="D1732" s="80">
        <f t="shared" si="194"/>
        <v>9</v>
      </c>
      <c r="E1732" s="80">
        <f t="shared" si="195"/>
        <v>24</v>
      </c>
      <c r="F1732" s="80">
        <v>1081.5512000000001</v>
      </c>
      <c r="G1732" s="80">
        <v>94.81</v>
      </c>
      <c r="H1732" s="80">
        <v>0.2</v>
      </c>
      <c r="I1732" s="80">
        <v>2526.81</v>
      </c>
      <c r="J1732" s="80">
        <v>248.5</v>
      </c>
      <c r="K1732" s="80">
        <v>1140.7773</v>
      </c>
      <c r="L1732" s="80">
        <v>12030.69</v>
      </c>
      <c r="M1732" s="80">
        <v>19889.36</v>
      </c>
    </row>
    <row r="1733" spans="1:13" ht="15.5" x14ac:dyDescent="0.35">
      <c r="A1733" s="13">
        <v>45194</v>
      </c>
      <c r="B1733" s="81" t="s">
        <v>1779</v>
      </c>
      <c r="C1733" s="80">
        <f t="shared" ref="C1733:C1796" si="196">YEAR(B1733)</f>
        <v>2023</v>
      </c>
      <c r="D1733" s="80">
        <f t="shared" ref="D1733:D1796" si="197">MONTH(B1733)</f>
        <v>9</v>
      </c>
      <c r="E1733" s="80">
        <f t="shared" ref="E1733:E1796" si="198">DAY(B1733)</f>
        <v>25</v>
      </c>
      <c r="F1733" s="80">
        <v>1082.9236000000001</v>
      </c>
      <c r="G1733" s="80">
        <v>94.93</v>
      </c>
      <c r="H1733" s="80">
        <v>0.12</v>
      </c>
      <c r="I1733" s="80">
        <v>1825.94</v>
      </c>
      <c r="J1733" s="80">
        <v>424.1</v>
      </c>
      <c r="K1733" s="80">
        <v>1140.7773</v>
      </c>
      <c r="L1733" s="80">
        <v>12009.69</v>
      </c>
      <c r="M1733" s="80">
        <v>19814.39</v>
      </c>
    </row>
    <row r="1734" spans="1:13" ht="15.5" x14ac:dyDescent="0.35">
      <c r="A1734" s="13">
        <v>45195</v>
      </c>
      <c r="B1734" s="81" t="s">
        <v>1780</v>
      </c>
      <c r="C1734" s="80">
        <f t="shared" si="196"/>
        <v>2023</v>
      </c>
      <c r="D1734" s="80">
        <f t="shared" si="197"/>
        <v>9</v>
      </c>
      <c r="E1734" s="80">
        <f t="shared" si="198"/>
        <v>26</v>
      </c>
      <c r="F1734" s="80">
        <v>1084.0456999999999</v>
      </c>
      <c r="G1734" s="80">
        <v>95.03</v>
      </c>
      <c r="H1734" s="80">
        <v>0.1</v>
      </c>
      <c r="I1734" s="80">
        <v>1557.34</v>
      </c>
      <c r="J1734" s="80">
        <v>409.9</v>
      </c>
      <c r="K1734" s="80">
        <v>1140.7773</v>
      </c>
      <c r="L1734" s="80">
        <v>12006.69</v>
      </c>
      <c r="M1734" s="80">
        <v>19803.68</v>
      </c>
    </row>
    <row r="1735" spans="1:13" ht="15.5" x14ac:dyDescent="0.35">
      <c r="A1735" s="13">
        <v>45196</v>
      </c>
      <c r="B1735" s="81" t="s">
        <v>1781</v>
      </c>
      <c r="C1735" s="80">
        <f t="shared" si="196"/>
        <v>2023</v>
      </c>
      <c r="D1735" s="80">
        <f t="shared" si="197"/>
        <v>9</v>
      </c>
      <c r="E1735" s="80">
        <f t="shared" si="198"/>
        <v>27</v>
      </c>
      <c r="F1735" s="80">
        <v>1085.5238999999999</v>
      </c>
      <c r="G1735" s="80">
        <v>95.15</v>
      </c>
      <c r="H1735" s="80">
        <v>0.13</v>
      </c>
      <c r="I1735" s="80">
        <v>1841.22</v>
      </c>
      <c r="J1735" s="80">
        <v>332.4</v>
      </c>
      <c r="K1735" s="80">
        <v>1140.8172999999999</v>
      </c>
      <c r="L1735" s="80">
        <v>12006.69</v>
      </c>
      <c r="M1735" s="80">
        <v>19803.68</v>
      </c>
    </row>
    <row r="1736" spans="1:13" ht="15.5" x14ac:dyDescent="0.35">
      <c r="A1736" s="13">
        <v>45197</v>
      </c>
      <c r="B1736" s="81" t="s">
        <v>1782</v>
      </c>
      <c r="C1736" s="80">
        <f t="shared" si="196"/>
        <v>2023</v>
      </c>
      <c r="D1736" s="80">
        <f t="shared" si="197"/>
        <v>9</v>
      </c>
      <c r="E1736" s="80">
        <f t="shared" si="198"/>
        <v>28</v>
      </c>
      <c r="F1736" s="80">
        <v>1086.8599999999999</v>
      </c>
      <c r="G1736" s="80">
        <v>95.27</v>
      </c>
      <c r="H1736" s="80">
        <v>0.12</v>
      </c>
      <c r="I1736" s="80">
        <v>1827.77</v>
      </c>
      <c r="J1736" s="80">
        <v>451.7</v>
      </c>
      <c r="K1736" s="80">
        <v>1140.7773</v>
      </c>
      <c r="L1736" s="80">
        <v>12006.69</v>
      </c>
      <c r="M1736" s="80">
        <v>19803.68</v>
      </c>
    </row>
    <row r="1737" spans="1:13" ht="15.5" x14ac:dyDescent="0.35">
      <c r="A1737" s="13">
        <v>45198</v>
      </c>
      <c r="B1737" s="81" t="s">
        <v>1783</v>
      </c>
      <c r="C1737" s="80">
        <f t="shared" si="196"/>
        <v>2023</v>
      </c>
      <c r="D1737" s="80">
        <f t="shared" si="197"/>
        <v>9</v>
      </c>
      <c r="E1737" s="80">
        <f t="shared" si="198"/>
        <v>29</v>
      </c>
      <c r="F1737" s="80">
        <v>1088.4738</v>
      </c>
      <c r="G1737" s="80">
        <v>95.41</v>
      </c>
      <c r="H1737" s="80">
        <v>0.14000000000000001</v>
      </c>
      <c r="I1737" s="80">
        <v>2066.12</v>
      </c>
      <c r="J1737" s="80">
        <v>421.4</v>
      </c>
      <c r="K1737" s="80">
        <v>1140.8372999999999</v>
      </c>
      <c r="L1737" s="80">
        <v>12017.69</v>
      </c>
      <c r="M1737" s="80">
        <v>19842.95</v>
      </c>
    </row>
    <row r="1738" spans="1:13" ht="15.5" x14ac:dyDescent="0.35">
      <c r="A1738" s="13">
        <v>45199</v>
      </c>
      <c r="B1738" s="81" t="s">
        <v>1784</v>
      </c>
      <c r="C1738" s="80">
        <f t="shared" si="196"/>
        <v>2023</v>
      </c>
      <c r="D1738" s="80">
        <f t="shared" si="197"/>
        <v>9</v>
      </c>
      <c r="E1738" s="80">
        <f t="shared" si="198"/>
        <v>30</v>
      </c>
      <c r="F1738" s="80">
        <v>1088.9028000000001</v>
      </c>
      <c r="G1738" s="80">
        <v>95.62</v>
      </c>
      <c r="H1738" s="80">
        <v>0.04</v>
      </c>
      <c r="I1738" s="80">
        <v>2806.24</v>
      </c>
      <c r="J1738" s="80">
        <v>198</v>
      </c>
      <c r="K1738" s="80">
        <v>1138.7473</v>
      </c>
      <c r="L1738" s="80">
        <v>12030.68</v>
      </c>
      <c r="M1738" s="80">
        <v>19889.400000000001</v>
      </c>
    </row>
    <row r="1739" spans="1:13" ht="15.5" x14ac:dyDescent="0.35">
      <c r="A1739" s="13">
        <v>45200</v>
      </c>
      <c r="B1739" s="81" t="s">
        <v>1785</v>
      </c>
      <c r="C1739" s="80">
        <f t="shared" si="196"/>
        <v>2023</v>
      </c>
      <c r="D1739" s="80">
        <f t="shared" si="197"/>
        <v>10</v>
      </c>
      <c r="E1739" s="80">
        <f t="shared" si="198"/>
        <v>1</v>
      </c>
      <c r="F1739" s="80">
        <v>1091.2593999999999</v>
      </c>
      <c r="G1739" s="80">
        <v>95.99</v>
      </c>
      <c r="H1739" s="80">
        <v>0.21</v>
      </c>
      <c r="I1739" s="80">
        <v>2677.58</v>
      </c>
      <c r="J1739" s="80">
        <v>186.4</v>
      </c>
      <c r="K1739" s="80">
        <v>1136.8056999999999</v>
      </c>
      <c r="L1739" s="80">
        <v>11971.99</v>
      </c>
      <c r="M1739" s="80">
        <v>19867.25</v>
      </c>
    </row>
    <row r="1740" spans="1:13" ht="15.5" x14ac:dyDescent="0.35">
      <c r="A1740" s="13">
        <v>45201</v>
      </c>
      <c r="B1740" s="81" t="s">
        <v>1786</v>
      </c>
      <c r="C1740" s="80">
        <f t="shared" si="196"/>
        <v>2023</v>
      </c>
      <c r="D1740" s="80">
        <f t="shared" si="197"/>
        <v>10</v>
      </c>
      <c r="E1740" s="80">
        <f t="shared" si="198"/>
        <v>2</v>
      </c>
      <c r="F1740" s="80">
        <v>1093.0381</v>
      </c>
      <c r="G1740" s="80">
        <v>96.15</v>
      </c>
      <c r="H1740" s="80">
        <v>0.16</v>
      </c>
      <c r="I1740" s="80">
        <v>1967.95</v>
      </c>
      <c r="J1740" s="80">
        <v>189</v>
      </c>
      <c r="K1740" s="80">
        <v>1136.8588999999999</v>
      </c>
      <c r="L1740" s="80">
        <v>11564.75</v>
      </c>
      <c r="M1740" s="80">
        <v>19358.7</v>
      </c>
    </row>
    <row r="1741" spans="1:13" ht="15.5" x14ac:dyDescent="0.35">
      <c r="A1741" s="13">
        <v>45202</v>
      </c>
      <c r="B1741" s="81" t="s">
        <v>1787</v>
      </c>
      <c r="C1741" s="80">
        <f t="shared" si="196"/>
        <v>2023</v>
      </c>
      <c r="D1741" s="80">
        <f t="shared" si="197"/>
        <v>10</v>
      </c>
      <c r="E1741" s="80">
        <f t="shared" si="198"/>
        <v>3</v>
      </c>
      <c r="F1741" s="80">
        <v>1095.1851999999999</v>
      </c>
      <c r="G1741" s="80">
        <v>96.33</v>
      </c>
      <c r="H1741" s="80">
        <v>0.19</v>
      </c>
      <c r="I1741" s="80">
        <v>2292.86</v>
      </c>
      <c r="J1741" s="80">
        <v>138.30000000000001</v>
      </c>
      <c r="K1741" s="80">
        <v>1136.9641999999999</v>
      </c>
      <c r="L1741" s="80">
        <v>11547.05</v>
      </c>
      <c r="M1741" s="80">
        <v>19336.57</v>
      </c>
    </row>
    <row r="1742" spans="1:13" ht="15.5" x14ac:dyDescent="0.35">
      <c r="A1742" s="13">
        <v>45203</v>
      </c>
      <c r="B1742" s="81" t="s">
        <v>1788</v>
      </c>
      <c r="C1742" s="80">
        <f t="shared" si="196"/>
        <v>2023</v>
      </c>
      <c r="D1742" s="80">
        <f t="shared" si="197"/>
        <v>10</v>
      </c>
      <c r="E1742" s="80">
        <f t="shared" si="198"/>
        <v>4</v>
      </c>
      <c r="F1742" s="80">
        <v>1096.8172</v>
      </c>
      <c r="G1742" s="80">
        <v>96.46</v>
      </c>
      <c r="H1742" s="80">
        <v>0.14000000000000001</v>
      </c>
      <c r="I1742" s="80">
        <v>1845.64</v>
      </c>
      <c r="J1742" s="80">
        <v>211.7</v>
      </c>
      <c r="K1742" s="80">
        <v>1137.0213000000001</v>
      </c>
      <c r="L1742" s="80">
        <v>11732.72</v>
      </c>
      <c r="M1742" s="80">
        <v>19547.919999999998</v>
      </c>
    </row>
    <row r="1743" spans="1:13" ht="15.5" x14ac:dyDescent="0.35">
      <c r="A1743" s="13">
        <v>45204</v>
      </c>
      <c r="B1743" s="81" t="s">
        <v>1789</v>
      </c>
      <c r="C1743" s="80">
        <f t="shared" si="196"/>
        <v>2023</v>
      </c>
      <c r="D1743" s="80">
        <f t="shared" si="197"/>
        <v>10</v>
      </c>
      <c r="E1743" s="80">
        <f t="shared" si="198"/>
        <v>5</v>
      </c>
      <c r="F1743" s="80">
        <v>1097.6489999999999</v>
      </c>
      <c r="G1743" s="80">
        <v>96.53</v>
      </c>
      <c r="H1743" s="80">
        <v>7.0000000000000007E-2</v>
      </c>
      <c r="I1743" s="80">
        <v>1318.01</v>
      </c>
      <c r="J1743" s="80">
        <v>481.3</v>
      </c>
      <c r="K1743" s="80">
        <v>1137.0745999999999</v>
      </c>
      <c r="L1743" s="80">
        <v>11971.74</v>
      </c>
      <c r="M1743" s="80">
        <v>19867.900000000001</v>
      </c>
    </row>
    <row r="1744" spans="1:13" ht="15.5" x14ac:dyDescent="0.35">
      <c r="A1744" s="13">
        <v>45205</v>
      </c>
      <c r="B1744" s="81" t="s">
        <v>1790</v>
      </c>
      <c r="C1744" s="80">
        <f t="shared" si="196"/>
        <v>2023</v>
      </c>
      <c r="D1744" s="80">
        <f t="shared" si="197"/>
        <v>10</v>
      </c>
      <c r="E1744" s="80">
        <f t="shared" si="198"/>
        <v>6</v>
      </c>
      <c r="F1744" s="80">
        <v>1099.4933000000001</v>
      </c>
      <c r="G1744" s="80">
        <v>96.69</v>
      </c>
      <c r="H1744" s="80">
        <v>0.16</v>
      </c>
      <c r="I1744" s="80">
        <v>2007.36</v>
      </c>
      <c r="J1744" s="80">
        <v>155.6</v>
      </c>
      <c r="K1744" s="80">
        <v>1137.1778999999999</v>
      </c>
      <c r="L1744" s="80">
        <v>11971.91</v>
      </c>
      <c r="M1744" s="80">
        <v>19867.45</v>
      </c>
    </row>
    <row r="1745" spans="1:13" ht="15.5" x14ac:dyDescent="0.35">
      <c r="A1745" s="13">
        <v>45206</v>
      </c>
      <c r="B1745" s="81" t="s">
        <v>1791</v>
      </c>
      <c r="C1745" s="80">
        <f t="shared" si="196"/>
        <v>2023</v>
      </c>
      <c r="D1745" s="80">
        <f t="shared" si="197"/>
        <v>10</v>
      </c>
      <c r="E1745" s="80">
        <f t="shared" si="198"/>
        <v>7</v>
      </c>
      <c r="F1745" s="80">
        <v>1101.4501</v>
      </c>
      <c r="G1745" s="80">
        <v>96.86</v>
      </c>
      <c r="H1745" s="80">
        <v>0.17</v>
      </c>
      <c r="I1745" s="80">
        <v>2212.66</v>
      </c>
      <c r="J1745" s="80">
        <v>233.2</v>
      </c>
      <c r="K1745" s="80">
        <v>1137.1991</v>
      </c>
      <c r="L1745" s="80">
        <v>11971.68</v>
      </c>
      <c r="M1745" s="80">
        <v>19868.07</v>
      </c>
    </row>
    <row r="1746" spans="1:13" ht="15.5" x14ac:dyDescent="0.35">
      <c r="A1746" s="13">
        <v>45207</v>
      </c>
      <c r="B1746" s="81" t="s">
        <v>1792</v>
      </c>
      <c r="C1746" s="80">
        <f t="shared" si="196"/>
        <v>2023</v>
      </c>
      <c r="D1746" s="80">
        <f t="shared" si="197"/>
        <v>10</v>
      </c>
      <c r="E1746" s="80">
        <f t="shared" si="198"/>
        <v>8</v>
      </c>
      <c r="F1746" s="80">
        <v>1103.1447000000001</v>
      </c>
      <c r="G1746" s="80">
        <v>97</v>
      </c>
      <c r="H1746" s="80">
        <v>0.15</v>
      </c>
      <c r="I1746" s="80">
        <v>1939.01</v>
      </c>
      <c r="J1746" s="80">
        <v>237.3</v>
      </c>
      <c r="K1746" s="80">
        <v>1137.2524000000001</v>
      </c>
      <c r="L1746" s="80">
        <v>11971.62</v>
      </c>
      <c r="M1746" s="80">
        <v>19868.240000000002</v>
      </c>
    </row>
    <row r="1747" spans="1:13" ht="15.5" x14ac:dyDescent="0.35">
      <c r="A1747" s="13">
        <v>45208</v>
      </c>
      <c r="B1747" s="81" t="s">
        <v>1793</v>
      </c>
      <c r="C1747" s="80">
        <f t="shared" si="196"/>
        <v>2023</v>
      </c>
      <c r="D1747" s="80">
        <f t="shared" si="197"/>
        <v>10</v>
      </c>
      <c r="E1747" s="80">
        <f t="shared" si="198"/>
        <v>9</v>
      </c>
      <c r="F1747" s="80">
        <v>1104.2411</v>
      </c>
      <c r="G1747" s="80">
        <v>97.09</v>
      </c>
      <c r="H1747" s="80">
        <v>0.1</v>
      </c>
      <c r="I1747" s="80">
        <v>1458.2</v>
      </c>
      <c r="J1747" s="80">
        <v>342.9</v>
      </c>
      <c r="K1747" s="80">
        <v>1137.3055999999999</v>
      </c>
      <c r="L1747" s="80">
        <v>11971.56</v>
      </c>
      <c r="M1747" s="80">
        <v>19868.38</v>
      </c>
    </row>
    <row r="1748" spans="1:13" ht="15.5" x14ac:dyDescent="0.35">
      <c r="A1748" s="13">
        <v>45209</v>
      </c>
      <c r="B1748" s="81" t="s">
        <v>1794</v>
      </c>
      <c r="C1748" s="80">
        <f t="shared" si="196"/>
        <v>2023</v>
      </c>
      <c r="D1748" s="80">
        <f t="shared" si="197"/>
        <v>10</v>
      </c>
      <c r="E1748" s="80">
        <f t="shared" si="198"/>
        <v>10</v>
      </c>
      <c r="F1748" s="80">
        <v>1105.8137999999999</v>
      </c>
      <c r="G1748" s="80">
        <v>97.16</v>
      </c>
      <c r="H1748" s="80">
        <v>0.14000000000000001</v>
      </c>
      <c r="I1748" s="80">
        <v>1739.83</v>
      </c>
      <c r="J1748" s="80">
        <v>171.9</v>
      </c>
      <c r="K1748" s="80">
        <v>1138.0929000000001</v>
      </c>
      <c r="L1748" s="80">
        <v>11971.4</v>
      </c>
      <c r="M1748" s="80">
        <v>19868.8</v>
      </c>
    </row>
    <row r="1749" spans="1:13" ht="15.5" x14ac:dyDescent="0.35">
      <c r="A1749" s="13">
        <v>45210</v>
      </c>
      <c r="B1749" s="81" t="s">
        <v>1795</v>
      </c>
      <c r="C1749" s="80">
        <f t="shared" si="196"/>
        <v>2023</v>
      </c>
      <c r="D1749" s="80">
        <f t="shared" si="197"/>
        <v>10</v>
      </c>
      <c r="E1749" s="80">
        <f t="shared" si="198"/>
        <v>11</v>
      </c>
      <c r="F1749" s="80">
        <v>1107.6804</v>
      </c>
      <c r="G1749" s="80">
        <v>97.32</v>
      </c>
      <c r="H1749" s="80">
        <v>0.16</v>
      </c>
      <c r="I1749" s="80">
        <v>2037.5</v>
      </c>
      <c r="J1749" s="80">
        <v>146.80000000000001</v>
      </c>
      <c r="K1749" s="80">
        <v>1138.1711</v>
      </c>
      <c r="L1749" s="80">
        <v>11962.18</v>
      </c>
      <c r="M1749" s="80">
        <v>19837.27</v>
      </c>
    </row>
    <row r="1750" spans="1:13" ht="15.5" x14ac:dyDescent="0.35">
      <c r="A1750" s="13">
        <v>45211</v>
      </c>
      <c r="B1750" s="81" t="s">
        <v>1796</v>
      </c>
      <c r="C1750" s="80">
        <f t="shared" si="196"/>
        <v>2023</v>
      </c>
      <c r="D1750" s="80">
        <f t="shared" si="197"/>
        <v>10</v>
      </c>
      <c r="E1750" s="80">
        <f t="shared" si="198"/>
        <v>12</v>
      </c>
      <c r="F1750" s="80">
        <v>1109.3280999999999</v>
      </c>
      <c r="G1750" s="80">
        <v>97.45</v>
      </c>
      <c r="H1750" s="80">
        <v>0.14000000000000001</v>
      </c>
      <c r="I1750" s="80">
        <v>1886.8</v>
      </c>
      <c r="J1750" s="80">
        <v>229.4</v>
      </c>
      <c r="K1750" s="80">
        <v>1138.3044</v>
      </c>
      <c r="L1750" s="80">
        <v>11970.95</v>
      </c>
      <c r="M1750" s="80">
        <v>19870</v>
      </c>
    </row>
    <row r="1751" spans="1:13" ht="15.5" x14ac:dyDescent="0.35">
      <c r="A1751" s="13">
        <v>45212</v>
      </c>
      <c r="B1751" s="81" t="s">
        <v>1797</v>
      </c>
      <c r="C1751" s="80">
        <f t="shared" si="196"/>
        <v>2023</v>
      </c>
      <c r="D1751" s="80">
        <f t="shared" si="197"/>
        <v>10</v>
      </c>
      <c r="E1751" s="80">
        <f t="shared" si="198"/>
        <v>13</v>
      </c>
      <c r="F1751" s="80">
        <v>1111.7669000000001</v>
      </c>
      <c r="G1751" s="80">
        <v>97.66</v>
      </c>
      <c r="H1751" s="80">
        <v>0.21</v>
      </c>
      <c r="I1751" s="80">
        <v>2569.89</v>
      </c>
      <c r="J1751" s="80">
        <v>120.8</v>
      </c>
      <c r="K1751" s="80">
        <v>1138.3576</v>
      </c>
      <c r="L1751" s="80">
        <v>11970.8</v>
      </c>
      <c r="M1751" s="80">
        <v>19870.400000000001</v>
      </c>
    </row>
    <row r="1752" spans="1:13" ht="15.5" x14ac:dyDescent="0.35">
      <c r="A1752" s="13">
        <v>45213</v>
      </c>
      <c r="B1752" s="81" t="s">
        <v>1798</v>
      </c>
      <c r="C1752" s="80">
        <f t="shared" si="196"/>
        <v>2023</v>
      </c>
      <c r="D1752" s="80">
        <f t="shared" si="197"/>
        <v>10</v>
      </c>
      <c r="E1752" s="80">
        <f t="shared" si="198"/>
        <v>14</v>
      </c>
      <c r="F1752" s="80">
        <v>1114.325</v>
      </c>
      <c r="G1752" s="80">
        <v>97.88</v>
      </c>
      <c r="H1752" s="80">
        <v>0.22</v>
      </c>
      <c r="I1752" s="80">
        <v>2661.03</v>
      </c>
      <c r="J1752" s="80">
        <v>98.3</v>
      </c>
      <c r="K1752" s="80">
        <v>1138.4109000000001</v>
      </c>
      <c r="L1752" s="80">
        <v>11970.55</v>
      </c>
      <c r="M1752" s="80">
        <v>19871.060000000001</v>
      </c>
    </row>
    <row r="1753" spans="1:13" ht="15.5" x14ac:dyDescent="0.35">
      <c r="A1753" s="13">
        <v>45214</v>
      </c>
      <c r="B1753" s="81" t="s">
        <v>1799</v>
      </c>
      <c r="C1753" s="80">
        <f t="shared" si="196"/>
        <v>2023</v>
      </c>
      <c r="D1753" s="80">
        <f t="shared" si="197"/>
        <v>10</v>
      </c>
      <c r="E1753" s="80">
        <f t="shared" si="198"/>
        <v>15</v>
      </c>
      <c r="F1753" s="80">
        <v>1116.1824999999999</v>
      </c>
      <c r="G1753" s="80">
        <v>98.04</v>
      </c>
      <c r="H1753" s="80">
        <v>0.16</v>
      </c>
      <c r="I1753" s="80">
        <v>2113.34</v>
      </c>
      <c r="J1753" s="80">
        <v>252.6</v>
      </c>
      <c r="K1753" s="80">
        <v>1138.4641999999999</v>
      </c>
      <c r="L1753" s="80">
        <v>11893.31</v>
      </c>
      <c r="M1753" s="80">
        <v>20069.689999999999</v>
      </c>
    </row>
    <row r="1754" spans="1:13" ht="15.5" x14ac:dyDescent="0.35">
      <c r="A1754" s="13">
        <v>45215</v>
      </c>
      <c r="B1754" s="81" t="s">
        <v>1800</v>
      </c>
      <c r="C1754" s="80">
        <f t="shared" si="196"/>
        <v>2023</v>
      </c>
      <c r="D1754" s="80">
        <f t="shared" si="197"/>
        <v>10</v>
      </c>
      <c r="E1754" s="80">
        <f t="shared" si="198"/>
        <v>16</v>
      </c>
      <c r="F1754" s="80">
        <v>1116.5055</v>
      </c>
      <c r="G1754" s="80">
        <v>98.07</v>
      </c>
      <c r="H1754" s="80">
        <v>0.03</v>
      </c>
      <c r="I1754" s="80">
        <v>1000.33</v>
      </c>
      <c r="J1754" s="80">
        <v>693.9</v>
      </c>
      <c r="K1754" s="80">
        <v>1138.5174</v>
      </c>
      <c r="L1754" s="80">
        <v>11875.08</v>
      </c>
      <c r="M1754" s="80">
        <v>20096.3</v>
      </c>
    </row>
    <row r="1755" spans="1:13" ht="15.5" x14ac:dyDescent="0.35">
      <c r="A1755" s="13">
        <v>45216</v>
      </c>
      <c r="B1755" s="81" t="s">
        <v>1801</v>
      </c>
      <c r="C1755" s="80">
        <f t="shared" si="196"/>
        <v>2023</v>
      </c>
      <c r="D1755" s="80">
        <f t="shared" si="197"/>
        <v>10</v>
      </c>
      <c r="E1755" s="80">
        <f t="shared" si="198"/>
        <v>17</v>
      </c>
      <c r="F1755" s="80">
        <v>1116.7218</v>
      </c>
      <c r="G1755" s="80">
        <v>98.08</v>
      </c>
      <c r="H1755" s="80">
        <v>0.02</v>
      </c>
      <c r="I1755" s="80">
        <v>822.72</v>
      </c>
      <c r="J1755" s="80">
        <v>601.79999999999995</v>
      </c>
      <c r="K1755" s="80">
        <v>1138.5707</v>
      </c>
      <c r="L1755" s="80">
        <v>11875.06</v>
      </c>
      <c r="M1755" s="80">
        <v>20096.34</v>
      </c>
    </row>
    <row r="1756" spans="1:13" ht="15.5" x14ac:dyDescent="0.35">
      <c r="A1756" s="13">
        <v>45217</v>
      </c>
      <c r="B1756" s="81" t="s">
        <v>1802</v>
      </c>
      <c r="C1756" s="80">
        <f t="shared" si="196"/>
        <v>2023</v>
      </c>
      <c r="D1756" s="80">
        <f t="shared" si="197"/>
        <v>10</v>
      </c>
      <c r="E1756" s="80">
        <f t="shared" si="198"/>
        <v>18</v>
      </c>
      <c r="F1756" s="80">
        <v>1116.9948999999999</v>
      </c>
      <c r="G1756" s="80">
        <v>98.1</v>
      </c>
      <c r="H1756" s="80">
        <v>0.02</v>
      </c>
      <c r="I1756" s="80">
        <v>943.13</v>
      </c>
      <c r="J1756" s="80">
        <v>660.3</v>
      </c>
      <c r="K1756" s="80">
        <v>1138.6239</v>
      </c>
      <c r="L1756" s="80">
        <v>11866.05</v>
      </c>
      <c r="M1756" s="80">
        <v>20064.25</v>
      </c>
    </row>
    <row r="1757" spans="1:13" ht="15.5" x14ac:dyDescent="0.35">
      <c r="A1757" s="13">
        <v>45218</v>
      </c>
      <c r="B1757" s="81" t="s">
        <v>1803</v>
      </c>
      <c r="C1757" s="80">
        <f t="shared" si="196"/>
        <v>2023</v>
      </c>
      <c r="D1757" s="80">
        <f t="shared" si="197"/>
        <v>10</v>
      </c>
      <c r="E1757" s="80">
        <f t="shared" si="198"/>
        <v>19</v>
      </c>
      <c r="F1757" s="80">
        <v>1117.6568</v>
      </c>
      <c r="G1757" s="80">
        <v>98.15</v>
      </c>
      <c r="H1757" s="80">
        <v>0.06</v>
      </c>
      <c r="I1757" s="80">
        <v>1121.6199999999999</v>
      </c>
      <c r="J1757" s="80">
        <v>456.2</v>
      </c>
      <c r="K1757" s="80">
        <v>1138.7672</v>
      </c>
      <c r="L1757" s="80">
        <v>11875.03</v>
      </c>
      <c r="M1757" s="80">
        <v>20096.41</v>
      </c>
    </row>
    <row r="1758" spans="1:13" ht="15.5" x14ac:dyDescent="0.35">
      <c r="A1758" s="13">
        <v>45219</v>
      </c>
      <c r="B1758" s="81" t="s">
        <v>1804</v>
      </c>
      <c r="C1758" s="80">
        <f t="shared" si="196"/>
        <v>2023</v>
      </c>
      <c r="D1758" s="80">
        <f t="shared" si="197"/>
        <v>10</v>
      </c>
      <c r="E1758" s="80">
        <f t="shared" si="198"/>
        <v>20</v>
      </c>
      <c r="F1758" s="80">
        <v>1118.7572</v>
      </c>
      <c r="G1758" s="80">
        <v>98.24</v>
      </c>
      <c r="H1758" s="80">
        <v>0.1</v>
      </c>
      <c r="I1758" s="80">
        <v>1494.4</v>
      </c>
      <c r="J1758" s="80">
        <v>382.3</v>
      </c>
      <c r="K1758" s="80">
        <v>1138.8404</v>
      </c>
      <c r="L1758" s="80">
        <v>11875.48</v>
      </c>
      <c r="M1758" s="80">
        <v>19970.240000000002</v>
      </c>
    </row>
    <row r="1759" spans="1:13" ht="15.5" x14ac:dyDescent="0.35">
      <c r="A1759" s="13">
        <v>45220</v>
      </c>
      <c r="B1759" s="81" t="s">
        <v>1805</v>
      </c>
      <c r="C1759" s="80">
        <f t="shared" si="196"/>
        <v>2023</v>
      </c>
      <c r="D1759" s="80">
        <f t="shared" si="197"/>
        <v>10</v>
      </c>
      <c r="E1759" s="80">
        <f t="shared" si="198"/>
        <v>21</v>
      </c>
      <c r="F1759" s="80">
        <v>1120.633</v>
      </c>
      <c r="G1759" s="80">
        <v>98.4</v>
      </c>
      <c r="H1759" s="80">
        <v>0.16</v>
      </c>
      <c r="I1759" s="80">
        <v>2107.0100000000002</v>
      </c>
      <c r="J1759" s="80">
        <v>228.2</v>
      </c>
      <c r="K1759" s="80">
        <v>1138.8937000000001</v>
      </c>
      <c r="L1759" s="80">
        <v>11875.42</v>
      </c>
      <c r="M1759" s="80">
        <v>19970.39</v>
      </c>
    </row>
    <row r="1760" spans="1:13" ht="15.5" x14ac:dyDescent="0.35">
      <c r="A1760" s="13">
        <v>45221</v>
      </c>
      <c r="B1760" s="81" t="s">
        <v>1806</v>
      </c>
      <c r="C1760" s="80">
        <f t="shared" si="196"/>
        <v>2023</v>
      </c>
      <c r="D1760" s="80">
        <f t="shared" si="197"/>
        <v>10</v>
      </c>
      <c r="E1760" s="80">
        <f t="shared" si="198"/>
        <v>22</v>
      </c>
      <c r="F1760" s="80">
        <v>1122.4784</v>
      </c>
      <c r="G1760" s="80">
        <v>98.55</v>
      </c>
      <c r="H1760" s="80">
        <v>0.16</v>
      </c>
      <c r="I1760" s="80">
        <v>2008.61</v>
      </c>
      <c r="J1760" s="80">
        <v>163.19999999999999</v>
      </c>
      <c r="K1760" s="80">
        <v>1138.9469999999999</v>
      </c>
      <c r="L1760" s="80">
        <v>11875.21</v>
      </c>
      <c r="M1760" s="80">
        <v>19970.939999999999</v>
      </c>
    </row>
    <row r="1761" spans="1:13" ht="15.5" x14ac:dyDescent="0.35">
      <c r="A1761" s="13">
        <v>45222</v>
      </c>
      <c r="B1761" s="81" t="s">
        <v>1807</v>
      </c>
      <c r="C1761" s="80">
        <f t="shared" si="196"/>
        <v>2023</v>
      </c>
      <c r="D1761" s="80">
        <f t="shared" si="197"/>
        <v>10</v>
      </c>
      <c r="E1761" s="80">
        <f t="shared" si="198"/>
        <v>23</v>
      </c>
      <c r="F1761" s="80">
        <v>1123.0753</v>
      </c>
      <c r="G1761" s="80">
        <v>98.6</v>
      </c>
      <c r="H1761" s="80">
        <v>0.05</v>
      </c>
      <c r="I1761" s="80">
        <v>1017.76</v>
      </c>
      <c r="J1761" s="80">
        <v>411.3</v>
      </c>
      <c r="K1761" s="80">
        <v>1139.0618999999999</v>
      </c>
      <c r="L1761" s="80">
        <v>11875.01</v>
      </c>
      <c r="M1761" s="80">
        <v>19971.48</v>
      </c>
    </row>
    <row r="1762" spans="1:13" ht="15.5" x14ac:dyDescent="0.35">
      <c r="A1762" s="13">
        <v>45223</v>
      </c>
      <c r="B1762" s="81" t="s">
        <v>1808</v>
      </c>
      <c r="C1762" s="80">
        <f t="shared" si="196"/>
        <v>2023</v>
      </c>
      <c r="D1762" s="80">
        <f t="shared" si="197"/>
        <v>10</v>
      </c>
      <c r="E1762" s="80">
        <f t="shared" si="198"/>
        <v>24</v>
      </c>
      <c r="F1762" s="80">
        <v>1123.8032000000001</v>
      </c>
      <c r="G1762" s="80">
        <v>98.66</v>
      </c>
      <c r="H1762" s="80">
        <v>0.06</v>
      </c>
      <c r="I1762" s="80">
        <v>1053.6400000000001</v>
      </c>
      <c r="J1762" s="80">
        <v>321.2</v>
      </c>
      <c r="K1762" s="80">
        <v>1139.1152</v>
      </c>
      <c r="L1762" s="80">
        <v>11875</v>
      </c>
      <c r="M1762" s="80">
        <v>19971.509999999998</v>
      </c>
    </row>
    <row r="1763" spans="1:13" ht="15.5" x14ac:dyDescent="0.35">
      <c r="A1763" s="13">
        <v>45224</v>
      </c>
      <c r="B1763" s="81" t="s">
        <v>1809</v>
      </c>
      <c r="C1763" s="80">
        <f t="shared" si="196"/>
        <v>2023</v>
      </c>
      <c r="D1763" s="80">
        <f t="shared" si="197"/>
        <v>10</v>
      </c>
      <c r="E1763" s="80">
        <f t="shared" si="198"/>
        <v>25</v>
      </c>
      <c r="F1763" s="80">
        <v>1124.2447999999999</v>
      </c>
      <c r="G1763" s="80">
        <v>98.96</v>
      </c>
      <c r="H1763" s="80">
        <v>0.04</v>
      </c>
      <c r="I1763" s="80">
        <v>907.73</v>
      </c>
      <c r="J1763" s="80">
        <v>466.4</v>
      </c>
      <c r="K1763" s="80">
        <v>1136.0767000000001</v>
      </c>
      <c r="L1763" s="80">
        <v>11854.96</v>
      </c>
      <c r="M1763" s="80">
        <v>19900.22</v>
      </c>
    </row>
    <row r="1764" spans="1:13" ht="15.5" x14ac:dyDescent="0.35">
      <c r="A1764" s="13">
        <v>45225</v>
      </c>
      <c r="B1764" s="81" t="s">
        <v>1810</v>
      </c>
      <c r="C1764" s="80">
        <f t="shared" si="196"/>
        <v>2023</v>
      </c>
      <c r="D1764" s="80">
        <f t="shared" si="197"/>
        <v>10</v>
      </c>
      <c r="E1764" s="80">
        <f t="shared" si="198"/>
        <v>26</v>
      </c>
      <c r="F1764" s="80">
        <v>1124.9060999999999</v>
      </c>
      <c r="G1764" s="80">
        <v>98.74</v>
      </c>
      <c r="H1764" s="80">
        <v>0.06</v>
      </c>
      <c r="I1764" s="80">
        <v>1018.15</v>
      </c>
      <c r="J1764" s="80">
        <v>340.5</v>
      </c>
      <c r="K1764" s="80">
        <v>1139.2217000000001</v>
      </c>
      <c r="L1764" s="80">
        <v>11850.94</v>
      </c>
      <c r="M1764" s="80">
        <v>19885.990000000002</v>
      </c>
    </row>
    <row r="1765" spans="1:13" ht="15.5" x14ac:dyDescent="0.35">
      <c r="A1765" s="13">
        <v>45226</v>
      </c>
      <c r="B1765" s="81" t="s">
        <v>1811</v>
      </c>
      <c r="C1765" s="80">
        <f t="shared" si="196"/>
        <v>2023</v>
      </c>
      <c r="D1765" s="80">
        <f t="shared" si="197"/>
        <v>10</v>
      </c>
      <c r="E1765" s="80">
        <f t="shared" si="198"/>
        <v>27</v>
      </c>
      <c r="F1765" s="80">
        <v>1125.5243</v>
      </c>
      <c r="G1765" s="80">
        <v>98.79</v>
      </c>
      <c r="H1765" s="80">
        <v>0.05</v>
      </c>
      <c r="I1765" s="80">
        <v>1171.23</v>
      </c>
      <c r="J1765" s="80">
        <v>280.60000000000002</v>
      </c>
      <c r="K1765" s="80">
        <v>1139.2748999999999</v>
      </c>
      <c r="L1765" s="80">
        <v>11861.8</v>
      </c>
      <c r="M1765" s="80">
        <v>19925.62</v>
      </c>
    </row>
    <row r="1766" spans="1:13" ht="15.5" x14ac:dyDescent="0.35">
      <c r="A1766" s="13">
        <v>45227</v>
      </c>
      <c r="B1766" s="81" t="s">
        <v>1812</v>
      </c>
      <c r="C1766" s="80">
        <f t="shared" si="196"/>
        <v>2023</v>
      </c>
      <c r="D1766" s="80">
        <f t="shared" si="197"/>
        <v>10</v>
      </c>
      <c r="E1766" s="80">
        <f t="shared" si="198"/>
        <v>28</v>
      </c>
      <c r="F1766" s="80">
        <v>1127.6162999999999</v>
      </c>
      <c r="G1766" s="80">
        <v>98.97</v>
      </c>
      <c r="H1766" s="80">
        <v>0.18</v>
      </c>
      <c r="I1766" s="80">
        <v>1989.77</v>
      </c>
      <c r="J1766" s="80">
        <v>155.5</v>
      </c>
      <c r="K1766" s="80">
        <v>1139.3281999999999</v>
      </c>
      <c r="L1766" s="80">
        <v>12074.14</v>
      </c>
      <c r="M1766" s="80">
        <v>20276.45</v>
      </c>
    </row>
    <row r="1767" spans="1:13" ht="15.5" x14ac:dyDescent="0.35">
      <c r="A1767" s="13">
        <v>45228</v>
      </c>
      <c r="B1767" s="81" t="s">
        <v>1813</v>
      </c>
      <c r="C1767" s="80">
        <f t="shared" si="196"/>
        <v>2023</v>
      </c>
      <c r="D1767" s="80">
        <f t="shared" si="197"/>
        <v>10</v>
      </c>
      <c r="E1767" s="80">
        <f t="shared" si="198"/>
        <v>29</v>
      </c>
      <c r="F1767" s="80">
        <v>1129.5725</v>
      </c>
      <c r="G1767" s="80">
        <v>99.14</v>
      </c>
      <c r="H1767" s="80">
        <v>0.17</v>
      </c>
      <c r="I1767" s="80">
        <v>2055.2600000000002</v>
      </c>
      <c r="J1767" s="80">
        <v>106.4</v>
      </c>
      <c r="K1767" s="80">
        <v>1139.3814</v>
      </c>
      <c r="L1767" s="80">
        <v>11874.46</v>
      </c>
      <c r="M1767" s="80">
        <v>19972.93</v>
      </c>
    </row>
    <row r="1768" spans="1:13" ht="15.5" x14ac:dyDescent="0.35">
      <c r="A1768" s="13">
        <v>45229</v>
      </c>
      <c r="B1768" s="81" t="s">
        <v>1814</v>
      </c>
      <c r="C1768" s="80">
        <f t="shared" si="196"/>
        <v>2023</v>
      </c>
      <c r="D1768" s="80">
        <f t="shared" si="197"/>
        <v>10</v>
      </c>
      <c r="E1768" s="80">
        <f t="shared" si="198"/>
        <v>30</v>
      </c>
      <c r="F1768" s="80">
        <v>1130.6153999999999</v>
      </c>
      <c r="G1768" s="80">
        <v>99.23</v>
      </c>
      <c r="H1768" s="80">
        <v>0.09</v>
      </c>
      <c r="I1768" s="80">
        <v>1252.93</v>
      </c>
      <c r="J1768" s="80">
        <v>217</v>
      </c>
      <c r="K1768" s="80">
        <v>1139.4347</v>
      </c>
      <c r="L1768" s="80">
        <v>11874.19</v>
      </c>
      <c r="M1768" s="80">
        <v>19973.63</v>
      </c>
    </row>
    <row r="1769" spans="1:13" ht="15.5" x14ac:dyDescent="0.35">
      <c r="A1769" s="13">
        <v>45230</v>
      </c>
      <c r="B1769" s="81" t="s">
        <v>1815</v>
      </c>
      <c r="C1769" s="80">
        <f t="shared" si="196"/>
        <v>2023</v>
      </c>
      <c r="D1769" s="80">
        <f t="shared" si="197"/>
        <v>10</v>
      </c>
      <c r="E1769" s="80">
        <f t="shared" si="198"/>
        <v>31</v>
      </c>
      <c r="F1769" s="80">
        <v>1131.6302000000001</v>
      </c>
      <c r="G1769" s="80">
        <v>99.31</v>
      </c>
      <c r="H1769" s="80">
        <v>0.09</v>
      </c>
      <c r="I1769" s="80">
        <v>1212.45</v>
      </c>
      <c r="J1769" s="80">
        <v>245.7</v>
      </c>
      <c r="K1769" s="80">
        <v>1139.4880000000001</v>
      </c>
      <c r="L1769" s="80">
        <v>11874.16</v>
      </c>
      <c r="M1769" s="80">
        <v>19973.71</v>
      </c>
    </row>
    <row r="1770" spans="1:13" ht="15.5" x14ac:dyDescent="0.35">
      <c r="A1770" s="13">
        <v>45231</v>
      </c>
      <c r="B1770" s="81" t="s">
        <v>1816</v>
      </c>
      <c r="C1770" s="80">
        <f t="shared" si="196"/>
        <v>2023</v>
      </c>
      <c r="D1770" s="80">
        <f t="shared" si="197"/>
        <v>11</v>
      </c>
      <c r="E1770" s="80">
        <f t="shared" si="198"/>
        <v>1</v>
      </c>
      <c r="F1770" s="80">
        <v>1133.1029000000001</v>
      </c>
      <c r="G1770" s="80">
        <v>99.41</v>
      </c>
      <c r="H1770" s="80">
        <v>0.13</v>
      </c>
      <c r="I1770" s="80">
        <v>1625.58</v>
      </c>
      <c r="J1770" s="80">
        <v>143</v>
      </c>
      <c r="K1770" s="80">
        <v>1139.7936</v>
      </c>
      <c r="L1770" s="80">
        <v>11856.81</v>
      </c>
      <c r="M1770" s="80">
        <v>19902.38</v>
      </c>
    </row>
    <row r="1771" spans="1:13" ht="15.5" x14ac:dyDescent="0.35">
      <c r="A1771" s="13">
        <v>45232</v>
      </c>
      <c r="B1771" s="81" t="s">
        <v>1817</v>
      </c>
      <c r="C1771" s="80">
        <f t="shared" si="196"/>
        <v>2023</v>
      </c>
      <c r="D1771" s="80">
        <f t="shared" si="197"/>
        <v>11</v>
      </c>
      <c r="E1771" s="80">
        <f t="shared" si="198"/>
        <v>2</v>
      </c>
      <c r="F1771" s="80">
        <v>1134.0057999999999</v>
      </c>
      <c r="G1771" s="80">
        <v>99.49</v>
      </c>
      <c r="H1771" s="80">
        <v>0.08</v>
      </c>
      <c r="I1771" s="80">
        <v>1145.17</v>
      </c>
      <c r="J1771" s="80">
        <v>225.1</v>
      </c>
      <c r="K1771" s="80">
        <v>1139.7936</v>
      </c>
      <c r="L1771" s="80">
        <v>11861.75</v>
      </c>
      <c r="M1771" s="80">
        <v>19920.400000000001</v>
      </c>
    </row>
    <row r="1772" spans="1:13" ht="15.5" x14ac:dyDescent="0.35">
      <c r="A1772" s="13">
        <v>45233</v>
      </c>
      <c r="B1772" s="81" t="s">
        <v>1818</v>
      </c>
      <c r="C1772" s="80">
        <f t="shared" si="196"/>
        <v>2023</v>
      </c>
      <c r="D1772" s="80">
        <f t="shared" si="197"/>
        <v>11</v>
      </c>
      <c r="E1772" s="80">
        <f t="shared" si="198"/>
        <v>3</v>
      </c>
      <c r="F1772" s="80">
        <v>1134.1522</v>
      </c>
      <c r="G1772" s="80">
        <v>99.5</v>
      </c>
      <c r="H1772" s="80">
        <v>0.01</v>
      </c>
      <c r="I1772" s="80">
        <v>557.27</v>
      </c>
      <c r="J1772" s="80">
        <v>410.9</v>
      </c>
      <c r="K1772" s="80">
        <v>1139.8226</v>
      </c>
      <c r="L1772" s="80">
        <v>11876.69</v>
      </c>
      <c r="M1772" s="80">
        <v>19974.11</v>
      </c>
    </row>
    <row r="1773" spans="1:13" ht="15.5" x14ac:dyDescent="0.35">
      <c r="A1773" s="13">
        <v>45234</v>
      </c>
      <c r="B1773" s="81" t="s">
        <v>1819</v>
      </c>
      <c r="C1773" s="80">
        <f t="shared" si="196"/>
        <v>2023</v>
      </c>
      <c r="D1773" s="80">
        <f t="shared" si="197"/>
        <v>11</v>
      </c>
      <c r="E1773" s="80">
        <f t="shared" si="198"/>
        <v>4</v>
      </c>
      <c r="F1773" s="80">
        <v>1134.7603999999999</v>
      </c>
      <c r="G1773" s="80">
        <v>99.56</v>
      </c>
      <c r="H1773" s="80">
        <v>0.05</v>
      </c>
      <c r="I1773" s="80">
        <v>859.41</v>
      </c>
      <c r="J1773" s="80">
        <v>245.5</v>
      </c>
      <c r="K1773" s="80">
        <v>1139.8235999999999</v>
      </c>
      <c r="L1773" s="80">
        <v>11876.63</v>
      </c>
      <c r="M1773" s="80">
        <v>19974.25</v>
      </c>
    </row>
    <row r="1774" spans="1:13" ht="15.5" x14ac:dyDescent="0.35">
      <c r="A1774" s="13">
        <v>45235</v>
      </c>
      <c r="B1774" s="81" t="s">
        <v>1820</v>
      </c>
      <c r="C1774" s="80">
        <f t="shared" si="196"/>
        <v>2023</v>
      </c>
      <c r="D1774" s="80">
        <f t="shared" si="197"/>
        <v>11</v>
      </c>
      <c r="E1774" s="80">
        <f t="shared" si="198"/>
        <v>5</v>
      </c>
      <c r="F1774" s="80">
        <v>1135.5817999999999</v>
      </c>
      <c r="G1774" s="80">
        <v>99.63</v>
      </c>
      <c r="H1774" s="80">
        <v>7.0000000000000007E-2</v>
      </c>
      <c r="I1774" s="80">
        <v>996.4</v>
      </c>
      <c r="J1774" s="80">
        <v>179.2</v>
      </c>
      <c r="K1774" s="80">
        <v>1139.8235999999999</v>
      </c>
      <c r="L1774" s="80">
        <v>11876.63</v>
      </c>
      <c r="M1774" s="80">
        <v>19974.259999999998</v>
      </c>
    </row>
    <row r="1775" spans="1:13" ht="15.5" x14ac:dyDescent="0.35">
      <c r="A1775" s="13">
        <v>45236</v>
      </c>
      <c r="B1775" s="81" t="s">
        <v>1821</v>
      </c>
      <c r="C1775" s="80">
        <f t="shared" si="196"/>
        <v>2023</v>
      </c>
      <c r="D1775" s="80">
        <f t="shared" si="197"/>
        <v>11</v>
      </c>
      <c r="E1775" s="80">
        <f t="shared" si="198"/>
        <v>6</v>
      </c>
      <c r="F1775" s="80">
        <v>1135.6741999999999</v>
      </c>
      <c r="G1775" s="80">
        <v>99.62</v>
      </c>
      <c r="H1775" s="80">
        <v>0.01</v>
      </c>
      <c r="I1775" s="80">
        <v>483.43</v>
      </c>
      <c r="J1775" s="80">
        <v>386.4</v>
      </c>
      <c r="K1775" s="80">
        <v>1139.9672</v>
      </c>
      <c r="L1775" s="80">
        <v>11856.63</v>
      </c>
      <c r="M1775" s="80">
        <v>19902.86</v>
      </c>
    </row>
    <row r="1776" spans="1:13" ht="15.5" x14ac:dyDescent="0.35">
      <c r="A1776" s="13">
        <v>45237</v>
      </c>
      <c r="B1776" s="81" t="s">
        <v>1822</v>
      </c>
      <c r="C1776" s="80">
        <f t="shared" si="196"/>
        <v>2023</v>
      </c>
      <c r="D1776" s="80">
        <f t="shared" si="197"/>
        <v>11</v>
      </c>
      <c r="E1776" s="80">
        <f t="shared" si="198"/>
        <v>7</v>
      </c>
      <c r="F1776" s="80">
        <v>1135.4970000000001</v>
      </c>
      <c r="G1776" s="80">
        <v>99.61</v>
      </c>
      <c r="H1776" s="80">
        <v>-0.02</v>
      </c>
      <c r="I1776" s="80">
        <v>276.45</v>
      </c>
      <c r="J1776" s="80">
        <v>454.5</v>
      </c>
      <c r="K1776" s="80">
        <v>1139.9382000000001</v>
      </c>
      <c r="L1776" s="80">
        <v>11861.63</v>
      </c>
      <c r="M1776" s="80">
        <v>19920.72</v>
      </c>
    </row>
    <row r="1777" spans="1:13" ht="15.5" x14ac:dyDescent="0.35">
      <c r="A1777" s="13">
        <v>45238</v>
      </c>
      <c r="B1777" s="81" t="s">
        <v>1823</v>
      </c>
      <c r="C1777" s="80">
        <f t="shared" si="196"/>
        <v>2023</v>
      </c>
      <c r="D1777" s="80">
        <f t="shared" si="197"/>
        <v>11</v>
      </c>
      <c r="E1777" s="80">
        <f t="shared" si="198"/>
        <v>8</v>
      </c>
      <c r="F1777" s="80">
        <v>1135.0087000000001</v>
      </c>
      <c r="G1777" s="80">
        <v>99.57</v>
      </c>
      <c r="H1777" s="80">
        <v>-0.04</v>
      </c>
      <c r="I1777" s="80">
        <v>282.52</v>
      </c>
      <c r="J1777" s="80">
        <v>770.7</v>
      </c>
      <c r="K1777" s="80">
        <v>1139.9382000000001</v>
      </c>
      <c r="L1777" s="80">
        <v>11876.62</v>
      </c>
      <c r="M1777" s="80">
        <v>19974.29</v>
      </c>
    </row>
    <row r="1778" spans="1:13" ht="15.5" x14ac:dyDescent="0.35">
      <c r="A1778" s="13">
        <v>45239</v>
      </c>
      <c r="B1778" s="81" t="s">
        <v>1824</v>
      </c>
      <c r="C1778" s="80">
        <f t="shared" si="196"/>
        <v>2023</v>
      </c>
      <c r="D1778" s="80">
        <f t="shared" si="197"/>
        <v>11</v>
      </c>
      <c r="E1778" s="80">
        <f t="shared" si="198"/>
        <v>9</v>
      </c>
      <c r="F1778" s="80">
        <v>1134.5655999999999</v>
      </c>
      <c r="G1778" s="80">
        <v>99.53</v>
      </c>
      <c r="H1778" s="80">
        <v>-0.04</v>
      </c>
      <c r="I1778" s="80">
        <v>337.7</v>
      </c>
      <c r="J1778" s="80">
        <v>780.8</v>
      </c>
      <c r="K1778" s="80">
        <v>1139.9382000000001</v>
      </c>
      <c r="L1778" s="80">
        <v>11876.62</v>
      </c>
      <c r="M1778" s="80">
        <v>19974.29</v>
      </c>
    </row>
    <row r="1779" spans="1:13" ht="15.5" x14ac:dyDescent="0.35">
      <c r="A1779" s="13">
        <v>45240</v>
      </c>
      <c r="B1779" s="81" t="s">
        <v>1825</v>
      </c>
      <c r="C1779" s="80">
        <f t="shared" si="196"/>
        <v>2023</v>
      </c>
      <c r="D1779" s="80">
        <f t="shared" si="197"/>
        <v>11</v>
      </c>
      <c r="E1779" s="80">
        <f t="shared" si="198"/>
        <v>10</v>
      </c>
      <c r="F1779" s="80">
        <v>1134.0443</v>
      </c>
      <c r="G1779" s="80">
        <v>99.48</v>
      </c>
      <c r="H1779" s="80">
        <v>-0.05</v>
      </c>
      <c r="I1779" s="80">
        <v>248.03</v>
      </c>
      <c r="J1779" s="80">
        <v>769.2</v>
      </c>
      <c r="K1779" s="80">
        <v>1139.9676999999999</v>
      </c>
      <c r="L1779" s="80">
        <v>11876.61</v>
      </c>
      <c r="M1779" s="80">
        <v>20099.310000000001</v>
      </c>
    </row>
    <row r="1780" spans="1:13" ht="15.5" x14ac:dyDescent="0.35">
      <c r="A1780" s="13">
        <v>45241</v>
      </c>
      <c r="B1780" s="81" t="s">
        <v>1826</v>
      </c>
      <c r="C1780" s="80">
        <f t="shared" si="196"/>
        <v>2023</v>
      </c>
      <c r="D1780" s="80">
        <f t="shared" si="197"/>
        <v>11</v>
      </c>
      <c r="E1780" s="80">
        <f t="shared" si="198"/>
        <v>11</v>
      </c>
      <c r="F1780" s="80">
        <v>1134.1857</v>
      </c>
      <c r="G1780" s="80">
        <v>99.49</v>
      </c>
      <c r="H1780" s="80">
        <v>0.01</v>
      </c>
      <c r="I1780" s="80">
        <v>530.16999999999996</v>
      </c>
      <c r="J1780" s="80">
        <v>388.6</v>
      </c>
      <c r="K1780" s="80">
        <v>1139.9676999999999</v>
      </c>
      <c r="L1780" s="80">
        <v>11876.59</v>
      </c>
      <c r="M1780" s="80">
        <v>20099.36</v>
      </c>
    </row>
    <row r="1781" spans="1:13" ht="15.5" x14ac:dyDescent="0.35">
      <c r="A1781" s="13">
        <v>45242</v>
      </c>
      <c r="B1781" s="81" t="s">
        <v>1827</v>
      </c>
      <c r="C1781" s="80">
        <f t="shared" si="196"/>
        <v>2023</v>
      </c>
      <c r="D1781" s="80">
        <f t="shared" si="197"/>
        <v>11</v>
      </c>
      <c r="E1781" s="80">
        <f t="shared" si="198"/>
        <v>12</v>
      </c>
      <c r="F1781" s="80">
        <v>1134.2501999999999</v>
      </c>
      <c r="G1781" s="80">
        <v>99.5</v>
      </c>
      <c r="H1781" s="80">
        <v>0.01</v>
      </c>
      <c r="I1781" s="80">
        <v>461.73</v>
      </c>
      <c r="J1781" s="80">
        <v>392.6</v>
      </c>
      <c r="K1781" s="80">
        <v>1139.9676999999999</v>
      </c>
      <c r="L1781" s="80">
        <v>11876.59</v>
      </c>
      <c r="M1781" s="80">
        <v>20099.37</v>
      </c>
    </row>
    <row r="1782" spans="1:13" ht="15.5" x14ac:dyDescent="0.35">
      <c r="A1782" s="13">
        <v>45243</v>
      </c>
      <c r="B1782" s="81" t="s">
        <v>1828</v>
      </c>
      <c r="C1782" s="80">
        <f t="shared" si="196"/>
        <v>2023</v>
      </c>
      <c r="D1782" s="80">
        <f t="shared" si="197"/>
        <v>11</v>
      </c>
      <c r="E1782" s="80">
        <f t="shared" si="198"/>
        <v>13</v>
      </c>
      <c r="F1782" s="80">
        <v>1133.3656000000001</v>
      </c>
      <c r="G1782" s="80">
        <v>99.42</v>
      </c>
      <c r="H1782" s="80">
        <v>-0.08</v>
      </c>
      <c r="I1782" s="80">
        <v>260.99</v>
      </c>
      <c r="J1782" s="80">
        <v>1145.9000000000001</v>
      </c>
      <c r="K1782" s="80">
        <v>1139.9676999999999</v>
      </c>
      <c r="L1782" s="80">
        <v>11856.59</v>
      </c>
      <c r="M1782" s="80">
        <v>20027.97</v>
      </c>
    </row>
    <row r="1783" spans="1:13" ht="15.5" x14ac:dyDescent="0.35">
      <c r="A1783" s="13">
        <v>45244</v>
      </c>
      <c r="B1783" s="81" t="s">
        <v>1829</v>
      </c>
      <c r="C1783" s="80">
        <f t="shared" si="196"/>
        <v>2023</v>
      </c>
      <c r="D1783" s="80">
        <f t="shared" si="197"/>
        <v>11</v>
      </c>
      <c r="E1783" s="80">
        <f t="shared" si="198"/>
        <v>14</v>
      </c>
      <c r="F1783" s="80">
        <v>1133.114</v>
      </c>
      <c r="G1783" s="80">
        <v>99.4</v>
      </c>
      <c r="H1783" s="80">
        <v>-0.02</v>
      </c>
      <c r="I1783" s="80">
        <v>421.41</v>
      </c>
      <c r="J1783" s="80">
        <v>667.2</v>
      </c>
      <c r="K1783" s="80">
        <v>1139.9676999999999</v>
      </c>
      <c r="L1783" s="80">
        <v>11852.59</v>
      </c>
      <c r="M1783" s="80">
        <v>20013.68</v>
      </c>
    </row>
    <row r="1784" spans="1:13" ht="15.5" x14ac:dyDescent="0.35">
      <c r="A1784" s="13">
        <v>45245</v>
      </c>
      <c r="B1784" s="81" t="s">
        <v>1830</v>
      </c>
      <c r="C1784" s="80">
        <f t="shared" si="196"/>
        <v>2023</v>
      </c>
      <c r="D1784" s="80">
        <f t="shared" si="197"/>
        <v>11</v>
      </c>
      <c r="E1784" s="80">
        <f t="shared" si="198"/>
        <v>15</v>
      </c>
      <c r="F1784" s="80">
        <v>1132.6068</v>
      </c>
      <c r="G1784" s="80">
        <v>99.35</v>
      </c>
      <c r="H1784" s="80">
        <v>-0.04</v>
      </c>
      <c r="I1784" s="80">
        <v>162.87</v>
      </c>
      <c r="J1784" s="80">
        <v>1132</v>
      </c>
      <c r="K1784" s="80">
        <v>1139.9676999999999</v>
      </c>
      <c r="L1784" s="80">
        <v>11852.59</v>
      </c>
      <c r="M1784" s="80">
        <v>20013.689999999999</v>
      </c>
    </row>
    <row r="1785" spans="1:13" ht="15.5" x14ac:dyDescent="0.35">
      <c r="A1785" s="13">
        <v>45246</v>
      </c>
      <c r="B1785" s="81" t="s">
        <v>1831</v>
      </c>
      <c r="C1785" s="80">
        <f t="shared" si="196"/>
        <v>2023</v>
      </c>
      <c r="D1785" s="80">
        <f t="shared" si="197"/>
        <v>11</v>
      </c>
      <c r="E1785" s="80">
        <f t="shared" si="198"/>
        <v>16</v>
      </c>
      <c r="F1785" s="80">
        <v>1130.6328000000001</v>
      </c>
      <c r="G1785" s="80">
        <v>99.2</v>
      </c>
      <c r="H1785" s="80">
        <v>-0.17</v>
      </c>
      <c r="I1785" s="80">
        <v>122.97</v>
      </c>
      <c r="J1785" s="80">
        <v>2103.1999999999998</v>
      </c>
      <c r="K1785" s="80">
        <v>1139.7879</v>
      </c>
      <c r="L1785" s="80">
        <v>11852.6</v>
      </c>
      <c r="M1785" s="80">
        <v>20253.669999999998</v>
      </c>
    </row>
    <row r="1786" spans="1:13" ht="15.5" x14ac:dyDescent="0.35">
      <c r="A1786" s="13">
        <v>45247</v>
      </c>
      <c r="B1786" s="81" t="s">
        <v>1832</v>
      </c>
      <c r="C1786" s="80">
        <f t="shared" si="196"/>
        <v>2023</v>
      </c>
      <c r="D1786" s="80">
        <f t="shared" si="197"/>
        <v>11</v>
      </c>
      <c r="E1786" s="80">
        <f t="shared" si="198"/>
        <v>17</v>
      </c>
      <c r="F1786" s="80">
        <v>1128.7892999999999</v>
      </c>
      <c r="G1786" s="80">
        <v>99.04</v>
      </c>
      <c r="H1786" s="80">
        <v>-0.16</v>
      </c>
      <c r="I1786" s="80">
        <v>199.21</v>
      </c>
      <c r="J1786" s="80">
        <v>2042.8</v>
      </c>
      <c r="K1786" s="80">
        <v>1139.7879</v>
      </c>
      <c r="L1786" s="80">
        <v>11852.74</v>
      </c>
      <c r="M1786" s="80">
        <v>20253.3</v>
      </c>
    </row>
    <row r="1787" spans="1:13" ht="15.5" x14ac:dyDescent="0.35">
      <c r="A1787" s="13">
        <v>45248</v>
      </c>
      <c r="B1787" s="81" t="s">
        <v>1833</v>
      </c>
      <c r="C1787" s="80">
        <f t="shared" si="196"/>
        <v>2023</v>
      </c>
      <c r="D1787" s="80">
        <f t="shared" si="197"/>
        <v>11</v>
      </c>
      <c r="E1787" s="80">
        <f t="shared" si="198"/>
        <v>18</v>
      </c>
      <c r="F1787" s="80">
        <v>1128.0433</v>
      </c>
      <c r="G1787" s="80">
        <v>98.97</v>
      </c>
      <c r="H1787" s="80">
        <v>-7.0000000000000007E-2</v>
      </c>
      <c r="I1787" s="80">
        <v>556.79</v>
      </c>
      <c r="J1787" s="80">
        <v>1232</v>
      </c>
      <c r="K1787" s="80">
        <v>1139.8289</v>
      </c>
      <c r="L1787" s="80">
        <v>11852.96</v>
      </c>
      <c r="M1787" s="80">
        <v>20252.72</v>
      </c>
    </row>
    <row r="1788" spans="1:13" ht="15.5" x14ac:dyDescent="0.35">
      <c r="A1788" s="13">
        <v>45249</v>
      </c>
      <c r="B1788" s="81" t="s">
        <v>1834</v>
      </c>
      <c r="C1788" s="80">
        <f t="shared" si="196"/>
        <v>2023</v>
      </c>
      <c r="D1788" s="80">
        <f t="shared" si="197"/>
        <v>11</v>
      </c>
      <c r="E1788" s="80">
        <f t="shared" si="198"/>
        <v>19</v>
      </c>
      <c r="F1788" s="80">
        <v>1128.386</v>
      </c>
      <c r="G1788" s="80">
        <v>99</v>
      </c>
      <c r="H1788" s="80">
        <v>0.03</v>
      </c>
      <c r="I1788" s="80">
        <v>1234.54</v>
      </c>
      <c r="J1788" s="80">
        <v>888.5</v>
      </c>
      <c r="K1788" s="80">
        <v>1139.8289</v>
      </c>
      <c r="L1788" s="80">
        <v>11852.96</v>
      </c>
      <c r="M1788" s="80">
        <v>20252.72</v>
      </c>
    </row>
    <row r="1789" spans="1:13" ht="15.5" x14ac:dyDescent="0.35">
      <c r="A1789" s="13">
        <v>45250</v>
      </c>
      <c r="B1789" s="81" t="s">
        <v>1835</v>
      </c>
      <c r="C1789" s="80">
        <f t="shared" si="196"/>
        <v>2023</v>
      </c>
      <c r="D1789" s="80">
        <f t="shared" si="197"/>
        <v>11</v>
      </c>
      <c r="E1789" s="80">
        <f t="shared" si="198"/>
        <v>20</v>
      </c>
      <c r="F1789" s="80">
        <v>1127.0785000000001</v>
      </c>
      <c r="G1789" s="80">
        <v>98.88</v>
      </c>
      <c r="H1789" s="80">
        <v>-0.11</v>
      </c>
      <c r="I1789" s="80">
        <v>374.07</v>
      </c>
      <c r="J1789" s="80">
        <v>1682.1</v>
      </c>
      <c r="K1789" s="80">
        <v>1139.8289</v>
      </c>
      <c r="L1789" s="80">
        <v>11852.95</v>
      </c>
      <c r="M1789" s="80">
        <v>20252.73</v>
      </c>
    </row>
    <row r="1790" spans="1:13" ht="15.5" x14ac:dyDescent="0.35">
      <c r="A1790" s="13">
        <v>45251</v>
      </c>
      <c r="B1790" s="81" t="s">
        <v>1836</v>
      </c>
      <c r="C1790" s="80">
        <f t="shared" si="196"/>
        <v>2023</v>
      </c>
      <c r="D1790" s="80">
        <f t="shared" si="197"/>
        <v>11</v>
      </c>
      <c r="E1790" s="80">
        <f t="shared" si="198"/>
        <v>21</v>
      </c>
      <c r="F1790" s="80">
        <v>1124.8375000000001</v>
      </c>
      <c r="G1790" s="80">
        <v>98.68</v>
      </c>
      <c r="H1790" s="80">
        <v>-0.2</v>
      </c>
      <c r="I1790" s="80">
        <v>124.16</v>
      </c>
      <c r="J1790" s="80">
        <v>2372.1999999999998</v>
      </c>
      <c r="K1790" s="80">
        <v>1139.8289</v>
      </c>
      <c r="L1790" s="80">
        <v>11852.95</v>
      </c>
      <c r="M1790" s="80">
        <v>20243.73</v>
      </c>
    </row>
    <row r="1791" spans="1:13" ht="15.5" x14ac:dyDescent="0.35">
      <c r="A1791" s="13">
        <v>45252</v>
      </c>
      <c r="B1791" s="81" t="s">
        <v>1837</v>
      </c>
      <c r="C1791" s="80">
        <f t="shared" si="196"/>
        <v>2023</v>
      </c>
      <c r="D1791" s="80">
        <f t="shared" si="197"/>
        <v>11</v>
      </c>
      <c r="E1791" s="80">
        <f t="shared" si="198"/>
        <v>22</v>
      </c>
      <c r="F1791" s="80">
        <v>1121.5519999999999</v>
      </c>
      <c r="G1791" s="80">
        <v>98.4</v>
      </c>
      <c r="H1791" s="80">
        <v>-0.28999999999999998</v>
      </c>
      <c r="I1791" s="80">
        <v>133.85</v>
      </c>
      <c r="J1791" s="80">
        <v>3425.8</v>
      </c>
      <c r="K1791" s="80">
        <v>1139.8289</v>
      </c>
      <c r="L1791" s="80">
        <v>11853.04</v>
      </c>
      <c r="M1791" s="80">
        <v>20243.509999999998</v>
      </c>
    </row>
    <row r="1792" spans="1:13" ht="15.5" x14ac:dyDescent="0.35">
      <c r="A1792" s="13">
        <v>45253</v>
      </c>
      <c r="B1792" s="81" t="s">
        <v>1838</v>
      </c>
      <c r="C1792" s="80">
        <f t="shared" si="196"/>
        <v>2023</v>
      </c>
      <c r="D1792" s="80">
        <f t="shared" si="197"/>
        <v>11</v>
      </c>
      <c r="E1792" s="80">
        <f t="shared" si="198"/>
        <v>23</v>
      </c>
      <c r="F1792" s="80">
        <v>1118.9435000000001</v>
      </c>
      <c r="G1792" s="80">
        <v>98.16</v>
      </c>
      <c r="H1792" s="80">
        <v>-0.23</v>
      </c>
      <c r="I1792" s="80">
        <v>149.38999999999999</v>
      </c>
      <c r="J1792" s="80">
        <v>2763.8</v>
      </c>
      <c r="K1792" s="80">
        <v>1139.8629000000001</v>
      </c>
      <c r="L1792" s="80">
        <v>11853.26</v>
      </c>
      <c r="M1792" s="80">
        <v>20242.93</v>
      </c>
    </row>
    <row r="1793" spans="1:13" ht="15.5" x14ac:dyDescent="0.35">
      <c r="A1793" s="13">
        <v>45254</v>
      </c>
      <c r="B1793" s="81" t="s">
        <v>1839</v>
      </c>
      <c r="C1793" s="80">
        <f t="shared" si="196"/>
        <v>2023</v>
      </c>
      <c r="D1793" s="80">
        <f t="shared" si="197"/>
        <v>11</v>
      </c>
      <c r="E1793" s="80">
        <f t="shared" si="198"/>
        <v>24</v>
      </c>
      <c r="F1793" s="80">
        <v>1116.1502</v>
      </c>
      <c r="G1793" s="80">
        <v>97.92</v>
      </c>
      <c r="H1793" s="80">
        <v>-0.25</v>
      </c>
      <c r="I1793" s="80">
        <v>157.26</v>
      </c>
      <c r="J1793" s="80">
        <v>2956.8</v>
      </c>
      <c r="K1793" s="80">
        <v>1139.8629000000001</v>
      </c>
      <c r="L1793" s="80">
        <v>11853.38</v>
      </c>
      <c r="M1793" s="80">
        <v>20242.61</v>
      </c>
    </row>
    <row r="1794" spans="1:13" ht="15.5" x14ac:dyDescent="0.35">
      <c r="A1794" s="13">
        <v>45255</v>
      </c>
      <c r="B1794" s="81" t="s">
        <v>1840</v>
      </c>
      <c r="C1794" s="80">
        <f t="shared" si="196"/>
        <v>2023</v>
      </c>
      <c r="D1794" s="80">
        <f t="shared" si="197"/>
        <v>11</v>
      </c>
      <c r="E1794" s="80">
        <f t="shared" si="198"/>
        <v>25</v>
      </c>
      <c r="F1794" s="80">
        <v>1113.4585</v>
      </c>
      <c r="G1794" s="80">
        <v>97.68</v>
      </c>
      <c r="H1794" s="80">
        <v>-0.24</v>
      </c>
      <c r="I1794" s="80">
        <v>238.83</v>
      </c>
      <c r="J1794" s="80">
        <v>2913.1</v>
      </c>
      <c r="K1794" s="80">
        <v>1139.8629000000001</v>
      </c>
      <c r="L1794" s="80">
        <v>11853.58</v>
      </c>
      <c r="M1794" s="80">
        <v>20242.07</v>
      </c>
    </row>
    <row r="1795" spans="1:13" ht="15.5" x14ac:dyDescent="0.35">
      <c r="A1795" s="13">
        <v>45256</v>
      </c>
      <c r="B1795" s="81" t="s">
        <v>1841</v>
      </c>
      <c r="C1795" s="80">
        <f t="shared" si="196"/>
        <v>2023</v>
      </c>
      <c r="D1795" s="80">
        <f t="shared" si="197"/>
        <v>11</v>
      </c>
      <c r="E1795" s="80">
        <f t="shared" si="198"/>
        <v>26</v>
      </c>
      <c r="F1795" s="80">
        <v>1110.4912999999999</v>
      </c>
      <c r="G1795" s="80">
        <v>97.42</v>
      </c>
      <c r="H1795" s="80">
        <v>-0.26</v>
      </c>
      <c r="I1795" s="80">
        <v>205.08</v>
      </c>
      <c r="J1795" s="80">
        <v>3143.9</v>
      </c>
      <c r="K1795" s="80">
        <v>1139.8978999999999</v>
      </c>
      <c r="L1795" s="80">
        <v>11853.69</v>
      </c>
      <c r="M1795" s="80">
        <v>20241.77</v>
      </c>
    </row>
    <row r="1796" spans="1:13" ht="15.5" x14ac:dyDescent="0.35">
      <c r="A1796" s="13">
        <v>45257</v>
      </c>
      <c r="B1796" s="81" t="s">
        <v>1842</v>
      </c>
      <c r="C1796" s="80">
        <f t="shared" si="196"/>
        <v>2023</v>
      </c>
      <c r="D1796" s="80">
        <f t="shared" si="197"/>
        <v>11</v>
      </c>
      <c r="E1796" s="80">
        <f t="shared" si="198"/>
        <v>27</v>
      </c>
      <c r="F1796" s="80">
        <v>1105.5569</v>
      </c>
      <c r="G1796" s="80">
        <v>96.99</v>
      </c>
      <c r="H1796" s="80">
        <v>-0.43</v>
      </c>
      <c r="I1796" s="80">
        <v>107.87</v>
      </c>
      <c r="J1796" s="80">
        <v>5046.8999999999996</v>
      </c>
      <c r="K1796" s="80">
        <v>1139.8978999999999</v>
      </c>
      <c r="L1796" s="80">
        <v>11853.98</v>
      </c>
      <c r="M1796" s="80">
        <v>20244.009999999998</v>
      </c>
    </row>
    <row r="1797" spans="1:13" ht="15.5" x14ac:dyDescent="0.35">
      <c r="A1797" s="13">
        <v>45258</v>
      </c>
      <c r="B1797" s="81" t="s">
        <v>1843</v>
      </c>
      <c r="C1797" s="80">
        <f t="shared" ref="C1797:C1860" si="199">YEAR(B1797)</f>
        <v>2023</v>
      </c>
      <c r="D1797" s="80">
        <f t="shared" ref="D1797:D1860" si="200">MONTH(B1797)</f>
        <v>11</v>
      </c>
      <c r="E1797" s="80">
        <f t="shared" ref="E1797:E1860" si="201">DAY(B1797)</f>
        <v>28</v>
      </c>
      <c r="F1797" s="80">
        <v>1099.9105999999999</v>
      </c>
      <c r="G1797" s="80">
        <v>96.49</v>
      </c>
      <c r="H1797" s="80">
        <v>-0.5</v>
      </c>
      <c r="I1797" s="80">
        <v>111.75</v>
      </c>
      <c r="J1797" s="80">
        <v>5755.9</v>
      </c>
      <c r="K1797" s="80">
        <v>1139.8978999999999</v>
      </c>
      <c r="L1797" s="80">
        <v>11854.3</v>
      </c>
      <c r="M1797" s="80">
        <v>20243.169999999998</v>
      </c>
    </row>
    <row r="1798" spans="1:13" ht="15.5" x14ac:dyDescent="0.35">
      <c r="A1798" s="13">
        <v>45259</v>
      </c>
      <c r="B1798" s="81" t="s">
        <v>1844</v>
      </c>
      <c r="C1798" s="80">
        <f t="shared" si="199"/>
        <v>2023</v>
      </c>
      <c r="D1798" s="80">
        <f t="shared" si="200"/>
        <v>11</v>
      </c>
      <c r="E1798" s="80">
        <f t="shared" si="201"/>
        <v>29</v>
      </c>
      <c r="F1798" s="80">
        <v>1093.2365</v>
      </c>
      <c r="G1798" s="80">
        <v>95.91</v>
      </c>
      <c r="H1798" s="80">
        <v>-0.59</v>
      </c>
      <c r="I1798" s="80">
        <v>82.47</v>
      </c>
      <c r="J1798" s="80">
        <v>6762.8</v>
      </c>
      <c r="K1798" s="80">
        <v>1139.8978999999999</v>
      </c>
      <c r="L1798" s="80">
        <v>11863.91</v>
      </c>
      <c r="M1798" s="80">
        <v>20273.689999999999</v>
      </c>
    </row>
    <row r="1799" spans="1:13" ht="15.5" x14ac:dyDescent="0.35">
      <c r="A1799" s="13">
        <v>45260</v>
      </c>
      <c r="B1799" s="81" t="s">
        <v>1845</v>
      </c>
      <c r="C1799" s="80">
        <f t="shared" si="199"/>
        <v>2023</v>
      </c>
      <c r="D1799" s="80">
        <f t="shared" si="200"/>
        <v>11</v>
      </c>
      <c r="E1799" s="80">
        <f t="shared" si="201"/>
        <v>30</v>
      </c>
      <c r="F1799" s="80">
        <v>1086.6678999999999</v>
      </c>
      <c r="G1799" s="80">
        <v>95.33</v>
      </c>
      <c r="H1799" s="80">
        <v>-0.57999999999999996</v>
      </c>
      <c r="I1799" s="80">
        <v>84.55</v>
      </c>
      <c r="J1799" s="80">
        <v>6725.2</v>
      </c>
      <c r="K1799" s="80">
        <v>1139.8978999999999</v>
      </c>
      <c r="L1799" s="80">
        <v>11879.46</v>
      </c>
      <c r="M1799" s="80">
        <v>20325.79</v>
      </c>
    </row>
    <row r="1800" spans="1:13" ht="15.5" x14ac:dyDescent="0.35">
      <c r="A1800" s="13">
        <v>45261</v>
      </c>
      <c r="B1800" s="81" t="s">
        <v>1846</v>
      </c>
      <c r="C1800" s="80">
        <f t="shared" si="199"/>
        <v>2023</v>
      </c>
      <c r="D1800" s="80">
        <f t="shared" si="200"/>
        <v>12</v>
      </c>
      <c r="E1800" s="80">
        <f t="shared" si="201"/>
        <v>1</v>
      </c>
      <c r="F1800" s="80">
        <v>1080.5078000000001</v>
      </c>
      <c r="G1800" s="80">
        <v>94.8</v>
      </c>
      <c r="H1800" s="80">
        <v>-0.54</v>
      </c>
      <c r="I1800" s="80">
        <v>146.22</v>
      </c>
      <c r="J1800" s="80">
        <v>6396.6</v>
      </c>
      <c r="K1800" s="80">
        <v>1139.7834</v>
      </c>
      <c r="L1800" s="80">
        <v>11879.08</v>
      </c>
      <c r="M1800" s="80">
        <v>20306.79</v>
      </c>
    </row>
    <row r="1801" spans="1:13" ht="15.5" x14ac:dyDescent="0.35">
      <c r="A1801" s="13">
        <v>45262</v>
      </c>
      <c r="B1801" s="81" t="s">
        <v>1847</v>
      </c>
      <c r="C1801" s="80">
        <f t="shared" si="199"/>
        <v>2023</v>
      </c>
      <c r="D1801" s="80">
        <f t="shared" si="200"/>
        <v>12</v>
      </c>
      <c r="E1801" s="80">
        <f t="shared" si="201"/>
        <v>2</v>
      </c>
      <c r="F1801" s="80">
        <v>1075.0277000000001</v>
      </c>
      <c r="G1801" s="80">
        <v>94.32</v>
      </c>
      <c r="H1801" s="80">
        <v>-0.48</v>
      </c>
      <c r="I1801" s="80">
        <v>120.95</v>
      </c>
      <c r="J1801" s="80">
        <v>5583.2</v>
      </c>
      <c r="K1801" s="80">
        <v>1139.7834</v>
      </c>
      <c r="L1801" s="80">
        <v>11879.29</v>
      </c>
      <c r="M1801" s="80">
        <v>20306.23</v>
      </c>
    </row>
    <row r="1802" spans="1:13" ht="15.5" x14ac:dyDescent="0.35">
      <c r="A1802" s="13">
        <v>45263</v>
      </c>
      <c r="B1802" s="81" t="s">
        <v>1848</v>
      </c>
      <c r="C1802" s="80">
        <f t="shared" si="199"/>
        <v>2023</v>
      </c>
      <c r="D1802" s="80">
        <f t="shared" si="200"/>
        <v>12</v>
      </c>
      <c r="E1802" s="80">
        <f t="shared" si="201"/>
        <v>3</v>
      </c>
      <c r="F1802" s="80">
        <v>1070.1558</v>
      </c>
      <c r="G1802" s="80">
        <v>93.89</v>
      </c>
      <c r="H1802" s="80">
        <v>-0.43</v>
      </c>
      <c r="I1802" s="80">
        <v>184.55</v>
      </c>
      <c r="J1802" s="80">
        <v>5016.8</v>
      </c>
      <c r="K1802" s="80">
        <v>1139.7834</v>
      </c>
      <c r="L1802" s="80">
        <v>11879.75</v>
      </c>
      <c r="M1802" s="80">
        <v>20305.009999999998</v>
      </c>
    </row>
    <row r="1803" spans="1:13" ht="15.5" x14ac:dyDescent="0.35">
      <c r="A1803" s="13">
        <v>45264</v>
      </c>
      <c r="B1803" s="81" t="s">
        <v>1849</v>
      </c>
      <c r="C1803" s="80">
        <f t="shared" si="199"/>
        <v>2023</v>
      </c>
      <c r="D1803" s="80">
        <f t="shared" si="200"/>
        <v>12</v>
      </c>
      <c r="E1803" s="80">
        <f t="shared" si="201"/>
        <v>4</v>
      </c>
      <c r="F1803" s="80">
        <v>1063.3818000000001</v>
      </c>
      <c r="G1803" s="80">
        <v>93.3</v>
      </c>
      <c r="H1803" s="80">
        <v>-0.59</v>
      </c>
      <c r="I1803" s="80">
        <v>106.74</v>
      </c>
      <c r="J1803" s="80">
        <v>6886.9</v>
      </c>
      <c r="K1803" s="80">
        <v>1139.7834</v>
      </c>
      <c r="L1803" s="80">
        <v>11860.25</v>
      </c>
      <c r="M1803" s="80">
        <v>20232.3</v>
      </c>
    </row>
    <row r="1804" spans="1:13" ht="15.5" x14ac:dyDescent="0.35">
      <c r="A1804" s="13">
        <v>45265</v>
      </c>
      <c r="B1804" s="81" t="s">
        <v>1850</v>
      </c>
      <c r="C1804" s="80">
        <f t="shared" si="199"/>
        <v>2023</v>
      </c>
      <c r="D1804" s="80">
        <f t="shared" si="200"/>
        <v>12</v>
      </c>
      <c r="E1804" s="80">
        <f t="shared" si="201"/>
        <v>5</v>
      </c>
      <c r="F1804" s="80">
        <v>1056.7493999999999</v>
      </c>
      <c r="G1804" s="80">
        <v>92.71</v>
      </c>
      <c r="H1804" s="80">
        <v>-0.57999999999999996</v>
      </c>
      <c r="I1804" s="80">
        <v>155.02000000000001</v>
      </c>
      <c r="J1804" s="80">
        <v>6794.4</v>
      </c>
      <c r="K1804" s="80">
        <v>1139.7834</v>
      </c>
      <c r="L1804" s="80">
        <v>11865.71</v>
      </c>
      <c r="M1804" s="80">
        <v>20248.95</v>
      </c>
    </row>
    <row r="1805" spans="1:13" ht="15.5" x14ac:dyDescent="0.35">
      <c r="A1805" s="13">
        <v>45266</v>
      </c>
      <c r="B1805" s="81" t="s">
        <v>1851</v>
      </c>
      <c r="C1805" s="80">
        <f t="shared" si="199"/>
        <v>2023</v>
      </c>
      <c r="D1805" s="80">
        <f t="shared" si="200"/>
        <v>12</v>
      </c>
      <c r="E1805" s="80">
        <f t="shared" si="201"/>
        <v>6</v>
      </c>
      <c r="F1805" s="80">
        <v>1050.0735999999999</v>
      </c>
      <c r="G1805" s="80">
        <v>92.13</v>
      </c>
      <c r="H1805" s="80">
        <v>-0.59</v>
      </c>
      <c r="I1805" s="80">
        <v>105.58</v>
      </c>
      <c r="J1805" s="80">
        <v>6751.2</v>
      </c>
      <c r="K1805" s="80">
        <v>1139.7834</v>
      </c>
      <c r="L1805" s="80">
        <v>11641.89</v>
      </c>
      <c r="M1805" s="80">
        <v>20062.490000000002</v>
      </c>
    </row>
    <row r="1806" spans="1:13" ht="15.5" x14ac:dyDescent="0.35">
      <c r="A1806" s="13">
        <v>45267</v>
      </c>
      <c r="B1806" s="81" t="s">
        <v>1852</v>
      </c>
      <c r="C1806" s="80">
        <f t="shared" si="199"/>
        <v>2023</v>
      </c>
      <c r="D1806" s="80">
        <f t="shared" si="200"/>
        <v>12</v>
      </c>
      <c r="E1806" s="80">
        <f t="shared" si="201"/>
        <v>7</v>
      </c>
      <c r="F1806" s="80">
        <v>1044.0586000000001</v>
      </c>
      <c r="G1806" s="80">
        <v>91.6</v>
      </c>
      <c r="H1806" s="80">
        <v>-0.53</v>
      </c>
      <c r="I1806" s="80">
        <v>124.77</v>
      </c>
      <c r="J1806" s="80">
        <v>6150.8</v>
      </c>
      <c r="K1806" s="80">
        <v>1139.7834</v>
      </c>
      <c r="L1806" s="80">
        <v>11641.45</v>
      </c>
      <c r="M1806" s="80">
        <v>20063.64</v>
      </c>
    </row>
    <row r="1807" spans="1:13" ht="15.5" x14ac:dyDescent="0.35">
      <c r="A1807" s="13">
        <v>45268</v>
      </c>
      <c r="B1807" s="81" t="s">
        <v>1853</v>
      </c>
      <c r="C1807" s="80">
        <f t="shared" si="199"/>
        <v>2023</v>
      </c>
      <c r="D1807" s="80">
        <f t="shared" si="200"/>
        <v>12</v>
      </c>
      <c r="E1807" s="80">
        <f t="shared" si="201"/>
        <v>8</v>
      </c>
      <c r="F1807" s="80">
        <v>1039.2148</v>
      </c>
      <c r="G1807" s="80">
        <v>91.18</v>
      </c>
      <c r="H1807" s="80">
        <v>-0.42</v>
      </c>
      <c r="I1807" s="80">
        <v>213.18</v>
      </c>
      <c r="J1807" s="80">
        <v>5029</v>
      </c>
      <c r="K1807" s="80">
        <v>1139.7834</v>
      </c>
      <c r="L1807" s="80">
        <v>11641.79</v>
      </c>
      <c r="M1807" s="80">
        <v>20098.75</v>
      </c>
    </row>
    <row r="1808" spans="1:13" ht="15.5" x14ac:dyDescent="0.35">
      <c r="A1808" s="13">
        <v>45269</v>
      </c>
      <c r="B1808" s="81" t="s">
        <v>1854</v>
      </c>
      <c r="C1808" s="80">
        <f t="shared" si="199"/>
        <v>2023</v>
      </c>
      <c r="D1808" s="80">
        <f t="shared" si="200"/>
        <v>12</v>
      </c>
      <c r="E1808" s="80">
        <f t="shared" si="201"/>
        <v>9</v>
      </c>
      <c r="F1808" s="80">
        <v>1036.2864999999999</v>
      </c>
      <c r="G1808" s="80">
        <v>90.92</v>
      </c>
      <c r="H1808" s="80">
        <v>-0.26</v>
      </c>
      <c r="I1808" s="80">
        <v>545.84</v>
      </c>
      <c r="J1808" s="80">
        <v>3439.1</v>
      </c>
      <c r="K1808" s="80">
        <v>1139.7834</v>
      </c>
      <c r="L1808" s="80">
        <v>11642.16</v>
      </c>
      <c r="M1808" s="80">
        <v>20097.759999999998</v>
      </c>
    </row>
    <row r="1809" spans="1:13" ht="15.5" x14ac:dyDescent="0.35">
      <c r="A1809" s="13">
        <v>45270</v>
      </c>
      <c r="B1809" s="81" t="s">
        <v>1855</v>
      </c>
      <c r="C1809" s="80">
        <f t="shared" si="199"/>
        <v>2023</v>
      </c>
      <c r="D1809" s="80">
        <f t="shared" si="200"/>
        <v>12</v>
      </c>
      <c r="E1809" s="80">
        <f t="shared" si="201"/>
        <v>10</v>
      </c>
      <c r="F1809" s="80">
        <v>1034.0622000000001</v>
      </c>
      <c r="G1809" s="80">
        <v>90.72</v>
      </c>
      <c r="H1809" s="80">
        <v>-0.2</v>
      </c>
      <c r="I1809" s="80">
        <v>803.09</v>
      </c>
      <c r="J1809" s="80">
        <v>3012.4</v>
      </c>
      <c r="K1809" s="80">
        <v>1139.7834</v>
      </c>
      <c r="L1809" s="80">
        <v>11642.3</v>
      </c>
      <c r="M1809" s="80">
        <v>20097.39</v>
      </c>
    </row>
    <row r="1810" spans="1:13" ht="15.5" x14ac:dyDescent="0.35">
      <c r="A1810" s="13">
        <v>45271</v>
      </c>
      <c r="B1810" s="81" t="s">
        <v>1856</v>
      </c>
      <c r="C1810" s="80">
        <f t="shared" si="199"/>
        <v>2023</v>
      </c>
      <c r="D1810" s="80">
        <f t="shared" si="200"/>
        <v>12</v>
      </c>
      <c r="E1810" s="80">
        <f t="shared" si="201"/>
        <v>11</v>
      </c>
      <c r="F1810" s="80">
        <v>1030.4487999999999</v>
      </c>
      <c r="G1810" s="80">
        <v>90.41</v>
      </c>
      <c r="H1810" s="80">
        <v>-0.32</v>
      </c>
      <c r="I1810" s="80">
        <v>367.02</v>
      </c>
      <c r="J1810" s="80">
        <v>3990.6</v>
      </c>
      <c r="K1810" s="80">
        <v>1139.7834</v>
      </c>
      <c r="L1810" s="80">
        <v>11618.44</v>
      </c>
      <c r="M1810" s="80">
        <v>20007.34</v>
      </c>
    </row>
    <row r="1811" spans="1:13" ht="15.5" x14ac:dyDescent="0.35">
      <c r="A1811" s="13">
        <v>45272</v>
      </c>
      <c r="B1811" s="81" t="s">
        <v>1857</v>
      </c>
      <c r="C1811" s="80">
        <f t="shared" si="199"/>
        <v>2023</v>
      </c>
      <c r="D1811" s="80">
        <f t="shared" si="200"/>
        <v>12</v>
      </c>
      <c r="E1811" s="80">
        <f t="shared" si="201"/>
        <v>12</v>
      </c>
      <c r="F1811" s="80">
        <v>1026.5768</v>
      </c>
      <c r="G1811" s="80">
        <v>90.07</v>
      </c>
      <c r="H1811" s="80">
        <v>-0.34</v>
      </c>
      <c r="I1811" s="80">
        <v>311.95</v>
      </c>
      <c r="J1811" s="80">
        <v>4191.2</v>
      </c>
      <c r="K1811" s="80">
        <v>1139.7834</v>
      </c>
      <c r="L1811" s="80">
        <v>11642.79</v>
      </c>
      <c r="M1811" s="80">
        <v>20092.12</v>
      </c>
    </row>
    <row r="1812" spans="1:13" ht="15.5" x14ac:dyDescent="0.35">
      <c r="A1812" s="13">
        <v>45273</v>
      </c>
      <c r="B1812" s="81" t="s">
        <v>1858</v>
      </c>
      <c r="C1812" s="80">
        <f t="shared" si="199"/>
        <v>2023</v>
      </c>
      <c r="D1812" s="80">
        <f t="shared" si="200"/>
        <v>12</v>
      </c>
      <c r="E1812" s="80">
        <f t="shared" si="201"/>
        <v>13</v>
      </c>
      <c r="F1812" s="80">
        <v>1022.5936</v>
      </c>
      <c r="G1812" s="80">
        <v>89.72</v>
      </c>
      <c r="H1812" s="80">
        <v>-0.35</v>
      </c>
      <c r="I1812" s="80">
        <v>269.14</v>
      </c>
      <c r="J1812" s="80">
        <v>4225.7</v>
      </c>
      <c r="K1812" s="80">
        <v>1139.7834</v>
      </c>
      <c r="L1812" s="80">
        <v>11643.18</v>
      </c>
      <c r="M1812" s="80">
        <v>20091.09</v>
      </c>
    </row>
    <row r="1813" spans="1:13" ht="15.5" x14ac:dyDescent="0.35">
      <c r="A1813" s="13">
        <v>45274</v>
      </c>
      <c r="B1813" s="81" t="s">
        <v>1859</v>
      </c>
      <c r="C1813" s="80">
        <f t="shared" si="199"/>
        <v>2023</v>
      </c>
      <c r="D1813" s="80">
        <f t="shared" si="200"/>
        <v>12</v>
      </c>
      <c r="E1813" s="80">
        <f t="shared" si="201"/>
        <v>14</v>
      </c>
      <c r="F1813" s="80">
        <v>1018.2560999999999</v>
      </c>
      <c r="G1813" s="80">
        <v>89.34</v>
      </c>
      <c r="H1813" s="80">
        <v>-0.38</v>
      </c>
      <c r="I1813" s="80">
        <v>192.06</v>
      </c>
      <c r="J1813" s="80">
        <v>4604.6000000000004</v>
      </c>
      <c r="K1813" s="80">
        <v>1139.7834</v>
      </c>
      <c r="L1813" s="80">
        <v>11643.53</v>
      </c>
      <c r="M1813" s="80">
        <v>20090.16</v>
      </c>
    </row>
    <row r="1814" spans="1:13" ht="15.5" x14ac:dyDescent="0.35">
      <c r="A1814" s="13">
        <v>45275</v>
      </c>
      <c r="B1814" s="81" t="s">
        <v>1860</v>
      </c>
      <c r="C1814" s="80">
        <f t="shared" si="199"/>
        <v>2023</v>
      </c>
      <c r="D1814" s="80">
        <f t="shared" si="200"/>
        <v>12</v>
      </c>
      <c r="E1814" s="80">
        <f t="shared" si="201"/>
        <v>15</v>
      </c>
      <c r="F1814" s="80">
        <v>1014.5076</v>
      </c>
      <c r="G1814" s="80">
        <v>89.01</v>
      </c>
      <c r="H1814" s="80">
        <v>-0.33</v>
      </c>
      <c r="I1814" s="80">
        <v>341.8</v>
      </c>
      <c r="J1814" s="80">
        <v>4042.9</v>
      </c>
      <c r="K1814" s="80">
        <v>1139.7834</v>
      </c>
      <c r="L1814" s="80">
        <v>11643.69</v>
      </c>
      <c r="M1814" s="80">
        <v>20089.740000000002</v>
      </c>
    </row>
    <row r="1815" spans="1:13" ht="15.5" x14ac:dyDescent="0.35">
      <c r="A1815" s="13">
        <v>45276</v>
      </c>
      <c r="B1815" s="81" t="s">
        <v>1861</v>
      </c>
      <c r="C1815" s="80">
        <f t="shared" si="199"/>
        <v>2023</v>
      </c>
      <c r="D1815" s="80">
        <f t="shared" si="200"/>
        <v>12</v>
      </c>
      <c r="E1815" s="80">
        <f t="shared" si="201"/>
        <v>16</v>
      </c>
      <c r="F1815" s="80">
        <v>1012.7041</v>
      </c>
      <c r="G1815" s="80">
        <v>88.85</v>
      </c>
      <c r="H1815" s="80">
        <v>-0.16</v>
      </c>
      <c r="I1815" s="80">
        <v>1089.71</v>
      </c>
      <c r="J1815" s="80">
        <v>2859.1</v>
      </c>
      <c r="K1815" s="80">
        <v>1139.7834</v>
      </c>
      <c r="L1815" s="80">
        <v>11643.84</v>
      </c>
      <c r="M1815" s="80">
        <v>20089.349999999999</v>
      </c>
    </row>
    <row r="1816" spans="1:13" ht="15.5" x14ac:dyDescent="0.35">
      <c r="A1816" s="13">
        <v>45277</v>
      </c>
      <c r="B1816" s="81" t="s">
        <v>1862</v>
      </c>
      <c r="C1816" s="80">
        <f t="shared" si="199"/>
        <v>2023</v>
      </c>
      <c r="D1816" s="80">
        <f t="shared" si="200"/>
        <v>12</v>
      </c>
      <c r="E1816" s="80">
        <f t="shared" si="201"/>
        <v>17</v>
      </c>
      <c r="F1816" s="80">
        <v>1010.655</v>
      </c>
      <c r="G1816" s="80">
        <v>88.67</v>
      </c>
      <c r="H1816" s="80">
        <v>-0.18</v>
      </c>
      <c r="I1816" s="80">
        <v>1075.45</v>
      </c>
      <c r="J1816" s="80">
        <v>2965.9</v>
      </c>
      <c r="K1816" s="80">
        <v>1139.7834</v>
      </c>
      <c r="L1816" s="80">
        <v>11643.92</v>
      </c>
      <c r="M1816" s="80">
        <v>20089.13</v>
      </c>
    </row>
    <row r="1817" spans="1:13" ht="15.5" x14ac:dyDescent="0.35">
      <c r="A1817" s="13">
        <v>45278</v>
      </c>
      <c r="B1817" s="81" t="s">
        <v>1863</v>
      </c>
      <c r="C1817" s="80">
        <f t="shared" si="199"/>
        <v>2023</v>
      </c>
      <c r="D1817" s="80">
        <f t="shared" si="200"/>
        <v>12</v>
      </c>
      <c r="E1817" s="80">
        <f t="shared" si="201"/>
        <v>18</v>
      </c>
      <c r="F1817" s="80">
        <v>1006.5869</v>
      </c>
      <c r="G1817" s="80">
        <v>88.31</v>
      </c>
      <c r="H1817" s="80">
        <v>-0.36</v>
      </c>
      <c r="I1817" s="80">
        <v>384.97</v>
      </c>
      <c r="J1817" s="80">
        <v>4505.8999999999996</v>
      </c>
      <c r="K1817" s="80">
        <v>1139.7834</v>
      </c>
      <c r="L1817" s="80">
        <v>11643.95</v>
      </c>
      <c r="M1817" s="80">
        <v>20089.04</v>
      </c>
    </row>
    <row r="1818" spans="1:13" ht="15.5" x14ac:dyDescent="0.35">
      <c r="A1818" s="13">
        <v>45279</v>
      </c>
      <c r="B1818" s="81" t="s">
        <v>1864</v>
      </c>
      <c r="C1818" s="80">
        <f t="shared" si="199"/>
        <v>2023</v>
      </c>
      <c r="D1818" s="80">
        <f t="shared" si="200"/>
        <v>12</v>
      </c>
      <c r="E1818" s="80">
        <f t="shared" si="201"/>
        <v>19</v>
      </c>
      <c r="F1818" s="80">
        <v>1002.2222</v>
      </c>
      <c r="G1818" s="80">
        <v>87.93</v>
      </c>
      <c r="H1818" s="80">
        <v>-0.38</v>
      </c>
      <c r="I1818" s="80">
        <v>325.88</v>
      </c>
      <c r="J1818" s="80">
        <v>4650.3</v>
      </c>
      <c r="K1818" s="80">
        <v>1139.7834</v>
      </c>
      <c r="L1818" s="80">
        <v>11642.18</v>
      </c>
      <c r="M1818" s="80">
        <v>20086.21</v>
      </c>
    </row>
    <row r="1819" spans="1:13" ht="15.5" x14ac:dyDescent="0.35">
      <c r="A1819" s="13">
        <v>45280</v>
      </c>
      <c r="B1819" s="81" t="s">
        <v>1865</v>
      </c>
      <c r="C1819" s="80">
        <f t="shared" si="199"/>
        <v>2023</v>
      </c>
      <c r="D1819" s="80">
        <f t="shared" si="200"/>
        <v>12</v>
      </c>
      <c r="E1819" s="80">
        <f t="shared" si="201"/>
        <v>20</v>
      </c>
      <c r="F1819" s="80">
        <v>998.58669999999995</v>
      </c>
      <c r="G1819" s="80">
        <v>87.61</v>
      </c>
      <c r="H1819" s="80">
        <v>-0.32</v>
      </c>
      <c r="I1819" s="80">
        <v>298.77</v>
      </c>
      <c r="J1819" s="80">
        <v>3936.4</v>
      </c>
      <c r="K1819" s="80">
        <v>1139.7834</v>
      </c>
      <c r="L1819" s="80">
        <v>11633.89</v>
      </c>
      <c r="M1819" s="80">
        <v>20054.349999999999</v>
      </c>
    </row>
    <row r="1820" spans="1:13" ht="15.5" x14ac:dyDescent="0.35">
      <c r="A1820" s="13">
        <v>45281</v>
      </c>
      <c r="B1820" s="81" t="s">
        <v>1866</v>
      </c>
      <c r="C1820" s="80">
        <f t="shared" si="199"/>
        <v>2023</v>
      </c>
      <c r="D1820" s="80">
        <f t="shared" si="200"/>
        <v>12</v>
      </c>
      <c r="E1820" s="80">
        <f t="shared" si="201"/>
        <v>21</v>
      </c>
      <c r="F1820" s="80">
        <v>995.81470000000002</v>
      </c>
      <c r="G1820" s="80">
        <v>87.39</v>
      </c>
      <c r="H1820" s="80">
        <v>-0.24</v>
      </c>
      <c r="I1820" s="80">
        <v>514.02</v>
      </c>
      <c r="J1820" s="80">
        <v>3286.3</v>
      </c>
      <c r="K1820" s="80">
        <v>1139.4834000000001</v>
      </c>
      <c r="L1820" s="80">
        <v>11643.06</v>
      </c>
      <c r="M1820" s="80">
        <v>20068.05</v>
      </c>
    </row>
    <row r="1821" spans="1:13" ht="15.5" x14ac:dyDescent="0.35">
      <c r="A1821" s="13">
        <v>45282</v>
      </c>
      <c r="B1821" s="81" t="s">
        <v>1867</v>
      </c>
      <c r="C1821" s="80">
        <f t="shared" si="199"/>
        <v>2023</v>
      </c>
      <c r="D1821" s="80">
        <f t="shared" si="200"/>
        <v>12</v>
      </c>
      <c r="E1821" s="80">
        <f t="shared" si="201"/>
        <v>22</v>
      </c>
      <c r="F1821" s="80">
        <v>993.79859999999996</v>
      </c>
      <c r="G1821" s="80">
        <v>87.21</v>
      </c>
      <c r="H1821" s="80">
        <v>-0.18</v>
      </c>
      <c r="I1821" s="80">
        <v>748.69</v>
      </c>
      <c r="J1821" s="80">
        <v>2722.9</v>
      </c>
      <c r="K1821" s="80">
        <v>1139.4834000000001</v>
      </c>
      <c r="L1821" s="80">
        <v>11644.44</v>
      </c>
      <c r="M1821" s="80">
        <v>20069.759999999998</v>
      </c>
    </row>
    <row r="1822" spans="1:13" ht="15.5" x14ac:dyDescent="0.35">
      <c r="A1822" s="13">
        <v>45283</v>
      </c>
      <c r="B1822" s="81" t="s">
        <v>1868</v>
      </c>
      <c r="C1822" s="80">
        <f t="shared" si="199"/>
        <v>2023</v>
      </c>
      <c r="D1822" s="80">
        <f t="shared" si="200"/>
        <v>12</v>
      </c>
      <c r="E1822" s="80">
        <f t="shared" si="201"/>
        <v>23</v>
      </c>
      <c r="F1822" s="80">
        <v>992.46190000000001</v>
      </c>
      <c r="G1822" s="80">
        <v>87.1</v>
      </c>
      <c r="H1822" s="80">
        <v>-0.12</v>
      </c>
      <c r="I1822" s="80">
        <v>982.81</v>
      </c>
      <c r="J1822" s="80">
        <v>2296.4</v>
      </c>
      <c r="K1822" s="80">
        <v>1139.4834000000001</v>
      </c>
      <c r="L1822" s="80">
        <v>11644.54</v>
      </c>
      <c r="M1822" s="80">
        <v>20069.490000000002</v>
      </c>
    </row>
    <row r="1823" spans="1:13" ht="15.5" x14ac:dyDescent="0.35">
      <c r="A1823" s="13">
        <v>45284</v>
      </c>
      <c r="B1823" s="81" t="s">
        <v>1869</v>
      </c>
      <c r="C1823" s="80">
        <f t="shared" si="199"/>
        <v>2023</v>
      </c>
      <c r="D1823" s="80">
        <f t="shared" si="200"/>
        <v>12</v>
      </c>
      <c r="E1823" s="80">
        <f t="shared" si="201"/>
        <v>24</v>
      </c>
      <c r="F1823" s="80">
        <v>991.93460000000005</v>
      </c>
      <c r="G1823" s="80">
        <v>87.05</v>
      </c>
      <c r="H1823" s="80">
        <v>-0.05</v>
      </c>
      <c r="I1823" s="80">
        <v>1334.53</v>
      </c>
      <c r="J1823" s="80">
        <v>1839.9</v>
      </c>
      <c r="K1823" s="80">
        <v>1139.4834000000001</v>
      </c>
      <c r="L1823" s="80">
        <v>11644.61</v>
      </c>
      <c r="M1823" s="80">
        <v>20069.310000000001</v>
      </c>
    </row>
    <row r="1824" spans="1:13" ht="15.5" x14ac:dyDescent="0.35">
      <c r="A1824" s="13">
        <v>45285</v>
      </c>
      <c r="B1824" s="81" t="s">
        <v>1870</v>
      </c>
      <c r="C1824" s="80">
        <f t="shared" si="199"/>
        <v>2023</v>
      </c>
      <c r="D1824" s="80">
        <f t="shared" si="200"/>
        <v>12</v>
      </c>
      <c r="E1824" s="80">
        <f t="shared" si="201"/>
        <v>25</v>
      </c>
      <c r="F1824" s="80">
        <v>991.73230000000001</v>
      </c>
      <c r="G1824" s="80">
        <v>87.03</v>
      </c>
      <c r="H1824" s="80">
        <v>-0.02</v>
      </c>
      <c r="I1824" s="80">
        <v>1482.53</v>
      </c>
      <c r="J1824" s="80">
        <v>1659.2</v>
      </c>
      <c r="K1824" s="80">
        <v>1139.4834000000001</v>
      </c>
      <c r="L1824" s="80">
        <v>11644.63</v>
      </c>
      <c r="M1824" s="80">
        <v>20069.259999999998</v>
      </c>
    </row>
    <row r="1825" spans="1:13" ht="15.5" x14ac:dyDescent="0.35">
      <c r="A1825" s="13">
        <v>45286</v>
      </c>
      <c r="B1825" s="81" t="s">
        <v>1871</v>
      </c>
      <c r="C1825" s="80">
        <f t="shared" si="199"/>
        <v>2023</v>
      </c>
      <c r="D1825" s="80">
        <f t="shared" si="200"/>
        <v>12</v>
      </c>
      <c r="E1825" s="80">
        <f t="shared" si="201"/>
        <v>26</v>
      </c>
      <c r="F1825" s="80">
        <v>990.98109999999997</v>
      </c>
      <c r="G1825" s="80">
        <v>86.97</v>
      </c>
      <c r="H1825" s="80">
        <v>-7.0000000000000007E-2</v>
      </c>
      <c r="I1825" s="80">
        <v>1235.3900000000001</v>
      </c>
      <c r="J1825" s="80">
        <v>1953</v>
      </c>
      <c r="K1825" s="80">
        <v>1139.4834000000001</v>
      </c>
      <c r="L1825" s="80">
        <v>11644.65</v>
      </c>
      <c r="M1825" s="80">
        <v>20069.2</v>
      </c>
    </row>
    <row r="1826" spans="1:13" ht="15.5" x14ac:dyDescent="0.35">
      <c r="A1826" s="13">
        <v>45287</v>
      </c>
      <c r="B1826" s="81" t="s">
        <v>1872</v>
      </c>
      <c r="C1826" s="80">
        <f t="shared" si="199"/>
        <v>2023</v>
      </c>
      <c r="D1826" s="80">
        <f t="shared" si="200"/>
        <v>12</v>
      </c>
      <c r="E1826" s="80">
        <f t="shared" si="201"/>
        <v>27</v>
      </c>
      <c r="F1826" s="80">
        <v>989.32219999999995</v>
      </c>
      <c r="G1826" s="80">
        <v>86.82</v>
      </c>
      <c r="H1826" s="80">
        <v>-0.15</v>
      </c>
      <c r="I1826" s="80">
        <v>851.55</v>
      </c>
      <c r="J1826" s="80">
        <v>2482.6</v>
      </c>
      <c r="K1826" s="80">
        <v>1139.4834000000001</v>
      </c>
      <c r="L1826" s="80">
        <v>11644.73</v>
      </c>
      <c r="M1826" s="80">
        <v>20069</v>
      </c>
    </row>
    <row r="1827" spans="1:13" ht="15.5" x14ac:dyDescent="0.35">
      <c r="A1827" s="13">
        <v>45288</v>
      </c>
      <c r="B1827" s="81" t="s">
        <v>1873</v>
      </c>
      <c r="C1827" s="80">
        <f t="shared" si="199"/>
        <v>2023</v>
      </c>
      <c r="D1827" s="80">
        <f t="shared" si="200"/>
        <v>12</v>
      </c>
      <c r="E1827" s="80">
        <f t="shared" si="201"/>
        <v>28</v>
      </c>
      <c r="F1827" s="80">
        <v>988.16240000000005</v>
      </c>
      <c r="G1827" s="80">
        <v>86.72</v>
      </c>
      <c r="H1827" s="80">
        <v>-0.1</v>
      </c>
      <c r="I1827" s="80">
        <v>995.7</v>
      </c>
      <c r="J1827" s="80">
        <v>2130.1</v>
      </c>
      <c r="K1827" s="80">
        <v>1139.4834000000001</v>
      </c>
      <c r="L1827" s="80">
        <v>11644.85</v>
      </c>
      <c r="M1827" s="80">
        <v>20068.66</v>
      </c>
    </row>
    <row r="1828" spans="1:13" ht="15.5" x14ac:dyDescent="0.35">
      <c r="A1828" s="13">
        <v>45289</v>
      </c>
      <c r="B1828" s="81" t="s">
        <v>1874</v>
      </c>
      <c r="C1828" s="80">
        <f t="shared" si="199"/>
        <v>2023</v>
      </c>
      <c r="D1828" s="80">
        <f t="shared" si="200"/>
        <v>12</v>
      </c>
      <c r="E1828" s="80">
        <f t="shared" si="201"/>
        <v>29</v>
      </c>
      <c r="F1828" s="80">
        <v>986.822</v>
      </c>
      <c r="G1828" s="80">
        <v>86.6</v>
      </c>
      <c r="H1828" s="80">
        <v>-0.12</v>
      </c>
      <c r="I1828" s="80">
        <v>930.24</v>
      </c>
      <c r="J1828" s="80">
        <v>2240.3000000000002</v>
      </c>
      <c r="K1828" s="80">
        <v>1139.4834000000001</v>
      </c>
      <c r="L1828" s="80">
        <v>11644.97</v>
      </c>
      <c r="M1828" s="80">
        <v>20068.34</v>
      </c>
    </row>
    <row r="1829" spans="1:13" ht="15.5" x14ac:dyDescent="0.35">
      <c r="A1829" s="13">
        <v>45290</v>
      </c>
      <c r="B1829" s="81" t="s">
        <v>1875</v>
      </c>
      <c r="C1829" s="80">
        <f t="shared" si="199"/>
        <v>2023</v>
      </c>
      <c r="D1829" s="80">
        <f t="shared" si="200"/>
        <v>12</v>
      </c>
      <c r="E1829" s="80">
        <f t="shared" si="201"/>
        <v>30</v>
      </c>
      <c r="F1829" s="80">
        <v>985.79049999999995</v>
      </c>
      <c r="G1829" s="80">
        <v>86.51</v>
      </c>
      <c r="H1829" s="80">
        <v>-0.09</v>
      </c>
      <c r="I1829" s="80">
        <v>1088.8900000000001</v>
      </c>
      <c r="J1829" s="80">
        <v>2094.1</v>
      </c>
      <c r="K1829" s="80">
        <v>1139.4834000000001</v>
      </c>
      <c r="L1829" s="80">
        <v>11644.99</v>
      </c>
      <c r="M1829" s="80">
        <v>20083.3</v>
      </c>
    </row>
    <row r="1830" spans="1:13" ht="15.5" x14ac:dyDescent="0.35">
      <c r="A1830" s="13">
        <v>45291</v>
      </c>
      <c r="B1830" s="81" t="s">
        <v>1876</v>
      </c>
      <c r="C1830" s="80">
        <f t="shared" si="199"/>
        <v>2023</v>
      </c>
      <c r="D1830" s="80">
        <f t="shared" si="200"/>
        <v>12</v>
      </c>
      <c r="E1830" s="80">
        <f t="shared" si="201"/>
        <v>31</v>
      </c>
      <c r="F1830" s="80">
        <v>984.56230000000005</v>
      </c>
      <c r="G1830" s="80">
        <v>86.4</v>
      </c>
      <c r="H1830" s="80">
        <v>-0.11</v>
      </c>
      <c r="I1830" s="80">
        <v>940.47</v>
      </c>
      <c r="J1830" s="80">
        <v>2187.3000000000002</v>
      </c>
      <c r="K1830" s="80">
        <v>1139.4834000000001</v>
      </c>
      <c r="L1830" s="80">
        <v>11645.14</v>
      </c>
      <c r="M1830" s="80">
        <v>20082.91</v>
      </c>
    </row>
    <row r="1831" spans="1:13" ht="15.5" x14ac:dyDescent="0.35">
      <c r="A1831" s="13">
        <v>45292</v>
      </c>
      <c r="B1831" s="81" t="s">
        <v>1877</v>
      </c>
      <c r="C1831" s="80">
        <f t="shared" si="199"/>
        <v>2024</v>
      </c>
      <c r="D1831" s="80">
        <f t="shared" si="200"/>
        <v>1</v>
      </c>
      <c r="E1831" s="80">
        <f t="shared" si="201"/>
        <v>1</v>
      </c>
      <c r="F1831" s="80">
        <v>982.77790000000005</v>
      </c>
      <c r="G1831" s="80">
        <v>86.25</v>
      </c>
      <c r="H1831" s="80">
        <v>0</v>
      </c>
      <c r="I1831" s="80">
        <v>966.37</v>
      </c>
      <c r="J1831" s="80">
        <v>2726.7</v>
      </c>
      <c r="K1831" s="80">
        <v>1139.4834000000001</v>
      </c>
      <c r="L1831" s="80">
        <v>11645.29</v>
      </c>
      <c r="M1831" s="80">
        <v>20063.509999999998</v>
      </c>
    </row>
    <row r="1832" spans="1:13" ht="15.5" x14ac:dyDescent="0.35">
      <c r="A1832" s="13">
        <v>45293</v>
      </c>
      <c r="B1832" s="81" t="s">
        <v>1878</v>
      </c>
      <c r="C1832" s="80">
        <f t="shared" si="199"/>
        <v>2024</v>
      </c>
      <c r="D1832" s="80">
        <f t="shared" si="200"/>
        <v>1</v>
      </c>
      <c r="E1832" s="80">
        <f t="shared" si="201"/>
        <v>2</v>
      </c>
      <c r="F1832" s="80">
        <v>980.32050000000004</v>
      </c>
      <c r="G1832" s="80">
        <v>85.92</v>
      </c>
      <c r="H1832" s="80">
        <v>-0.22</v>
      </c>
      <c r="I1832" s="80">
        <v>797.36</v>
      </c>
      <c r="J1832" s="80">
        <v>3349.8</v>
      </c>
      <c r="K1832" s="80">
        <v>1140.9574</v>
      </c>
      <c r="L1832" s="80">
        <v>11645.43</v>
      </c>
      <c r="M1832" s="80">
        <v>20069.13</v>
      </c>
    </row>
    <row r="1833" spans="1:13" ht="15.5" x14ac:dyDescent="0.35">
      <c r="A1833" s="13">
        <v>45294</v>
      </c>
      <c r="B1833" s="81" t="s">
        <v>1879</v>
      </c>
      <c r="C1833" s="80">
        <f t="shared" si="199"/>
        <v>2024</v>
      </c>
      <c r="D1833" s="80">
        <f t="shared" si="200"/>
        <v>1</v>
      </c>
      <c r="E1833" s="80">
        <f t="shared" si="201"/>
        <v>3</v>
      </c>
      <c r="F1833" s="80">
        <v>977.76239999999996</v>
      </c>
      <c r="G1833" s="80">
        <v>85.7</v>
      </c>
      <c r="H1833" s="80">
        <v>-0.22</v>
      </c>
      <c r="I1833" s="80">
        <v>507</v>
      </c>
      <c r="J1833" s="80">
        <v>3049.5</v>
      </c>
      <c r="K1833" s="80">
        <v>1140.9574</v>
      </c>
      <c r="L1833" s="80">
        <v>11636.54</v>
      </c>
      <c r="M1833" s="80">
        <v>20036.72</v>
      </c>
    </row>
    <row r="1834" spans="1:13" ht="15.5" x14ac:dyDescent="0.35">
      <c r="A1834" s="13">
        <v>45295</v>
      </c>
      <c r="B1834" s="81" t="s">
        <v>1880</v>
      </c>
      <c r="C1834" s="80">
        <f t="shared" si="199"/>
        <v>2024</v>
      </c>
      <c r="D1834" s="80">
        <f t="shared" si="200"/>
        <v>1</v>
      </c>
      <c r="E1834" s="80">
        <f t="shared" si="201"/>
        <v>4</v>
      </c>
      <c r="F1834" s="80">
        <v>973.95330000000001</v>
      </c>
      <c r="G1834" s="80">
        <v>85.36</v>
      </c>
      <c r="H1834" s="80">
        <v>-0.33</v>
      </c>
      <c r="I1834" s="80">
        <v>241.66</v>
      </c>
      <c r="J1834" s="80">
        <v>4010.7</v>
      </c>
      <c r="K1834" s="80">
        <v>1140.9574</v>
      </c>
      <c r="L1834" s="80">
        <v>11645.73</v>
      </c>
      <c r="M1834" s="80">
        <v>20068.34</v>
      </c>
    </row>
    <row r="1835" spans="1:13" ht="15.5" x14ac:dyDescent="0.35">
      <c r="A1835" s="13">
        <v>45296</v>
      </c>
      <c r="B1835" s="81" t="s">
        <v>1881</v>
      </c>
      <c r="C1835" s="80">
        <f t="shared" si="199"/>
        <v>2024</v>
      </c>
      <c r="D1835" s="80">
        <f t="shared" si="200"/>
        <v>1</v>
      </c>
      <c r="E1835" s="80">
        <f t="shared" si="201"/>
        <v>5</v>
      </c>
      <c r="F1835" s="80">
        <v>969.68020000000001</v>
      </c>
      <c r="G1835" s="80">
        <v>85.1</v>
      </c>
      <c r="H1835" s="80">
        <v>-0.38</v>
      </c>
      <c r="I1835" s="80">
        <v>247.84</v>
      </c>
      <c r="J1835" s="80">
        <v>4526.5</v>
      </c>
      <c r="K1835" s="80">
        <v>1139.4834000000001</v>
      </c>
      <c r="L1835" s="80">
        <v>11646.08</v>
      </c>
      <c r="M1835" s="80">
        <v>20067.41</v>
      </c>
    </row>
    <row r="1836" spans="1:13" ht="15.5" x14ac:dyDescent="0.35">
      <c r="A1836" s="13">
        <v>45297</v>
      </c>
      <c r="B1836" s="81" t="s">
        <v>1882</v>
      </c>
      <c r="C1836" s="80">
        <f t="shared" si="199"/>
        <v>2024</v>
      </c>
      <c r="D1836" s="80">
        <f t="shared" si="200"/>
        <v>1</v>
      </c>
      <c r="E1836" s="80">
        <f t="shared" si="201"/>
        <v>6</v>
      </c>
      <c r="F1836" s="80">
        <v>965.43790000000001</v>
      </c>
      <c r="G1836" s="80">
        <v>84.62</v>
      </c>
      <c r="H1836" s="80">
        <v>-0.37</v>
      </c>
      <c r="I1836" s="80">
        <v>286.29000000000002</v>
      </c>
      <c r="J1836" s="80">
        <v>4491.7</v>
      </c>
      <c r="K1836" s="80">
        <v>1140.9574</v>
      </c>
      <c r="L1836" s="80">
        <v>11646.33</v>
      </c>
      <c r="M1836" s="80">
        <v>20066.77</v>
      </c>
    </row>
    <row r="1837" spans="1:13" ht="15.5" x14ac:dyDescent="0.35">
      <c r="A1837" s="13">
        <v>45298</v>
      </c>
      <c r="B1837" s="81" t="s">
        <v>1883</v>
      </c>
      <c r="C1837" s="80">
        <f t="shared" si="199"/>
        <v>2024</v>
      </c>
      <c r="D1837" s="80">
        <f t="shared" si="200"/>
        <v>1</v>
      </c>
      <c r="E1837" s="80">
        <f t="shared" si="201"/>
        <v>7</v>
      </c>
      <c r="F1837" s="80">
        <v>960.26199999999994</v>
      </c>
      <c r="G1837" s="80">
        <v>84.27</v>
      </c>
      <c r="H1837" s="80">
        <v>-0.45</v>
      </c>
      <c r="I1837" s="80">
        <v>216.08</v>
      </c>
      <c r="J1837" s="80">
        <v>5388</v>
      </c>
      <c r="K1837" s="80">
        <v>1139.4834000000001</v>
      </c>
      <c r="L1837" s="80">
        <v>11646.56</v>
      </c>
      <c r="M1837" s="80">
        <v>20066.169999999998</v>
      </c>
    </row>
    <row r="1838" spans="1:13" ht="15.5" x14ac:dyDescent="0.35">
      <c r="A1838" s="13">
        <v>45299</v>
      </c>
      <c r="B1838" s="81" t="s">
        <v>1884</v>
      </c>
      <c r="C1838" s="80">
        <f t="shared" si="199"/>
        <v>2024</v>
      </c>
      <c r="D1838" s="80">
        <f t="shared" si="200"/>
        <v>1</v>
      </c>
      <c r="E1838" s="80">
        <f t="shared" si="201"/>
        <v>8</v>
      </c>
      <c r="F1838" s="80">
        <v>951.28909999999996</v>
      </c>
      <c r="G1838" s="80">
        <v>83.48</v>
      </c>
      <c r="H1838" s="80">
        <v>-0.79</v>
      </c>
      <c r="I1838" s="80">
        <v>68.209999999999994</v>
      </c>
      <c r="J1838" s="80">
        <v>8798.9</v>
      </c>
      <c r="K1838" s="80">
        <v>1139.4834000000001</v>
      </c>
      <c r="L1838" s="80">
        <v>11645.75</v>
      </c>
      <c r="M1838" s="80">
        <v>20064.009999999998</v>
      </c>
    </row>
    <row r="1839" spans="1:13" ht="15.5" x14ac:dyDescent="0.35">
      <c r="A1839" s="13">
        <v>45300</v>
      </c>
      <c r="B1839" s="81" t="s">
        <v>1885</v>
      </c>
      <c r="C1839" s="80">
        <f t="shared" si="199"/>
        <v>2024</v>
      </c>
      <c r="D1839" s="80">
        <f t="shared" si="200"/>
        <v>1</v>
      </c>
      <c r="E1839" s="80">
        <f t="shared" si="201"/>
        <v>9</v>
      </c>
      <c r="F1839" s="80">
        <v>941.64469999999994</v>
      </c>
      <c r="G1839" s="80">
        <v>82.64</v>
      </c>
      <c r="H1839" s="80">
        <v>-0.85</v>
      </c>
      <c r="I1839" s="80">
        <v>46.98</v>
      </c>
      <c r="J1839" s="80">
        <v>9684.1</v>
      </c>
      <c r="K1839" s="80">
        <v>1139.4834000000001</v>
      </c>
      <c r="L1839" s="80">
        <v>11647.61</v>
      </c>
      <c r="M1839" s="80">
        <v>20063.38</v>
      </c>
    </row>
    <row r="1840" spans="1:13" ht="15.5" x14ac:dyDescent="0.35">
      <c r="A1840" s="13">
        <v>45301</v>
      </c>
      <c r="B1840" s="81" t="s">
        <v>1886</v>
      </c>
      <c r="C1840" s="80">
        <f t="shared" si="199"/>
        <v>2024</v>
      </c>
      <c r="D1840" s="80">
        <f t="shared" si="200"/>
        <v>1</v>
      </c>
      <c r="E1840" s="80">
        <f t="shared" si="201"/>
        <v>10</v>
      </c>
      <c r="F1840" s="80">
        <v>931.77589999999998</v>
      </c>
      <c r="G1840" s="80">
        <v>81.77</v>
      </c>
      <c r="H1840" s="80">
        <v>-0.87</v>
      </c>
      <c r="I1840" s="80">
        <v>93.3</v>
      </c>
      <c r="J1840" s="80">
        <v>9979.7999999999993</v>
      </c>
      <c r="K1840" s="80">
        <v>1139.4834000000001</v>
      </c>
      <c r="L1840" s="80">
        <v>11639.27</v>
      </c>
      <c r="M1840" s="80">
        <v>20029.509999999998</v>
      </c>
    </row>
    <row r="1841" spans="1:13" ht="15.5" x14ac:dyDescent="0.35">
      <c r="A1841" s="13">
        <v>45302</v>
      </c>
      <c r="B1841" s="81" t="s">
        <v>1887</v>
      </c>
      <c r="C1841" s="80">
        <f t="shared" si="199"/>
        <v>2024</v>
      </c>
      <c r="D1841" s="80">
        <f t="shared" si="200"/>
        <v>1</v>
      </c>
      <c r="E1841" s="80">
        <f t="shared" si="201"/>
        <v>11</v>
      </c>
      <c r="F1841" s="80">
        <v>922.21690000000001</v>
      </c>
      <c r="G1841" s="80">
        <v>80.930000000000007</v>
      </c>
      <c r="H1841" s="80">
        <v>-0.84</v>
      </c>
      <c r="I1841" s="80">
        <v>135.72</v>
      </c>
      <c r="J1841" s="80">
        <v>9726.7999999999993</v>
      </c>
      <c r="K1841" s="80">
        <v>1139.4834000000001</v>
      </c>
      <c r="L1841" s="80">
        <v>11648.96</v>
      </c>
      <c r="M1841" s="80">
        <v>20039.82</v>
      </c>
    </row>
    <row r="1842" spans="1:13" ht="15.5" x14ac:dyDescent="0.35">
      <c r="A1842" s="13">
        <v>45303</v>
      </c>
      <c r="B1842" s="81" t="s">
        <v>1888</v>
      </c>
      <c r="C1842" s="80">
        <f t="shared" si="199"/>
        <v>2024</v>
      </c>
      <c r="D1842" s="80">
        <f t="shared" si="200"/>
        <v>1</v>
      </c>
      <c r="E1842" s="80">
        <f t="shared" si="201"/>
        <v>12</v>
      </c>
      <c r="F1842" s="80">
        <v>913.63969999999995</v>
      </c>
      <c r="G1842" s="80">
        <v>80.180000000000007</v>
      </c>
      <c r="H1842" s="80">
        <v>-0.75</v>
      </c>
      <c r="I1842" s="80">
        <v>65.81</v>
      </c>
      <c r="J1842" s="80">
        <v>8586.6</v>
      </c>
      <c r="K1842" s="80">
        <v>1139.4834000000001</v>
      </c>
      <c r="L1842" s="80">
        <v>11649.59</v>
      </c>
      <c r="M1842" s="80">
        <v>20038.169999999998</v>
      </c>
    </row>
    <row r="1843" spans="1:13" ht="15.5" x14ac:dyDescent="0.35">
      <c r="A1843" s="13">
        <v>45304</v>
      </c>
      <c r="B1843" s="81" t="s">
        <v>1889</v>
      </c>
      <c r="C1843" s="80">
        <f t="shared" si="199"/>
        <v>2024</v>
      </c>
      <c r="D1843" s="80">
        <f t="shared" si="200"/>
        <v>1</v>
      </c>
      <c r="E1843" s="80">
        <f t="shared" si="201"/>
        <v>13</v>
      </c>
      <c r="F1843" s="80">
        <v>906.78319999999997</v>
      </c>
      <c r="G1843" s="80">
        <v>79.58</v>
      </c>
      <c r="H1843" s="80">
        <v>-0.6</v>
      </c>
      <c r="I1843" s="80">
        <v>259.69</v>
      </c>
      <c r="J1843" s="80">
        <v>7101</v>
      </c>
      <c r="K1843" s="80">
        <v>1139.4834000000001</v>
      </c>
      <c r="L1843" s="80">
        <v>11650.2</v>
      </c>
      <c r="M1843" s="80">
        <v>20036.54</v>
      </c>
    </row>
    <row r="1844" spans="1:13" ht="15.5" x14ac:dyDescent="0.35">
      <c r="A1844" s="13">
        <v>45305</v>
      </c>
      <c r="B1844" s="81" t="s">
        <v>1890</v>
      </c>
      <c r="C1844" s="80">
        <f t="shared" si="199"/>
        <v>2024</v>
      </c>
      <c r="D1844" s="80">
        <f t="shared" si="200"/>
        <v>1</v>
      </c>
      <c r="E1844" s="80">
        <f t="shared" si="201"/>
        <v>14</v>
      </c>
      <c r="F1844" s="80">
        <v>900.56650000000002</v>
      </c>
      <c r="G1844" s="80">
        <v>79.03</v>
      </c>
      <c r="H1844" s="80">
        <v>-0.55000000000000004</v>
      </c>
      <c r="I1844" s="80">
        <v>257.14</v>
      </c>
      <c r="J1844" s="80">
        <v>6476.2</v>
      </c>
      <c r="K1844" s="80">
        <v>1139.4834000000001</v>
      </c>
      <c r="L1844" s="80">
        <v>11650.69</v>
      </c>
      <c r="M1844" s="80">
        <v>20035.259999999998</v>
      </c>
    </row>
    <row r="1845" spans="1:13" ht="15.5" x14ac:dyDescent="0.35">
      <c r="A1845" s="13">
        <v>45306</v>
      </c>
      <c r="B1845" s="81" t="s">
        <v>1891</v>
      </c>
      <c r="C1845" s="80">
        <f t="shared" si="199"/>
        <v>2024</v>
      </c>
      <c r="D1845" s="80">
        <f t="shared" si="200"/>
        <v>1</v>
      </c>
      <c r="E1845" s="80">
        <f t="shared" si="201"/>
        <v>15</v>
      </c>
      <c r="F1845" s="80">
        <v>892.53710000000001</v>
      </c>
      <c r="G1845" s="80">
        <v>78.33</v>
      </c>
      <c r="H1845" s="80">
        <v>-0.7</v>
      </c>
      <c r="I1845" s="80">
        <v>108.27</v>
      </c>
      <c r="J1845" s="80">
        <v>8053.8</v>
      </c>
      <c r="K1845" s="80">
        <v>1139.4834000000001</v>
      </c>
      <c r="L1845" s="80">
        <v>11651.16</v>
      </c>
      <c r="M1845" s="80">
        <v>20034.03</v>
      </c>
    </row>
    <row r="1846" spans="1:13" ht="15.5" x14ac:dyDescent="0.35">
      <c r="A1846" s="13">
        <v>45307</v>
      </c>
      <c r="B1846" s="81" t="s">
        <v>1892</v>
      </c>
      <c r="C1846" s="80">
        <f t="shared" si="199"/>
        <v>2024</v>
      </c>
      <c r="D1846" s="80">
        <f t="shared" si="200"/>
        <v>1</v>
      </c>
      <c r="E1846" s="80">
        <f t="shared" si="201"/>
        <v>16</v>
      </c>
      <c r="F1846" s="80">
        <v>883.96990000000005</v>
      </c>
      <c r="G1846" s="80">
        <v>77.58</v>
      </c>
      <c r="H1846" s="80">
        <v>-0.75</v>
      </c>
      <c r="I1846" s="80">
        <v>141.44999999999999</v>
      </c>
      <c r="J1846" s="80">
        <v>8705.5</v>
      </c>
      <c r="K1846" s="80">
        <v>1139.4834000000001</v>
      </c>
      <c r="L1846" s="80">
        <v>11651.81</v>
      </c>
      <c r="M1846" s="80">
        <v>20032.310000000001</v>
      </c>
    </row>
    <row r="1847" spans="1:13" ht="15.5" x14ac:dyDescent="0.35">
      <c r="A1847" s="13">
        <v>45308</v>
      </c>
      <c r="B1847" s="81" t="s">
        <v>1893</v>
      </c>
      <c r="C1847" s="80">
        <f t="shared" si="199"/>
        <v>2024</v>
      </c>
      <c r="D1847" s="80">
        <f t="shared" si="200"/>
        <v>1</v>
      </c>
      <c r="E1847" s="80">
        <f t="shared" si="201"/>
        <v>17</v>
      </c>
      <c r="F1847" s="80">
        <v>875.63840000000005</v>
      </c>
      <c r="G1847" s="80">
        <v>76.849999999999994</v>
      </c>
      <c r="H1847" s="80">
        <v>-0.73</v>
      </c>
      <c r="I1847" s="80">
        <v>161.03</v>
      </c>
      <c r="J1847" s="80">
        <v>8475.4</v>
      </c>
      <c r="K1847" s="80">
        <v>1139.4835</v>
      </c>
      <c r="L1847" s="80">
        <v>11643.47</v>
      </c>
      <c r="M1847" s="80">
        <v>19998.439999999999</v>
      </c>
    </row>
    <row r="1848" spans="1:13" ht="15.5" x14ac:dyDescent="0.35">
      <c r="A1848" s="13">
        <v>45309</v>
      </c>
      <c r="B1848" s="81" t="s">
        <v>1894</v>
      </c>
      <c r="C1848" s="80">
        <f t="shared" si="199"/>
        <v>2024</v>
      </c>
      <c r="D1848" s="80">
        <f t="shared" si="200"/>
        <v>1</v>
      </c>
      <c r="E1848" s="80">
        <f t="shared" si="201"/>
        <v>18</v>
      </c>
      <c r="F1848" s="80">
        <v>868.02779999999996</v>
      </c>
      <c r="G1848" s="80">
        <v>76.180000000000007</v>
      </c>
      <c r="H1848" s="80">
        <v>-0.67</v>
      </c>
      <c r="I1848" s="80">
        <v>132.91999999999999</v>
      </c>
      <c r="J1848" s="80">
        <v>7740.3</v>
      </c>
      <c r="K1848" s="80">
        <v>1139.4835</v>
      </c>
      <c r="L1848" s="80">
        <v>11653.18</v>
      </c>
      <c r="M1848" s="80">
        <v>20028.7</v>
      </c>
    </row>
    <row r="1849" spans="1:13" ht="15.5" x14ac:dyDescent="0.35">
      <c r="A1849" s="13">
        <v>45310</v>
      </c>
      <c r="B1849" s="81" t="s">
        <v>1895</v>
      </c>
      <c r="C1849" s="80">
        <f t="shared" si="199"/>
        <v>2024</v>
      </c>
      <c r="D1849" s="80">
        <f t="shared" si="200"/>
        <v>1</v>
      </c>
      <c r="E1849" s="80">
        <f t="shared" si="201"/>
        <v>19</v>
      </c>
      <c r="F1849" s="80">
        <v>860.22550000000001</v>
      </c>
      <c r="G1849" s="80">
        <v>75.489999999999995</v>
      </c>
      <c r="H1849" s="80">
        <v>-0.68</v>
      </c>
      <c r="I1849" s="80">
        <v>250.1</v>
      </c>
      <c r="J1849" s="80">
        <v>8060.6</v>
      </c>
      <c r="K1849" s="80">
        <v>1139.4835</v>
      </c>
      <c r="L1849" s="80">
        <v>11653.73</v>
      </c>
      <c r="M1849" s="80">
        <v>20027.68</v>
      </c>
    </row>
    <row r="1850" spans="1:13" ht="15.5" x14ac:dyDescent="0.35">
      <c r="A1850" s="13">
        <v>45311</v>
      </c>
      <c r="B1850" s="81" t="s">
        <v>1896</v>
      </c>
      <c r="C1850" s="80">
        <f t="shared" si="199"/>
        <v>2024</v>
      </c>
      <c r="D1850" s="80">
        <f t="shared" si="200"/>
        <v>1</v>
      </c>
      <c r="E1850" s="80">
        <f t="shared" si="201"/>
        <v>20</v>
      </c>
      <c r="F1850" s="80">
        <v>853.86260000000004</v>
      </c>
      <c r="G1850" s="80">
        <v>74.930000000000007</v>
      </c>
      <c r="H1850" s="80">
        <v>-0.56000000000000005</v>
      </c>
      <c r="I1850" s="80">
        <v>357.23</v>
      </c>
      <c r="J1850" s="80">
        <v>6987.1</v>
      </c>
      <c r="K1850" s="80">
        <v>1139.4835</v>
      </c>
      <c r="L1850" s="80">
        <v>11654.38</v>
      </c>
      <c r="M1850" s="80">
        <v>20025.98</v>
      </c>
    </row>
    <row r="1851" spans="1:13" ht="15.5" x14ac:dyDescent="0.35">
      <c r="A1851" s="13">
        <v>45312</v>
      </c>
      <c r="B1851" s="81" t="s">
        <v>1897</v>
      </c>
      <c r="C1851" s="80">
        <f t="shared" si="199"/>
        <v>2024</v>
      </c>
      <c r="D1851" s="80">
        <f t="shared" si="200"/>
        <v>1</v>
      </c>
      <c r="E1851" s="80">
        <f t="shared" si="201"/>
        <v>21</v>
      </c>
      <c r="F1851" s="80">
        <v>847.94010000000003</v>
      </c>
      <c r="G1851" s="80">
        <v>74.41</v>
      </c>
      <c r="H1851" s="80">
        <v>-0.52</v>
      </c>
      <c r="I1851" s="80">
        <v>455.37</v>
      </c>
      <c r="J1851" s="80">
        <v>6352.3</v>
      </c>
      <c r="K1851" s="80">
        <v>1139.4835</v>
      </c>
      <c r="L1851" s="80">
        <v>11654.99</v>
      </c>
      <c r="M1851" s="80">
        <v>20024.37</v>
      </c>
    </row>
    <row r="1852" spans="1:13" ht="15.5" x14ac:dyDescent="0.35">
      <c r="A1852" s="13">
        <v>45313</v>
      </c>
      <c r="B1852" s="81" t="s">
        <v>1898</v>
      </c>
      <c r="C1852" s="80">
        <f t="shared" si="199"/>
        <v>2024</v>
      </c>
      <c r="D1852" s="80">
        <f t="shared" si="200"/>
        <v>1</v>
      </c>
      <c r="E1852" s="80">
        <f t="shared" si="201"/>
        <v>22</v>
      </c>
      <c r="F1852" s="80">
        <v>842.08219999999994</v>
      </c>
      <c r="G1852" s="80">
        <v>73.900000000000006</v>
      </c>
      <c r="H1852" s="80">
        <v>-0.51</v>
      </c>
      <c r="I1852" s="80">
        <v>369.08</v>
      </c>
      <c r="J1852" s="80">
        <v>6211.4</v>
      </c>
      <c r="K1852" s="80">
        <v>1139.4835</v>
      </c>
      <c r="L1852" s="80">
        <v>11655.49</v>
      </c>
      <c r="M1852" s="80">
        <v>20002.060000000001</v>
      </c>
    </row>
    <row r="1853" spans="1:13" ht="15.5" x14ac:dyDescent="0.35">
      <c r="A1853" s="13">
        <v>45314</v>
      </c>
      <c r="B1853" s="81" t="s">
        <v>1899</v>
      </c>
      <c r="C1853" s="80">
        <f t="shared" si="199"/>
        <v>2024</v>
      </c>
      <c r="D1853" s="80">
        <f t="shared" si="200"/>
        <v>1</v>
      </c>
      <c r="E1853" s="80">
        <f t="shared" si="201"/>
        <v>23</v>
      </c>
      <c r="F1853" s="80">
        <v>836.64250000000004</v>
      </c>
      <c r="G1853" s="80">
        <v>73.42</v>
      </c>
      <c r="H1853" s="80">
        <v>-0.48</v>
      </c>
      <c r="I1853" s="80">
        <v>288.66000000000003</v>
      </c>
      <c r="J1853" s="80">
        <v>5752.2</v>
      </c>
      <c r="K1853" s="80">
        <v>1139.4835</v>
      </c>
      <c r="L1853" s="80">
        <v>11655.71</v>
      </c>
      <c r="M1853" s="80">
        <v>19939.53</v>
      </c>
    </row>
    <row r="1854" spans="1:13" ht="15.5" x14ac:dyDescent="0.35">
      <c r="A1854" s="13">
        <v>45315</v>
      </c>
      <c r="B1854" s="81" t="s">
        <v>1900</v>
      </c>
      <c r="C1854" s="80">
        <f t="shared" si="199"/>
        <v>2024</v>
      </c>
      <c r="D1854" s="80">
        <f t="shared" si="200"/>
        <v>1</v>
      </c>
      <c r="E1854" s="80">
        <f t="shared" si="201"/>
        <v>24</v>
      </c>
      <c r="F1854" s="80">
        <v>832.26199999999994</v>
      </c>
      <c r="G1854" s="80">
        <v>73.040000000000006</v>
      </c>
      <c r="H1854" s="80">
        <v>-0.38</v>
      </c>
      <c r="I1854" s="80">
        <v>445.64</v>
      </c>
      <c r="J1854" s="80">
        <v>4784.1000000000004</v>
      </c>
      <c r="K1854" s="80">
        <v>1139.4835</v>
      </c>
      <c r="L1854" s="80">
        <v>11647.03</v>
      </c>
      <c r="M1854" s="80">
        <v>19906.55</v>
      </c>
    </row>
    <row r="1855" spans="1:13" ht="15.5" x14ac:dyDescent="0.35">
      <c r="A1855" s="13">
        <v>45316</v>
      </c>
      <c r="B1855" s="81" t="s">
        <v>1901</v>
      </c>
      <c r="C1855" s="80">
        <f t="shared" si="199"/>
        <v>2024</v>
      </c>
      <c r="D1855" s="80">
        <f t="shared" si="200"/>
        <v>1</v>
      </c>
      <c r="E1855" s="80">
        <f t="shared" si="201"/>
        <v>25</v>
      </c>
      <c r="F1855" s="80">
        <v>827.66079999999999</v>
      </c>
      <c r="G1855" s="80">
        <v>72.63</v>
      </c>
      <c r="H1855" s="80">
        <v>-0.4</v>
      </c>
      <c r="I1855" s="80">
        <v>494.37</v>
      </c>
      <c r="J1855" s="80">
        <v>5113.2</v>
      </c>
      <c r="K1855" s="80">
        <v>1139.4835</v>
      </c>
      <c r="L1855" s="80">
        <v>11656.18</v>
      </c>
      <c r="M1855" s="80">
        <v>19938.28</v>
      </c>
    </row>
    <row r="1856" spans="1:13" ht="15.5" x14ac:dyDescent="0.35">
      <c r="A1856" s="13">
        <v>45317</v>
      </c>
      <c r="B1856" s="81" t="s">
        <v>1902</v>
      </c>
      <c r="C1856" s="80">
        <f t="shared" si="199"/>
        <v>2024</v>
      </c>
      <c r="D1856" s="80">
        <f t="shared" si="200"/>
        <v>1</v>
      </c>
      <c r="E1856" s="80">
        <f t="shared" si="201"/>
        <v>26</v>
      </c>
      <c r="F1856" s="80">
        <v>823.40949999999998</v>
      </c>
      <c r="G1856" s="80">
        <v>72.260000000000005</v>
      </c>
      <c r="H1856" s="80">
        <v>-0.37</v>
      </c>
      <c r="I1856" s="80">
        <v>547.66999999999996</v>
      </c>
      <c r="J1856" s="80">
        <v>4761.5</v>
      </c>
      <c r="K1856" s="80">
        <v>1139.4835</v>
      </c>
      <c r="L1856" s="80">
        <v>11656.29</v>
      </c>
      <c r="M1856" s="80">
        <v>19938</v>
      </c>
    </row>
    <row r="1857" spans="1:13" ht="15.5" x14ac:dyDescent="0.35">
      <c r="A1857" s="13">
        <v>45318</v>
      </c>
      <c r="B1857" s="81" t="s">
        <v>1903</v>
      </c>
      <c r="C1857" s="80">
        <f t="shared" si="199"/>
        <v>2024</v>
      </c>
      <c r="D1857" s="80">
        <f t="shared" si="200"/>
        <v>1</v>
      </c>
      <c r="E1857" s="80">
        <f t="shared" si="201"/>
        <v>27</v>
      </c>
      <c r="F1857" s="80">
        <v>819.34789999999998</v>
      </c>
      <c r="G1857" s="80">
        <v>71.91</v>
      </c>
      <c r="H1857" s="80">
        <v>-0.36</v>
      </c>
      <c r="I1857" s="80">
        <v>339.64</v>
      </c>
      <c r="J1857" s="80">
        <v>4450.3999999999996</v>
      </c>
      <c r="K1857" s="80">
        <v>1139.4835</v>
      </c>
      <c r="L1857" s="80">
        <v>11656.47</v>
      </c>
      <c r="M1857" s="80">
        <v>19937.52</v>
      </c>
    </row>
    <row r="1858" spans="1:13" ht="15.5" x14ac:dyDescent="0.35">
      <c r="A1858" s="13">
        <v>45319</v>
      </c>
      <c r="B1858" s="81" t="s">
        <v>1904</v>
      </c>
      <c r="C1858" s="80">
        <f t="shared" si="199"/>
        <v>2024</v>
      </c>
      <c r="D1858" s="80">
        <f t="shared" si="200"/>
        <v>1</v>
      </c>
      <c r="E1858" s="80">
        <f t="shared" si="201"/>
        <v>28</v>
      </c>
      <c r="F1858" s="80">
        <v>815.19349999999997</v>
      </c>
      <c r="G1858" s="80">
        <v>71.540000000000006</v>
      </c>
      <c r="H1858" s="80">
        <v>-0.36</v>
      </c>
      <c r="I1858" s="80">
        <v>395.39</v>
      </c>
      <c r="J1858" s="80">
        <v>4434.3999999999996</v>
      </c>
      <c r="K1858" s="80">
        <v>1139.4835</v>
      </c>
      <c r="L1858" s="80">
        <v>11656.7</v>
      </c>
      <c r="M1858" s="80">
        <v>19936.91</v>
      </c>
    </row>
    <row r="1859" spans="1:13" ht="15.5" x14ac:dyDescent="0.35">
      <c r="A1859" s="13">
        <v>45320</v>
      </c>
      <c r="B1859" s="81" t="s">
        <v>1905</v>
      </c>
      <c r="C1859" s="80">
        <f t="shared" si="199"/>
        <v>2024</v>
      </c>
      <c r="D1859" s="80">
        <f t="shared" si="200"/>
        <v>1</v>
      </c>
      <c r="E1859" s="80">
        <f t="shared" si="201"/>
        <v>29</v>
      </c>
      <c r="F1859" s="80">
        <v>809.79390000000001</v>
      </c>
      <c r="G1859" s="80">
        <v>71.069999999999993</v>
      </c>
      <c r="H1859" s="80">
        <v>-0.47</v>
      </c>
      <c r="I1859" s="80">
        <v>297.77</v>
      </c>
      <c r="J1859" s="80">
        <v>5678.7</v>
      </c>
      <c r="K1859" s="80">
        <v>1139.4835</v>
      </c>
      <c r="L1859" s="80">
        <v>11656.93</v>
      </c>
      <c r="M1859" s="80">
        <v>19936.29</v>
      </c>
    </row>
    <row r="1860" spans="1:13" ht="15.5" x14ac:dyDescent="0.35">
      <c r="A1860" s="13">
        <v>45321</v>
      </c>
      <c r="B1860" s="81" t="s">
        <v>1906</v>
      </c>
      <c r="C1860" s="80">
        <f t="shared" si="199"/>
        <v>2024</v>
      </c>
      <c r="D1860" s="80">
        <f t="shared" si="200"/>
        <v>1</v>
      </c>
      <c r="E1860" s="80">
        <f t="shared" si="201"/>
        <v>30</v>
      </c>
      <c r="F1860" s="80">
        <v>804.51880000000006</v>
      </c>
      <c r="G1860" s="80">
        <v>70.599999999999994</v>
      </c>
      <c r="H1860" s="80">
        <v>-0.46</v>
      </c>
      <c r="I1860" s="80">
        <v>282.83999999999997</v>
      </c>
      <c r="J1860" s="80">
        <v>5534.2</v>
      </c>
      <c r="K1860" s="80">
        <v>1139.4835</v>
      </c>
      <c r="L1860" s="80">
        <v>11657.17</v>
      </c>
      <c r="M1860" s="80">
        <v>19935.66</v>
      </c>
    </row>
    <row r="1861" spans="1:13" ht="15.5" x14ac:dyDescent="0.35">
      <c r="A1861" s="13">
        <v>45322</v>
      </c>
      <c r="B1861" s="81" t="s">
        <v>1907</v>
      </c>
      <c r="C1861" s="80">
        <f t="shared" ref="C1861:C1924" si="202">YEAR(B1861)</f>
        <v>2024</v>
      </c>
      <c r="D1861" s="80">
        <f t="shared" ref="D1861:D1924" si="203">MONTH(B1861)</f>
        <v>1</v>
      </c>
      <c r="E1861" s="80">
        <f t="shared" ref="E1861:E1924" si="204">DAY(B1861)</f>
        <v>31</v>
      </c>
      <c r="F1861" s="80">
        <v>799.55060000000003</v>
      </c>
      <c r="G1861" s="80">
        <v>70.17</v>
      </c>
      <c r="H1861" s="80">
        <v>-0.44</v>
      </c>
      <c r="I1861" s="80">
        <v>299.33999999999997</v>
      </c>
      <c r="J1861" s="80">
        <v>5285.7</v>
      </c>
      <c r="K1861" s="80">
        <v>1139.4835</v>
      </c>
      <c r="L1861" s="80">
        <v>11648.44</v>
      </c>
      <c r="M1861" s="80">
        <v>19902.82</v>
      </c>
    </row>
    <row r="1862" spans="1:13" ht="15.5" x14ac:dyDescent="0.35">
      <c r="A1862" s="13">
        <v>45323</v>
      </c>
      <c r="B1862" s="81" t="s">
        <v>1908</v>
      </c>
      <c r="C1862" s="80">
        <f t="shared" si="202"/>
        <v>2024</v>
      </c>
      <c r="D1862" s="80">
        <f t="shared" si="203"/>
        <v>2</v>
      </c>
      <c r="E1862" s="80">
        <f t="shared" si="204"/>
        <v>1</v>
      </c>
      <c r="F1862" s="80">
        <v>794.54560000000004</v>
      </c>
      <c r="G1862" s="80">
        <v>69.73</v>
      </c>
      <c r="H1862" s="80">
        <v>-0.44</v>
      </c>
      <c r="I1862" s="80">
        <v>320.08</v>
      </c>
      <c r="J1862" s="80">
        <v>5145.7</v>
      </c>
      <c r="K1862" s="80">
        <v>1139.4835</v>
      </c>
      <c r="L1862" s="80">
        <v>11657.9</v>
      </c>
      <c r="M1862" s="80">
        <v>19933.75</v>
      </c>
    </row>
    <row r="1863" spans="1:13" ht="15.5" x14ac:dyDescent="0.35">
      <c r="A1863" s="13">
        <v>45324</v>
      </c>
      <c r="B1863" s="81" t="s">
        <v>1909</v>
      </c>
      <c r="C1863" s="80">
        <f t="shared" si="202"/>
        <v>2024</v>
      </c>
      <c r="D1863" s="80">
        <f t="shared" si="203"/>
        <v>2</v>
      </c>
      <c r="E1863" s="80">
        <f t="shared" si="204"/>
        <v>2</v>
      </c>
      <c r="F1863" s="80">
        <v>790.28710000000001</v>
      </c>
      <c r="G1863" s="80">
        <v>69.349999999999994</v>
      </c>
      <c r="H1863" s="80">
        <v>-0.37</v>
      </c>
      <c r="I1863" s="80">
        <v>337.28</v>
      </c>
      <c r="J1863" s="80">
        <v>4641.8</v>
      </c>
      <c r="K1863" s="80">
        <v>1139.4835</v>
      </c>
      <c r="L1863" s="80">
        <v>11658.05</v>
      </c>
      <c r="M1863" s="80">
        <v>19993.330000000002</v>
      </c>
    </row>
    <row r="1864" spans="1:13" ht="15.5" x14ac:dyDescent="0.35">
      <c r="A1864" s="13">
        <v>45325</v>
      </c>
      <c r="B1864" s="81" t="s">
        <v>1910</v>
      </c>
      <c r="C1864" s="80">
        <f t="shared" si="202"/>
        <v>2024</v>
      </c>
      <c r="D1864" s="80">
        <f t="shared" si="203"/>
        <v>2</v>
      </c>
      <c r="E1864" s="80">
        <f t="shared" si="204"/>
        <v>3</v>
      </c>
      <c r="F1864" s="80">
        <v>787.79359999999997</v>
      </c>
      <c r="G1864" s="80">
        <v>69.14</v>
      </c>
      <c r="H1864" s="80">
        <v>-0.22</v>
      </c>
      <c r="I1864" s="80">
        <v>867.81</v>
      </c>
      <c r="J1864" s="80">
        <v>3349.5</v>
      </c>
      <c r="K1864" s="80">
        <v>1139.4835</v>
      </c>
      <c r="L1864" s="80">
        <v>11658.28</v>
      </c>
      <c r="M1864" s="80">
        <v>19992.740000000002</v>
      </c>
    </row>
    <row r="1865" spans="1:13" ht="15.5" x14ac:dyDescent="0.35">
      <c r="A1865" s="13">
        <v>45326</v>
      </c>
      <c r="B1865" s="81" t="s">
        <v>1911</v>
      </c>
      <c r="C1865" s="80">
        <f t="shared" si="202"/>
        <v>2024</v>
      </c>
      <c r="D1865" s="80">
        <f t="shared" si="203"/>
        <v>2</v>
      </c>
      <c r="E1865" s="80">
        <f t="shared" si="204"/>
        <v>4</v>
      </c>
      <c r="F1865" s="80">
        <v>785.35180000000003</v>
      </c>
      <c r="G1865" s="80">
        <v>68.92</v>
      </c>
      <c r="H1865" s="80">
        <v>-0.21</v>
      </c>
      <c r="I1865" s="80">
        <v>815.84</v>
      </c>
      <c r="J1865" s="80">
        <v>3273.9</v>
      </c>
      <c r="K1865" s="80">
        <v>1139.4835</v>
      </c>
      <c r="L1865" s="80">
        <v>11658.42</v>
      </c>
      <c r="M1865" s="80">
        <v>19992.36</v>
      </c>
    </row>
    <row r="1866" spans="1:13" ht="15.5" x14ac:dyDescent="0.35">
      <c r="A1866" s="13">
        <v>45327</v>
      </c>
      <c r="B1866" s="81" t="s">
        <v>1912</v>
      </c>
      <c r="C1866" s="80">
        <f t="shared" si="202"/>
        <v>2024</v>
      </c>
      <c r="D1866" s="80">
        <f t="shared" si="203"/>
        <v>2</v>
      </c>
      <c r="E1866" s="80">
        <f t="shared" si="204"/>
        <v>5</v>
      </c>
      <c r="F1866" s="80">
        <v>781.71360000000004</v>
      </c>
      <c r="G1866" s="80">
        <v>68.599999999999994</v>
      </c>
      <c r="H1866" s="80">
        <v>-0.32</v>
      </c>
      <c r="I1866" s="80">
        <v>370.8</v>
      </c>
      <c r="J1866" s="80">
        <v>3993</v>
      </c>
      <c r="K1866" s="80">
        <v>1139.4835</v>
      </c>
      <c r="L1866" s="80">
        <v>11658.54</v>
      </c>
      <c r="M1866" s="80">
        <v>19992.060000000001</v>
      </c>
    </row>
    <row r="1867" spans="1:13" ht="15.5" x14ac:dyDescent="0.35">
      <c r="A1867" s="13">
        <v>45328</v>
      </c>
      <c r="B1867" s="81" t="s">
        <v>1913</v>
      </c>
      <c r="C1867" s="80">
        <f t="shared" si="202"/>
        <v>2024</v>
      </c>
      <c r="D1867" s="80">
        <f t="shared" si="203"/>
        <v>2</v>
      </c>
      <c r="E1867" s="80">
        <f t="shared" si="204"/>
        <v>6</v>
      </c>
      <c r="F1867" s="80">
        <v>778.06730000000005</v>
      </c>
      <c r="G1867" s="80">
        <v>68.28</v>
      </c>
      <c r="H1867" s="80">
        <v>-0.32</v>
      </c>
      <c r="I1867" s="80">
        <v>429.63</v>
      </c>
      <c r="J1867" s="80">
        <v>4065.2</v>
      </c>
      <c r="K1867" s="80">
        <v>1139.4835</v>
      </c>
      <c r="L1867" s="80">
        <v>11658.7</v>
      </c>
      <c r="M1867" s="80">
        <v>19991.63</v>
      </c>
    </row>
    <row r="1868" spans="1:13" ht="15.5" x14ac:dyDescent="0.35">
      <c r="A1868" s="13">
        <v>45329</v>
      </c>
      <c r="B1868" s="81" t="s">
        <v>1914</v>
      </c>
      <c r="C1868" s="80">
        <f t="shared" si="202"/>
        <v>2024</v>
      </c>
      <c r="D1868" s="80">
        <f t="shared" si="203"/>
        <v>2</v>
      </c>
      <c r="E1868" s="80">
        <f t="shared" si="204"/>
        <v>7</v>
      </c>
      <c r="F1868" s="80">
        <v>773.3854</v>
      </c>
      <c r="G1868" s="80">
        <v>67.87</v>
      </c>
      <c r="H1868" s="80">
        <v>-0.41</v>
      </c>
      <c r="I1868" s="80">
        <v>220.02</v>
      </c>
      <c r="J1868" s="80">
        <v>4883.1000000000004</v>
      </c>
      <c r="K1868" s="80">
        <v>1139.4835</v>
      </c>
      <c r="L1868" s="80">
        <v>11649.91</v>
      </c>
      <c r="M1868" s="80">
        <v>19958.939999999999</v>
      </c>
    </row>
    <row r="1869" spans="1:13" ht="15.5" x14ac:dyDescent="0.35">
      <c r="A1869" s="13">
        <v>45330</v>
      </c>
      <c r="B1869" s="81" t="s">
        <v>1915</v>
      </c>
      <c r="C1869" s="80">
        <f t="shared" si="202"/>
        <v>2024</v>
      </c>
      <c r="D1869" s="80">
        <f t="shared" si="203"/>
        <v>2</v>
      </c>
      <c r="E1869" s="80">
        <f t="shared" si="204"/>
        <v>8</v>
      </c>
      <c r="F1869" s="80">
        <v>768.88390000000004</v>
      </c>
      <c r="G1869" s="80">
        <v>67.48</v>
      </c>
      <c r="H1869" s="80">
        <v>-0.4</v>
      </c>
      <c r="I1869" s="80">
        <v>349.03</v>
      </c>
      <c r="J1869" s="80">
        <v>4849.3999999999996</v>
      </c>
      <c r="K1869" s="80">
        <v>1139.4835</v>
      </c>
      <c r="L1869" s="80">
        <v>11659.36</v>
      </c>
      <c r="M1869" s="80">
        <v>19989.88</v>
      </c>
    </row>
    <row r="1870" spans="1:13" ht="15.5" x14ac:dyDescent="0.35">
      <c r="A1870" s="13">
        <v>45331</v>
      </c>
      <c r="B1870" s="81" t="s">
        <v>1916</v>
      </c>
      <c r="C1870" s="80">
        <f t="shared" si="202"/>
        <v>2024</v>
      </c>
      <c r="D1870" s="80">
        <f t="shared" si="203"/>
        <v>2</v>
      </c>
      <c r="E1870" s="80">
        <f t="shared" si="204"/>
        <v>9</v>
      </c>
      <c r="F1870" s="80">
        <v>765.93169999999998</v>
      </c>
      <c r="G1870" s="80">
        <v>67.22</v>
      </c>
      <c r="H1870" s="80">
        <v>-0.26</v>
      </c>
      <c r="I1870" s="80">
        <v>446.21</v>
      </c>
      <c r="J1870" s="80">
        <v>3414.3</v>
      </c>
      <c r="K1870" s="80">
        <v>1139.4835</v>
      </c>
      <c r="L1870" s="80">
        <v>11659.78</v>
      </c>
      <c r="M1870" s="80">
        <v>19988.79</v>
      </c>
    </row>
    <row r="1871" spans="1:13" ht="15.5" x14ac:dyDescent="0.35">
      <c r="A1871" s="13">
        <v>45332</v>
      </c>
      <c r="B1871" s="81" t="s">
        <v>1917</v>
      </c>
      <c r="C1871" s="80">
        <f t="shared" si="202"/>
        <v>2024</v>
      </c>
      <c r="D1871" s="80">
        <f t="shared" si="203"/>
        <v>2</v>
      </c>
      <c r="E1871" s="80">
        <f t="shared" si="204"/>
        <v>10</v>
      </c>
      <c r="F1871" s="80">
        <v>763.96400000000006</v>
      </c>
      <c r="G1871" s="80">
        <v>67.040000000000006</v>
      </c>
      <c r="H1871" s="80">
        <v>-0.17</v>
      </c>
      <c r="I1871" s="80">
        <v>598.70000000000005</v>
      </c>
      <c r="J1871" s="80">
        <v>2442.8000000000002</v>
      </c>
      <c r="K1871" s="80">
        <v>1139.4835</v>
      </c>
      <c r="L1871" s="80">
        <v>11659.97</v>
      </c>
      <c r="M1871" s="80">
        <v>19988.28</v>
      </c>
    </row>
    <row r="1872" spans="1:13" ht="15.5" x14ac:dyDescent="0.35">
      <c r="A1872" s="13">
        <v>45333</v>
      </c>
      <c r="B1872" s="81" t="s">
        <v>1918</v>
      </c>
      <c r="C1872" s="80">
        <f t="shared" si="202"/>
        <v>2024</v>
      </c>
      <c r="D1872" s="80">
        <f t="shared" si="203"/>
        <v>2</v>
      </c>
      <c r="E1872" s="80">
        <f t="shared" si="204"/>
        <v>11</v>
      </c>
      <c r="F1872" s="80">
        <v>761.8673</v>
      </c>
      <c r="G1872" s="80">
        <v>67.06</v>
      </c>
      <c r="H1872" s="80">
        <v>-0.18</v>
      </c>
      <c r="I1872" s="80">
        <v>528.29999999999995</v>
      </c>
      <c r="J1872" s="80">
        <v>2506.1</v>
      </c>
      <c r="K1872" s="80">
        <v>1136.0723</v>
      </c>
      <c r="L1872" s="80">
        <v>11660.14</v>
      </c>
      <c r="M1872" s="80">
        <v>19979.830000000002</v>
      </c>
    </row>
    <row r="1873" spans="1:13" ht="15.5" x14ac:dyDescent="0.35">
      <c r="A1873" s="13">
        <v>45334</v>
      </c>
      <c r="B1873" s="81" t="s">
        <v>1919</v>
      </c>
      <c r="C1873" s="80">
        <f t="shared" si="202"/>
        <v>2024</v>
      </c>
      <c r="D1873" s="80">
        <f t="shared" si="203"/>
        <v>2</v>
      </c>
      <c r="E1873" s="80">
        <f t="shared" si="204"/>
        <v>12</v>
      </c>
      <c r="F1873" s="80">
        <v>757.93539999999996</v>
      </c>
      <c r="G1873" s="80">
        <v>66.52</v>
      </c>
      <c r="H1873" s="80">
        <v>-0.35</v>
      </c>
      <c r="I1873" s="80">
        <v>205.73</v>
      </c>
      <c r="J1873" s="80">
        <v>4029.3</v>
      </c>
      <c r="K1873" s="80">
        <v>1139.4835</v>
      </c>
      <c r="L1873" s="80">
        <v>11660.33</v>
      </c>
      <c r="M1873" s="80">
        <v>19979.32</v>
      </c>
    </row>
    <row r="1874" spans="1:13" ht="15.5" x14ac:dyDescent="0.35">
      <c r="A1874" s="13">
        <v>45335</v>
      </c>
      <c r="B1874" s="81" t="s">
        <v>1920</v>
      </c>
      <c r="C1874" s="80">
        <f t="shared" si="202"/>
        <v>2024</v>
      </c>
      <c r="D1874" s="80">
        <f t="shared" si="203"/>
        <v>2</v>
      </c>
      <c r="E1874" s="80">
        <f t="shared" si="204"/>
        <v>13</v>
      </c>
      <c r="F1874" s="80">
        <v>753.98220000000003</v>
      </c>
      <c r="G1874" s="80">
        <v>66.17</v>
      </c>
      <c r="H1874" s="80">
        <v>-0.35</v>
      </c>
      <c r="I1874" s="80">
        <v>247.67</v>
      </c>
      <c r="J1874" s="80">
        <v>4064.3</v>
      </c>
      <c r="K1874" s="80">
        <v>1139.4835</v>
      </c>
      <c r="L1874" s="80">
        <v>11660.53</v>
      </c>
      <c r="M1874" s="80">
        <v>19978.810000000001</v>
      </c>
    </row>
    <row r="1875" spans="1:13" ht="15.5" x14ac:dyDescent="0.35">
      <c r="A1875" s="13">
        <v>45336</v>
      </c>
      <c r="B1875" s="81" t="s">
        <v>1921</v>
      </c>
      <c r="C1875" s="80">
        <f t="shared" si="202"/>
        <v>2024</v>
      </c>
      <c r="D1875" s="80">
        <f t="shared" si="203"/>
        <v>2</v>
      </c>
      <c r="E1875" s="80">
        <f t="shared" si="204"/>
        <v>14</v>
      </c>
      <c r="F1875" s="80">
        <v>750.80799999999999</v>
      </c>
      <c r="G1875" s="80">
        <v>65.89</v>
      </c>
      <c r="H1875" s="80">
        <v>-0.28000000000000003</v>
      </c>
      <c r="I1875" s="80">
        <v>294.58</v>
      </c>
      <c r="J1875" s="80">
        <v>3443.7</v>
      </c>
      <c r="K1875" s="80">
        <v>1139.4835</v>
      </c>
      <c r="L1875" s="80">
        <v>11651.72</v>
      </c>
      <c r="M1875" s="80">
        <v>19946.18</v>
      </c>
    </row>
    <row r="1876" spans="1:13" ht="15.5" x14ac:dyDescent="0.35">
      <c r="A1876" s="13">
        <v>45337</v>
      </c>
      <c r="B1876" s="81" t="s">
        <v>1922</v>
      </c>
      <c r="C1876" s="80">
        <f t="shared" si="202"/>
        <v>2024</v>
      </c>
      <c r="D1876" s="80">
        <f t="shared" si="203"/>
        <v>2</v>
      </c>
      <c r="E1876" s="80">
        <f t="shared" si="204"/>
        <v>15</v>
      </c>
      <c r="F1876" s="80">
        <v>748.3039</v>
      </c>
      <c r="G1876" s="80">
        <v>65.67</v>
      </c>
      <c r="H1876" s="80">
        <v>-0.22</v>
      </c>
      <c r="I1876" s="80">
        <v>475.52</v>
      </c>
      <c r="J1876" s="80">
        <v>2963.2</v>
      </c>
      <c r="K1876" s="80">
        <v>1139.4835</v>
      </c>
      <c r="L1876" s="80">
        <v>11660.91</v>
      </c>
      <c r="M1876" s="80">
        <v>19977.8</v>
      </c>
    </row>
    <row r="1877" spans="1:13" ht="15.5" x14ac:dyDescent="0.35">
      <c r="A1877" s="13">
        <v>45338</v>
      </c>
      <c r="B1877" s="81" t="s">
        <v>1923</v>
      </c>
      <c r="C1877" s="80">
        <f t="shared" si="202"/>
        <v>2024</v>
      </c>
      <c r="D1877" s="80">
        <f t="shared" si="203"/>
        <v>2</v>
      </c>
      <c r="E1877" s="80">
        <f t="shared" si="204"/>
        <v>16</v>
      </c>
      <c r="F1877" s="80">
        <v>746.28179999999998</v>
      </c>
      <c r="G1877" s="80">
        <v>65.489999999999995</v>
      </c>
      <c r="H1877" s="80">
        <v>-0.18</v>
      </c>
      <c r="I1877" s="80">
        <v>647.96</v>
      </c>
      <c r="J1877" s="80">
        <v>2649.8</v>
      </c>
      <c r="K1877" s="80">
        <v>1139.4835</v>
      </c>
      <c r="L1877" s="80">
        <v>11661.15</v>
      </c>
      <c r="M1877" s="80">
        <v>19977.169999999998</v>
      </c>
    </row>
    <row r="1878" spans="1:13" ht="15.5" x14ac:dyDescent="0.35">
      <c r="A1878" s="13">
        <v>45339</v>
      </c>
      <c r="B1878" s="81" t="s">
        <v>1924</v>
      </c>
      <c r="C1878" s="80">
        <f t="shared" si="202"/>
        <v>2024</v>
      </c>
      <c r="D1878" s="80">
        <f t="shared" si="203"/>
        <v>2</v>
      </c>
      <c r="E1878" s="80">
        <f t="shared" si="204"/>
        <v>17</v>
      </c>
      <c r="F1878" s="80">
        <v>745.04150000000004</v>
      </c>
      <c r="G1878" s="80">
        <v>65.38</v>
      </c>
      <c r="H1878" s="80">
        <v>-0.11</v>
      </c>
      <c r="I1878" s="80">
        <v>839.52</v>
      </c>
      <c r="J1878" s="80">
        <v>2070.8000000000002</v>
      </c>
      <c r="K1878" s="80">
        <v>1139.4835</v>
      </c>
      <c r="L1878" s="80">
        <v>11661.27</v>
      </c>
      <c r="M1878" s="80">
        <v>19976.84</v>
      </c>
    </row>
    <row r="1879" spans="1:13" ht="15.5" x14ac:dyDescent="0.35">
      <c r="A1879" s="13">
        <v>45340</v>
      </c>
      <c r="B1879" s="81" t="s">
        <v>1925</v>
      </c>
      <c r="C1879" s="80">
        <f t="shared" si="202"/>
        <v>2024</v>
      </c>
      <c r="D1879" s="80">
        <f t="shared" si="203"/>
        <v>2</v>
      </c>
      <c r="E1879" s="80">
        <f t="shared" si="204"/>
        <v>18</v>
      </c>
      <c r="F1879" s="80">
        <v>743.80439999999999</v>
      </c>
      <c r="G1879" s="80">
        <v>65.28</v>
      </c>
      <c r="H1879" s="80">
        <v>-0.11</v>
      </c>
      <c r="I1879" s="80">
        <v>754.07</v>
      </c>
      <c r="J1879" s="80">
        <v>1984.4</v>
      </c>
      <c r="K1879" s="80">
        <v>1139.4835</v>
      </c>
      <c r="L1879" s="80">
        <v>11661.36</v>
      </c>
      <c r="M1879" s="80">
        <v>19976.599999999999</v>
      </c>
    </row>
    <row r="1880" spans="1:13" ht="15.5" x14ac:dyDescent="0.35">
      <c r="A1880" s="13">
        <v>45341</v>
      </c>
      <c r="B1880" s="81" t="s">
        <v>1926</v>
      </c>
      <c r="C1880" s="80">
        <f t="shared" si="202"/>
        <v>2024</v>
      </c>
      <c r="D1880" s="80">
        <f t="shared" si="203"/>
        <v>2</v>
      </c>
      <c r="E1880" s="80">
        <f t="shared" si="204"/>
        <v>19</v>
      </c>
      <c r="F1880" s="80">
        <v>741.53160000000003</v>
      </c>
      <c r="G1880" s="80">
        <v>65.08</v>
      </c>
      <c r="H1880" s="80">
        <v>-0.2</v>
      </c>
      <c r="I1880" s="80">
        <v>488.61</v>
      </c>
      <c r="J1880" s="80">
        <v>2740.4</v>
      </c>
      <c r="K1880" s="80">
        <v>1139.4835</v>
      </c>
      <c r="L1880" s="80">
        <v>11661.47</v>
      </c>
      <c r="M1880" s="80">
        <v>19976.310000000001</v>
      </c>
    </row>
    <row r="1881" spans="1:13" ht="15.5" x14ac:dyDescent="0.35">
      <c r="A1881" s="13">
        <v>45342</v>
      </c>
      <c r="B1881" s="81" t="s">
        <v>1927</v>
      </c>
      <c r="C1881" s="80">
        <f t="shared" si="202"/>
        <v>2024</v>
      </c>
      <c r="D1881" s="80">
        <f t="shared" si="203"/>
        <v>2</v>
      </c>
      <c r="E1881" s="80">
        <f t="shared" si="204"/>
        <v>20</v>
      </c>
      <c r="F1881" s="80">
        <v>739.14200000000005</v>
      </c>
      <c r="G1881" s="80">
        <v>64.87</v>
      </c>
      <c r="H1881" s="80">
        <v>-0.21</v>
      </c>
      <c r="I1881" s="80">
        <v>371.63</v>
      </c>
      <c r="J1881" s="80">
        <v>2744.1</v>
      </c>
      <c r="K1881" s="80">
        <v>1139.4835</v>
      </c>
      <c r="L1881" s="80">
        <v>11661.56</v>
      </c>
      <c r="M1881" s="80">
        <v>19976.09</v>
      </c>
    </row>
    <row r="1882" spans="1:13" ht="15.5" x14ac:dyDescent="0.35">
      <c r="A1882" s="13">
        <v>45343</v>
      </c>
      <c r="B1882" s="81" t="s">
        <v>1928</v>
      </c>
      <c r="C1882" s="80">
        <f t="shared" si="202"/>
        <v>2024</v>
      </c>
      <c r="D1882" s="80">
        <f t="shared" si="203"/>
        <v>2</v>
      </c>
      <c r="E1882" s="80">
        <f t="shared" si="204"/>
        <v>21</v>
      </c>
      <c r="F1882" s="80">
        <v>736.67460000000005</v>
      </c>
      <c r="G1882" s="80">
        <v>64.64</v>
      </c>
      <c r="H1882" s="80">
        <v>-0.22</v>
      </c>
      <c r="I1882" s="80">
        <v>345.94</v>
      </c>
      <c r="J1882" s="80">
        <v>2799.3</v>
      </c>
      <c r="K1882" s="80">
        <v>1139.5835</v>
      </c>
      <c r="L1882" s="80">
        <v>11652.71</v>
      </c>
      <c r="M1882" s="80">
        <v>19935.73</v>
      </c>
    </row>
    <row r="1883" spans="1:13" ht="15.5" x14ac:dyDescent="0.35">
      <c r="A1883" s="13">
        <v>45344</v>
      </c>
      <c r="B1883" s="81" t="s">
        <v>1929</v>
      </c>
      <c r="C1883" s="80">
        <f t="shared" si="202"/>
        <v>2024</v>
      </c>
      <c r="D1883" s="80">
        <f t="shared" si="203"/>
        <v>2</v>
      </c>
      <c r="E1883" s="80">
        <f t="shared" si="204"/>
        <v>22</v>
      </c>
      <c r="F1883" s="80">
        <v>734.20979999999997</v>
      </c>
      <c r="G1883" s="80">
        <v>64.430000000000007</v>
      </c>
      <c r="H1883" s="80">
        <v>-0.22</v>
      </c>
      <c r="I1883" s="80">
        <v>364.75</v>
      </c>
      <c r="J1883" s="80">
        <v>2815.7</v>
      </c>
      <c r="K1883" s="80">
        <v>1139.5835</v>
      </c>
      <c r="L1883" s="80">
        <v>11661.81</v>
      </c>
      <c r="M1883" s="80">
        <v>19967.59</v>
      </c>
    </row>
    <row r="1884" spans="1:13" ht="15.5" x14ac:dyDescent="0.35">
      <c r="A1884" s="13">
        <v>45345</v>
      </c>
      <c r="B1884" s="81" t="s">
        <v>1930</v>
      </c>
      <c r="C1884" s="80">
        <f t="shared" si="202"/>
        <v>2024</v>
      </c>
      <c r="D1884" s="80">
        <f t="shared" si="203"/>
        <v>2</v>
      </c>
      <c r="E1884" s="80">
        <f t="shared" si="204"/>
        <v>23</v>
      </c>
      <c r="F1884" s="80">
        <v>731.18889999999999</v>
      </c>
      <c r="G1884" s="80">
        <v>64.16</v>
      </c>
      <c r="H1884" s="80">
        <v>-0.27</v>
      </c>
      <c r="I1884" s="80">
        <v>297.67</v>
      </c>
      <c r="J1884" s="80">
        <v>3305.3</v>
      </c>
      <c r="K1884" s="80">
        <v>1139.5835</v>
      </c>
      <c r="L1884" s="80">
        <v>11661.91</v>
      </c>
      <c r="M1884" s="80">
        <v>19970.28</v>
      </c>
    </row>
    <row r="1885" spans="1:13" ht="15.5" x14ac:dyDescent="0.35">
      <c r="A1885" s="13">
        <v>45346</v>
      </c>
      <c r="B1885" s="81" t="s">
        <v>1931</v>
      </c>
      <c r="C1885" s="80">
        <f t="shared" si="202"/>
        <v>2024</v>
      </c>
      <c r="D1885" s="80">
        <f t="shared" si="203"/>
        <v>2</v>
      </c>
      <c r="E1885" s="80">
        <f t="shared" si="204"/>
        <v>24</v>
      </c>
      <c r="F1885" s="80">
        <v>728.94579999999996</v>
      </c>
      <c r="G1885" s="80">
        <v>63.97</v>
      </c>
      <c r="H1885" s="80">
        <v>-0.2</v>
      </c>
      <c r="I1885" s="80">
        <v>466.25</v>
      </c>
      <c r="J1885" s="80">
        <v>2700.5</v>
      </c>
      <c r="K1885" s="80">
        <v>1139.5835</v>
      </c>
      <c r="L1885" s="80">
        <v>11661.99</v>
      </c>
      <c r="M1885" s="80">
        <v>19967.13</v>
      </c>
    </row>
    <row r="1886" spans="1:13" ht="15.5" x14ac:dyDescent="0.35">
      <c r="A1886" s="13">
        <v>45347</v>
      </c>
      <c r="B1886" s="81" t="s">
        <v>1932</v>
      </c>
      <c r="C1886" s="80">
        <f t="shared" si="202"/>
        <v>2024</v>
      </c>
      <c r="D1886" s="80">
        <f t="shared" si="203"/>
        <v>2</v>
      </c>
      <c r="E1886" s="80">
        <f t="shared" si="204"/>
        <v>25</v>
      </c>
      <c r="F1886" s="80">
        <v>727.10180000000003</v>
      </c>
      <c r="G1886" s="80">
        <v>63.8</v>
      </c>
      <c r="H1886" s="80">
        <v>-0.16</v>
      </c>
      <c r="I1886" s="80">
        <v>518.91999999999996</v>
      </c>
      <c r="J1886" s="80">
        <v>2355.1999999999998</v>
      </c>
      <c r="K1886" s="80">
        <v>1139.5835</v>
      </c>
      <c r="L1886" s="80">
        <v>11662.13</v>
      </c>
      <c r="M1886" s="80">
        <v>19966.75</v>
      </c>
    </row>
    <row r="1887" spans="1:13" ht="15.5" x14ac:dyDescent="0.35">
      <c r="A1887" s="13">
        <v>45348</v>
      </c>
      <c r="B1887" s="81" t="s">
        <v>1933</v>
      </c>
      <c r="C1887" s="80">
        <f t="shared" si="202"/>
        <v>2024</v>
      </c>
      <c r="D1887" s="80">
        <f t="shared" si="203"/>
        <v>2</v>
      </c>
      <c r="E1887" s="80">
        <f t="shared" si="204"/>
        <v>26</v>
      </c>
      <c r="F1887" s="80">
        <v>723.46119999999996</v>
      </c>
      <c r="G1887" s="80">
        <v>63.48</v>
      </c>
      <c r="H1887" s="80">
        <v>-0.32</v>
      </c>
      <c r="I1887" s="80">
        <v>253.98</v>
      </c>
      <c r="J1887" s="80">
        <v>3882.9</v>
      </c>
      <c r="K1887" s="80">
        <v>1139.5835</v>
      </c>
      <c r="L1887" s="80">
        <v>11662.27</v>
      </c>
      <c r="M1887" s="80">
        <v>19966.39</v>
      </c>
    </row>
    <row r="1888" spans="1:13" ht="15.5" x14ac:dyDescent="0.35">
      <c r="A1888" s="13">
        <v>45349</v>
      </c>
      <c r="B1888" s="81" t="s">
        <v>1934</v>
      </c>
      <c r="C1888" s="80">
        <f t="shared" si="202"/>
        <v>2024</v>
      </c>
      <c r="D1888" s="80">
        <f t="shared" si="203"/>
        <v>2</v>
      </c>
      <c r="E1888" s="80">
        <f t="shared" si="204"/>
        <v>27</v>
      </c>
      <c r="F1888" s="80">
        <v>719.37580000000003</v>
      </c>
      <c r="G1888" s="80">
        <v>63.13</v>
      </c>
      <c r="H1888" s="80">
        <v>-0.36</v>
      </c>
      <c r="I1888" s="80">
        <v>303.47000000000003</v>
      </c>
      <c r="J1888" s="80">
        <v>4287.2</v>
      </c>
      <c r="K1888" s="80">
        <v>1139.5835</v>
      </c>
      <c r="L1888" s="80">
        <v>11662.41</v>
      </c>
      <c r="M1888" s="80">
        <v>19966</v>
      </c>
    </row>
    <row r="1889" spans="1:13" ht="15.5" x14ac:dyDescent="0.35">
      <c r="A1889" s="13">
        <v>45350</v>
      </c>
      <c r="B1889" s="81" t="s">
        <v>1935</v>
      </c>
      <c r="C1889" s="80">
        <f t="shared" si="202"/>
        <v>2024</v>
      </c>
      <c r="D1889" s="80">
        <f t="shared" si="203"/>
        <v>2</v>
      </c>
      <c r="E1889" s="80">
        <f t="shared" si="204"/>
        <v>28</v>
      </c>
      <c r="F1889" s="80">
        <v>715.47450000000003</v>
      </c>
      <c r="G1889" s="80">
        <v>62.78</v>
      </c>
      <c r="H1889" s="80">
        <v>-0.34</v>
      </c>
      <c r="I1889" s="80">
        <v>305.93</v>
      </c>
      <c r="J1889" s="80">
        <v>4188.6000000000004</v>
      </c>
      <c r="K1889" s="80">
        <v>1139.5835</v>
      </c>
      <c r="L1889" s="80">
        <v>11653.55</v>
      </c>
      <c r="M1889" s="80">
        <v>19933.5</v>
      </c>
    </row>
    <row r="1890" spans="1:13" ht="15.5" x14ac:dyDescent="0.35">
      <c r="A1890" s="13">
        <v>45351</v>
      </c>
      <c r="B1890" s="81" t="s">
        <v>1936</v>
      </c>
      <c r="C1890" s="80">
        <f t="shared" si="202"/>
        <v>2024</v>
      </c>
      <c r="D1890" s="80">
        <f t="shared" si="203"/>
        <v>2</v>
      </c>
      <c r="E1890" s="80">
        <f t="shared" si="204"/>
        <v>29</v>
      </c>
      <c r="F1890" s="80">
        <v>712.57439999999997</v>
      </c>
      <c r="G1890" s="80">
        <v>62.53</v>
      </c>
      <c r="H1890" s="80">
        <v>-0.25</v>
      </c>
      <c r="I1890" s="80">
        <v>488.61</v>
      </c>
      <c r="J1890" s="80">
        <v>3401.8</v>
      </c>
      <c r="K1890" s="80">
        <v>1139.5835</v>
      </c>
      <c r="L1890" s="80">
        <v>11662.72</v>
      </c>
      <c r="M1890" s="80">
        <v>19965.189999999999</v>
      </c>
    </row>
    <row r="1891" spans="1:13" ht="15.5" x14ac:dyDescent="0.35">
      <c r="A1891" s="13">
        <v>45352</v>
      </c>
      <c r="B1891" s="81" t="s">
        <v>1937</v>
      </c>
      <c r="C1891" s="80">
        <f t="shared" si="202"/>
        <v>2024</v>
      </c>
      <c r="D1891" s="80">
        <f t="shared" si="203"/>
        <v>3</v>
      </c>
      <c r="E1891" s="80">
        <f t="shared" si="204"/>
        <v>1</v>
      </c>
      <c r="F1891" s="80">
        <v>710.33579999999995</v>
      </c>
      <c r="G1891" s="80">
        <v>62.25</v>
      </c>
      <c r="H1891" s="80">
        <v>-0.2</v>
      </c>
      <c r="I1891" s="80">
        <v>355.15</v>
      </c>
      <c r="J1891" s="80">
        <v>2575.6999999999998</v>
      </c>
      <c r="K1891" s="80">
        <v>1141.0574999999999</v>
      </c>
      <c r="L1891" s="80">
        <v>11662.79</v>
      </c>
      <c r="M1891" s="80">
        <v>19958</v>
      </c>
    </row>
    <row r="1892" spans="1:13" ht="15.5" x14ac:dyDescent="0.35">
      <c r="A1892" s="13">
        <v>45353</v>
      </c>
      <c r="B1892" s="81" t="s">
        <v>1938</v>
      </c>
      <c r="C1892" s="80">
        <f t="shared" si="202"/>
        <v>2024</v>
      </c>
      <c r="D1892" s="80">
        <f t="shared" si="203"/>
        <v>3</v>
      </c>
      <c r="E1892" s="80">
        <f t="shared" si="204"/>
        <v>2</v>
      </c>
      <c r="F1892" s="80">
        <v>709.46749999999997</v>
      </c>
      <c r="G1892" s="80">
        <v>62.16</v>
      </c>
      <c r="H1892" s="80">
        <v>-0.08</v>
      </c>
      <c r="I1892" s="80">
        <v>818.71</v>
      </c>
      <c r="J1892" s="80">
        <v>1674.8</v>
      </c>
      <c r="K1892" s="80">
        <v>1141.2869000000001</v>
      </c>
      <c r="L1892" s="80">
        <v>11662.88</v>
      </c>
      <c r="M1892" s="80">
        <v>19957.78</v>
      </c>
    </row>
    <row r="1893" spans="1:13" ht="15.5" x14ac:dyDescent="0.35">
      <c r="A1893" s="13">
        <v>45354</v>
      </c>
      <c r="B1893" s="81" t="s">
        <v>1939</v>
      </c>
      <c r="C1893" s="80">
        <f t="shared" si="202"/>
        <v>2024</v>
      </c>
      <c r="D1893" s="80">
        <f t="shared" si="203"/>
        <v>3</v>
      </c>
      <c r="E1893" s="80">
        <f t="shared" si="204"/>
        <v>3</v>
      </c>
      <c r="F1893" s="80">
        <v>708.74760000000003</v>
      </c>
      <c r="G1893" s="80">
        <v>62.1</v>
      </c>
      <c r="H1893" s="80">
        <v>-0.06</v>
      </c>
      <c r="I1893" s="80">
        <v>908.21</v>
      </c>
      <c r="J1893" s="80">
        <v>1629.6</v>
      </c>
      <c r="K1893" s="80">
        <v>1141.2869000000001</v>
      </c>
      <c r="L1893" s="80">
        <v>11662.94</v>
      </c>
      <c r="M1893" s="80">
        <v>19957.599999999999</v>
      </c>
    </row>
    <row r="1894" spans="1:13" ht="15.5" x14ac:dyDescent="0.35">
      <c r="A1894" s="13">
        <v>45355</v>
      </c>
      <c r="B1894" s="81" t="s">
        <v>1940</v>
      </c>
      <c r="C1894" s="80">
        <f t="shared" si="202"/>
        <v>2024</v>
      </c>
      <c r="D1894" s="80">
        <f t="shared" si="203"/>
        <v>3</v>
      </c>
      <c r="E1894" s="80">
        <f t="shared" si="204"/>
        <v>4</v>
      </c>
      <c r="F1894" s="80">
        <v>706.23490000000004</v>
      </c>
      <c r="G1894" s="80">
        <v>61.88</v>
      </c>
      <c r="H1894" s="80">
        <v>-0.22</v>
      </c>
      <c r="I1894" s="80">
        <v>358.28</v>
      </c>
      <c r="J1894" s="80">
        <v>2842.8</v>
      </c>
      <c r="K1894" s="80">
        <v>1141.287</v>
      </c>
      <c r="L1894" s="80">
        <v>11663.01</v>
      </c>
      <c r="M1894" s="80">
        <v>19957.43</v>
      </c>
    </row>
    <row r="1895" spans="1:13" ht="15.5" x14ac:dyDescent="0.35">
      <c r="A1895" s="13">
        <v>45356</v>
      </c>
      <c r="B1895" s="81" t="s">
        <v>1941</v>
      </c>
      <c r="C1895" s="80">
        <f t="shared" si="202"/>
        <v>2024</v>
      </c>
      <c r="D1895" s="80">
        <f t="shared" si="203"/>
        <v>3</v>
      </c>
      <c r="E1895" s="80">
        <f t="shared" si="204"/>
        <v>5</v>
      </c>
      <c r="F1895" s="44">
        <v>703.03510000000006</v>
      </c>
      <c r="G1895" s="44">
        <v>61.6</v>
      </c>
      <c r="H1895" s="44">
        <v>-0.27</v>
      </c>
      <c r="I1895" s="44">
        <v>210.17</v>
      </c>
      <c r="J1895" s="44">
        <v>3293.1</v>
      </c>
      <c r="K1895" s="44">
        <v>1141.287</v>
      </c>
      <c r="L1895" s="44">
        <v>11663.11</v>
      </c>
      <c r="M1895" s="44">
        <v>19957.150000000001</v>
      </c>
    </row>
    <row r="1896" spans="1:13" ht="15.5" x14ac:dyDescent="0.35">
      <c r="A1896" s="13">
        <v>45357</v>
      </c>
      <c r="B1896" s="81" t="s">
        <v>1942</v>
      </c>
      <c r="C1896" s="80">
        <f t="shared" si="202"/>
        <v>2024</v>
      </c>
      <c r="D1896" s="80">
        <f t="shared" si="203"/>
        <v>3</v>
      </c>
      <c r="E1896" s="80">
        <f t="shared" si="204"/>
        <v>6</v>
      </c>
      <c r="F1896" s="44">
        <v>699.42759999999998</v>
      </c>
      <c r="G1896" s="44">
        <v>61.28</v>
      </c>
      <c r="H1896" s="44">
        <v>-0.32</v>
      </c>
      <c r="I1896" s="44">
        <v>283.14999999999998</v>
      </c>
      <c r="J1896" s="44">
        <v>3833.8</v>
      </c>
      <c r="K1896" s="44">
        <v>1141.287</v>
      </c>
      <c r="L1896" s="44">
        <v>11663.24</v>
      </c>
      <c r="M1896" s="44">
        <v>19944.82</v>
      </c>
    </row>
    <row r="1897" spans="1:13" ht="15.5" x14ac:dyDescent="0.35">
      <c r="A1897" s="13">
        <v>45358</v>
      </c>
      <c r="B1897" s="81" t="s">
        <v>1943</v>
      </c>
      <c r="C1897" s="80">
        <f t="shared" si="202"/>
        <v>2024</v>
      </c>
      <c r="D1897" s="80">
        <f t="shared" si="203"/>
        <v>3</v>
      </c>
      <c r="E1897" s="80">
        <f t="shared" si="204"/>
        <v>7</v>
      </c>
      <c r="F1897" s="44">
        <v>696.21180000000004</v>
      </c>
      <c r="G1897" s="44">
        <v>61</v>
      </c>
      <c r="H1897" s="44">
        <v>-0.28000000000000003</v>
      </c>
      <c r="I1897" s="44">
        <v>324.26</v>
      </c>
      <c r="J1897" s="44">
        <v>3514.7</v>
      </c>
      <c r="K1897" s="44">
        <v>1141.287</v>
      </c>
      <c r="L1897" s="44">
        <v>11663.39</v>
      </c>
      <c r="M1897" s="44">
        <v>19944.419999999998</v>
      </c>
    </row>
    <row r="1898" spans="1:13" ht="15.5" x14ac:dyDescent="0.35">
      <c r="A1898" s="13">
        <v>45359</v>
      </c>
      <c r="B1898" s="81" t="s">
        <v>1944</v>
      </c>
      <c r="C1898" s="80">
        <f t="shared" si="202"/>
        <v>2024</v>
      </c>
      <c r="D1898" s="80">
        <f t="shared" si="203"/>
        <v>3</v>
      </c>
      <c r="E1898" s="80">
        <f t="shared" si="204"/>
        <v>8</v>
      </c>
      <c r="F1898" s="44">
        <v>693.56439999999998</v>
      </c>
      <c r="G1898" s="44">
        <v>60.77</v>
      </c>
      <c r="H1898" s="44">
        <v>-0.23</v>
      </c>
      <c r="I1898" s="44">
        <v>367.92</v>
      </c>
      <c r="J1898" s="44">
        <v>2994.1</v>
      </c>
      <c r="K1898" s="44">
        <v>1141.287</v>
      </c>
      <c r="L1898" s="44">
        <v>11663.49</v>
      </c>
      <c r="M1898" s="44">
        <v>19944.16</v>
      </c>
    </row>
    <row r="1899" spans="1:13" ht="15.5" x14ac:dyDescent="0.35">
      <c r="A1899" s="13">
        <v>45360</v>
      </c>
      <c r="B1899" s="81" t="s">
        <v>1945</v>
      </c>
      <c r="C1899" s="80">
        <f t="shared" si="202"/>
        <v>2024</v>
      </c>
      <c r="D1899" s="80">
        <f t="shared" si="203"/>
        <v>3</v>
      </c>
      <c r="E1899" s="80">
        <f t="shared" si="204"/>
        <v>9</v>
      </c>
      <c r="F1899" s="44">
        <v>692.31650000000002</v>
      </c>
      <c r="G1899" s="44">
        <v>60.66</v>
      </c>
      <c r="H1899" s="44">
        <v>-0.11</v>
      </c>
      <c r="I1899" s="44">
        <v>663.73</v>
      </c>
      <c r="J1899" s="44">
        <v>1901.5</v>
      </c>
      <c r="K1899" s="44">
        <v>1141.287</v>
      </c>
      <c r="L1899" s="44">
        <v>11663.61</v>
      </c>
      <c r="M1899" s="44">
        <v>19943.86</v>
      </c>
    </row>
    <row r="1900" spans="1:13" ht="15.5" x14ac:dyDescent="0.35">
      <c r="A1900" s="13">
        <v>45361</v>
      </c>
      <c r="B1900" s="81" t="s">
        <v>1946</v>
      </c>
      <c r="C1900" s="80">
        <f t="shared" si="202"/>
        <v>2024</v>
      </c>
      <c r="D1900" s="80">
        <f t="shared" si="203"/>
        <v>3</v>
      </c>
      <c r="E1900" s="80">
        <f t="shared" si="204"/>
        <v>10</v>
      </c>
      <c r="F1900" s="44">
        <v>691.40120000000002</v>
      </c>
      <c r="G1900" s="44">
        <v>60.58</v>
      </c>
      <c r="H1900" s="44">
        <v>-0.08</v>
      </c>
      <c r="I1900" s="44">
        <v>802.6</v>
      </c>
      <c r="J1900" s="44">
        <v>1712</v>
      </c>
      <c r="K1900" s="44">
        <v>1141.287</v>
      </c>
      <c r="L1900" s="44">
        <v>11663.67</v>
      </c>
      <c r="M1900" s="44">
        <v>19943.689999999999</v>
      </c>
    </row>
    <row r="1901" spans="1:13" ht="15.5" x14ac:dyDescent="0.35">
      <c r="A1901" s="13">
        <v>45362</v>
      </c>
      <c r="B1901" s="81" t="s">
        <v>1947</v>
      </c>
      <c r="C1901" s="80">
        <f t="shared" si="202"/>
        <v>2024</v>
      </c>
      <c r="D1901" s="80">
        <f t="shared" si="203"/>
        <v>3</v>
      </c>
      <c r="E1901" s="80">
        <f t="shared" si="204"/>
        <v>11</v>
      </c>
      <c r="F1901" s="44">
        <v>688.66219999999998</v>
      </c>
      <c r="G1901" s="44">
        <v>60.34</v>
      </c>
      <c r="H1901" s="44">
        <v>-0.24</v>
      </c>
      <c r="I1901" s="44">
        <v>270.83999999999997</v>
      </c>
      <c r="J1901" s="44">
        <v>2990.4</v>
      </c>
      <c r="K1901" s="44">
        <v>1141.287</v>
      </c>
      <c r="L1901" s="44">
        <v>11663.73</v>
      </c>
      <c r="M1901" s="44">
        <v>19936.53</v>
      </c>
    </row>
    <row r="1902" spans="1:13" ht="15.5" x14ac:dyDescent="0.35">
      <c r="A1902" s="13">
        <v>45363</v>
      </c>
      <c r="B1902" s="81" t="s">
        <v>1948</v>
      </c>
      <c r="C1902" s="80">
        <f t="shared" si="202"/>
        <v>2024</v>
      </c>
      <c r="D1902" s="80">
        <f t="shared" si="203"/>
        <v>3</v>
      </c>
      <c r="E1902" s="80">
        <f t="shared" si="204"/>
        <v>12</v>
      </c>
      <c r="F1902" s="44">
        <v>685.74030000000005</v>
      </c>
      <c r="G1902" s="44">
        <v>60.08</v>
      </c>
      <c r="H1902" s="44">
        <v>-0.26</v>
      </c>
      <c r="I1902" s="44">
        <v>282.39999999999998</v>
      </c>
      <c r="J1902" s="44">
        <v>3186.1</v>
      </c>
      <c r="K1902" s="44">
        <v>1141.287</v>
      </c>
      <c r="L1902" s="44">
        <v>11663.85</v>
      </c>
      <c r="M1902" s="44">
        <v>19936.21</v>
      </c>
    </row>
    <row r="1903" spans="1:13" ht="15.5" x14ac:dyDescent="0.35">
      <c r="A1903" s="13">
        <v>45364</v>
      </c>
      <c r="B1903" s="81" t="s">
        <v>1949</v>
      </c>
      <c r="C1903" s="80">
        <f t="shared" si="202"/>
        <v>2024</v>
      </c>
      <c r="D1903" s="80">
        <f t="shared" si="203"/>
        <v>3</v>
      </c>
      <c r="E1903" s="80">
        <f t="shared" si="204"/>
        <v>13</v>
      </c>
      <c r="F1903" s="44">
        <v>683.39329999999995</v>
      </c>
      <c r="G1903" s="44">
        <v>59.88</v>
      </c>
      <c r="H1903" s="44">
        <v>-0.21</v>
      </c>
      <c r="I1903" s="44">
        <v>310.94</v>
      </c>
      <c r="J1903" s="44">
        <v>2639</v>
      </c>
      <c r="K1903" s="44">
        <v>1141.287</v>
      </c>
      <c r="L1903" s="44">
        <v>11654.97</v>
      </c>
      <c r="M1903" s="44">
        <v>19903.77</v>
      </c>
    </row>
    <row r="1904" spans="1:13" ht="15.5" x14ac:dyDescent="0.35">
      <c r="A1904" s="13">
        <v>45365</v>
      </c>
      <c r="B1904" s="81" t="s">
        <v>1950</v>
      </c>
      <c r="C1904" s="80">
        <f t="shared" si="202"/>
        <v>2024</v>
      </c>
      <c r="D1904" s="80">
        <f t="shared" si="203"/>
        <v>3</v>
      </c>
      <c r="E1904" s="80">
        <f t="shared" si="204"/>
        <v>14</v>
      </c>
      <c r="F1904" s="44">
        <v>683.14739999999995</v>
      </c>
      <c r="G1904" s="44">
        <v>59.86</v>
      </c>
      <c r="H1904" s="44">
        <v>-0.02</v>
      </c>
      <c r="I1904" s="44">
        <v>850.17</v>
      </c>
      <c r="J1904" s="44">
        <v>1983.4</v>
      </c>
      <c r="K1904" s="44">
        <v>1141.287</v>
      </c>
      <c r="L1904" s="44">
        <v>11664.05</v>
      </c>
      <c r="M1904" s="44">
        <v>19935.7</v>
      </c>
    </row>
    <row r="1905" spans="1:13" ht="15.5" x14ac:dyDescent="0.35">
      <c r="A1905" s="13">
        <v>45366</v>
      </c>
      <c r="B1905" s="81" t="s">
        <v>1951</v>
      </c>
      <c r="C1905" s="80">
        <f t="shared" si="202"/>
        <v>2024</v>
      </c>
      <c r="D1905" s="80">
        <f t="shared" si="203"/>
        <v>3</v>
      </c>
      <c r="E1905" s="80">
        <f t="shared" si="204"/>
        <v>15</v>
      </c>
      <c r="F1905" s="44">
        <v>681.77170000000001</v>
      </c>
      <c r="G1905" s="44">
        <v>59.74</v>
      </c>
      <c r="H1905" s="44">
        <v>-0.12</v>
      </c>
      <c r="I1905" s="44">
        <v>1026.49</v>
      </c>
      <c r="J1905" s="44">
        <v>1478.2</v>
      </c>
      <c r="K1905" s="44">
        <v>1141.287</v>
      </c>
      <c r="L1905" s="44">
        <v>11664.31</v>
      </c>
      <c r="M1905" s="44">
        <v>19935.02</v>
      </c>
    </row>
    <row r="1906" spans="1:13" ht="15.5" x14ac:dyDescent="0.35">
      <c r="A1906" s="13">
        <v>45367</v>
      </c>
      <c r="B1906" s="81" t="s">
        <v>1952</v>
      </c>
      <c r="C1906" s="80">
        <f t="shared" si="202"/>
        <v>2024</v>
      </c>
      <c r="D1906" s="80">
        <f t="shared" si="203"/>
        <v>3</v>
      </c>
      <c r="E1906" s="80">
        <f t="shared" si="204"/>
        <v>16</v>
      </c>
      <c r="F1906" s="44">
        <v>681.40449999999998</v>
      </c>
      <c r="G1906" s="44">
        <v>59.71</v>
      </c>
      <c r="H1906" s="44">
        <v>-0.03</v>
      </c>
      <c r="I1906" s="44">
        <v>1056.1199999999999</v>
      </c>
      <c r="J1906" s="44">
        <v>1419.6</v>
      </c>
      <c r="K1906" s="44">
        <v>1141.2193</v>
      </c>
      <c r="L1906" s="44">
        <v>11664.35</v>
      </c>
      <c r="M1906" s="44">
        <v>19934.89</v>
      </c>
    </row>
    <row r="1907" spans="1:13" ht="15.5" x14ac:dyDescent="0.35">
      <c r="A1907" s="13">
        <v>45368</v>
      </c>
      <c r="B1907" s="81" t="s">
        <v>1953</v>
      </c>
      <c r="C1907" s="80">
        <f t="shared" si="202"/>
        <v>2024</v>
      </c>
      <c r="D1907" s="80">
        <f t="shared" si="203"/>
        <v>3</v>
      </c>
      <c r="E1907" s="80">
        <f t="shared" si="204"/>
        <v>17</v>
      </c>
      <c r="F1907" s="44">
        <v>680.97379999999998</v>
      </c>
      <c r="G1907" s="44">
        <v>59.67</v>
      </c>
      <c r="H1907" s="44">
        <v>-0.04</v>
      </c>
      <c r="I1907" s="44">
        <v>1012.05</v>
      </c>
      <c r="J1907" s="44">
        <v>1438.9</v>
      </c>
      <c r="K1907" s="44">
        <v>1141.2193</v>
      </c>
      <c r="L1907" s="44">
        <v>11664.41</v>
      </c>
      <c r="M1907" s="44">
        <v>19934.75</v>
      </c>
    </row>
    <row r="1908" spans="1:13" ht="15.5" x14ac:dyDescent="0.35">
      <c r="A1908" s="13">
        <v>45369</v>
      </c>
      <c r="B1908" s="81" t="s">
        <v>1954</v>
      </c>
      <c r="C1908" s="80">
        <f t="shared" si="202"/>
        <v>2024</v>
      </c>
      <c r="D1908" s="80">
        <f t="shared" si="203"/>
        <v>3</v>
      </c>
      <c r="E1908" s="80">
        <f t="shared" si="204"/>
        <v>18</v>
      </c>
      <c r="F1908" s="44">
        <v>679.32680000000005</v>
      </c>
      <c r="G1908" s="44">
        <v>59.53</v>
      </c>
      <c r="H1908" s="44">
        <v>-0.14000000000000001</v>
      </c>
      <c r="I1908" s="44">
        <v>524.92999999999995</v>
      </c>
      <c r="J1908" s="44">
        <v>2139.4</v>
      </c>
      <c r="K1908" s="44">
        <v>1141.2193</v>
      </c>
      <c r="L1908" s="44">
        <v>11664.5</v>
      </c>
      <c r="M1908" s="44">
        <v>19934.5</v>
      </c>
    </row>
    <row r="1909" spans="1:13" ht="15.5" x14ac:dyDescent="0.35">
      <c r="A1909" s="13">
        <v>45370</v>
      </c>
      <c r="B1909" s="81" t="s">
        <v>1955</v>
      </c>
      <c r="C1909" s="80">
        <f t="shared" si="202"/>
        <v>2024</v>
      </c>
      <c r="D1909" s="80">
        <f t="shared" si="203"/>
        <v>3</v>
      </c>
      <c r="E1909" s="80">
        <f t="shared" si="204"/>
        <v>19</v>
      </c>
      <c r="F1909" s="44">
        <v>677.71510000000001</v>
      </c>
      <c r="G1909" s="44">
        <v>59.39</v>
      </c>
      <c r="H1909" s="44">
        <v>-0.14000000000000001</v>
      </c>
      <c r="I1909" s="44">
        <v>689.41</v>
      </c>
      <c r="J1909" s="44">
        <v>2269.4</v>
      </c>
      <c r="K1909" s="44">
        <v>1141.2193</v>
      </c>
      <c r="L1909" s="44">
        <v>11664.56</v>
      </c>
      <c r="M1909" s="44">
        <v>19934.34</v>
      </c>
    </row>
    <row r="1910" spans="1:13" ht="15.5" x14ac:dyDescent="0.35">
      <c r="A1910" s="13">
        <v>45371</v>
      </c>
      <c r="B1910" s="81" t="s">
        <v>1956</v>
      </c>
      <c r="C1910" s="80">
        <f t="shared" si="202"/>
        <v>2024</v>
      </c>
      <c r="D1910" s="80">
        <f t="shared" si="203"/>
        <v>3</v>
      </c>
      <c r="E1910" s="80">
        <f t="shared" si="204"/>
        <v>20</v>
      </c>
      <c r="F1910" s="44">
        <v>676.53020000000004</v>
      </c>
      <c r="G1910" s="44">
        <v>59.28</v>
      </c>
      <c r="H1910" s="44">
        <v>-0.1</v>
      </c>
      <c r="I1910" s="44">
        <v>736.41</v>
      </c>
      <c r="J1910" s="44">
        <v>1897.7</v>
      </c>
      <c r="K1910" s="44">
        <v>1141.2193</v>
      </c>
      <c r="L1910" s="44">
        <v>11655.62</v>
      </c>
      <c r="M1910" s="44">
        <v>19902.060000000001</v>
      </c>
    </row>
    <row r="1911" spans="1:13" ht="15.5" x14ac:dyDescent="0.35">
      <c r="A1911" s="13">
        <v>45372</v>
      </c>
      <c r="B1911" s="81" t="s">
        <v>1957</v>
      </c>
      <c r="C1911" s="80">
        <f t="shared" si="202"/>
        <v>2024</v>
      </c>
      <c r="D1911" s="80">
        <f t="shared" si="203"/>
        <v>3</v>
      </c>
      <c r="E1911" s="80">
        <f t="shared" si="204"/>
        <v>21</v>
      </c>
      <c r="F1911" s="44">
        <v>675.71090000000004</v>
      </c>
      <c r="G1911" s="44">
        <v>59.21</v>
      </c>
      <c r="H1911" s="44">
        <v>-7.0000000000000007E-2</v>
      </c>
      <c r="I1911" s="44">
        <v>830.19</v>
      </c>
      <c r="J1911" s="44">
        <v>1620.9</v>
      </c>
      <c r="K1911" s="44">
        <v>1141.2193</v>
      </c>
      <c r="L1911" s="44">
        <v>11664.68</v>
      </c>
      <c r="M1911" s="44">
        <v>19925.03</v>
      </c>
    </row>
    <row r="1912" spans="1:13" ht="15.5" x14ac:dyDescent="0.35">
      <c r="A1912" s="13">
        <v>45373</v>
      </c>
      <c r="B1912" s="81" t="s">
        <v>1958</v>
      </c>
      <c r="C1912" s="80">
        <f t="shared" si="202"/>
        <v>2024</v>
      </c>
      <c r="D1912" s="80">
        <f t="shared" si="203"/>
        <v>3</v>
      </c>
      <c r="E1912" s="80">
        <f t="shared" si="204"/>
        <v>22</v>
      </c>
      <c r="F1912" s="44">
        <v>675.41250000000002</v>
      </c>
      <c r="G1912" s="44">
        <v>59.18</v>
      </c>
      <c r="H1912" s="44">
        <v>-0.03</v>
      </c>
      <c r="I1912" s="44">
        <v>1019.22</v>
      </c>
      <c r="J1912" s="44">
        <v>1280.4000000000001</v>
      </c>
      <c r="K1912" s="44">
        <v>1141.2193</v>
      </c>
      <c r="L1912" s="44">
        <v>11664.75</v>
      </c>
      <c r="M1912" s="44">
        <v>19924.830000000002</v>
      </c>
    </row>
    <row r="1913" spans="1:13" ht="15.5" x14ac:dyDescent="0.35">
      <c r="A1913" s="13">
        <v>45374</v>
      </c>
      <c r="B1913" s="81" t="s">
        <v>1959</v>
      </c>
      <c r="C1913" s="80">
        <f t="shared" si="202"/>
        <v>2024</v>
      </c>
      <c r="D1913" s="80">
        <f t="shared" si="203"/>
        <v>3</v>
      </c>
      <c r="E1913" s="80">
        <f t="shared" si="204"/>
        <v>23</v>
      </c>
      <c r="F1913" s="44">
        <v>675.62019999999995</v>
      </c>
      <c r="G1913" s="44">
        <v>59.2</v>
      </c>
      <c r="H1913" s="44">
        <v>0.02</v>
      </c>
      <c r="I1913" s="44">
        <v>1252.29</v>
      </c>
      <c r="J1913" s="44">
        <v>1038.0999999999999</v>
      </c>
      <c r="K1913" s="44">
        <v>1141.2193</v>
      </c>
      <c r="L1913" s="44">
        <v>11664.82</v>
      </c>
      <c r="M1913" s="44">
        <v>19924.66</v>
      </c>
    </row>
    <row r="1914" spans="1:13" ht="15.5" x14ac:dyDescent="0.35">
      <c r="A1914" s="13">
        <v>45375</v>
      </c>
      <c r="B1914" s="81" t="s">
        <v>1960</v>
      </c>
      <c r="C1914" s="80">
        <f t="shared" si="202"/>
        <v>2024</v>
      </c>
      <c r="D1914" s="80">
        <f t="shared" si="203"/>
        <v>3</v>
      </c>
      <c r="E1914" s="80">
        <f t="shared" si="204"/>
        <v>24</v>
      </c>
      <c r="F1914" s="44">
        <v>675.31719999999996</v>
      </c>
      <c r="G1914" s="44">
        <v>59.18</v>
      </c>
      <c r="H1914" s="44">
        <v>-0.03</v>
      </c>
      <c r="I1914" s="44">
        <v>1117.3900000000001</v>
      </c>
      <c r="J1914" s="44">
        <v>1423.1</v>
      </c>
      <c r="K1914" s="44">
        <v>1141.2193</v>
      </c>
      <c r="L1914" s="44">
        <v>11664.87</v>
      </c>
      <c r="M1914" s="44">
        <v>19924.52</v>
      </c>
    </row>
    <row r="1915" spans="1:13" ht="15.5" x14ac:dyDescent="0.35">
      <c r="A1915" s="13">
        <v>45376</v>
      </c>
      <c r="B1915" s="81" t="s">
        <v>1961</v>
      </c>
      <c r="C1915" s="80">
        <f t="shared" si="202"/>
        <v>2024</v>
      </c>
      <c r="D1915" s="80">
        <f t="shared" si="203"/>
        <v>3</v>
      </c>
      <c r="E1915" s="80">
        <f t="shared" si="204"/>
        <v>25</v>
      </c>
      <c r="F1915" s="44">
        <v>673.41970000000003</v>
      </c>
      <c r="G1915" s="44">
        <v>59.01</v>
      </c>
      <c r="H1915" s="44">
        <v>-0.17</v>
      </c>
      <c r="I1915" s="44">
        <v>545.80999999999995</v>
      </c>
      <c r="J1915" s="44">
        <v>2405.6</v>
      </c>
      <c r="K1915" s="44">
        <v>1141.2193</v>
      </c>
      <c r="L1915" s="44">
        <v>11664.96</v>
      </c>
      <c r="M1915" s="44">
        <v>19924.3</v>
      </c>
    </row>
    <row r="1916" spans="1:13" ht="15.5" x14ac:dyDescent="0.35">
      <c r="A1916" s="13">
        <v>45377</v>
      </c>
      <c r="B1916" s="81" t="s">
        <v>1962</v>
      </c>
      <c r="C1916" s="80">
        <f t="shared" si="202"/>
        <v>2024</v>
      </c>
      <c r="D1916" s="80">
        <f t="shared" si="203"/>
        <v>3</v>
      </c>
      <c r="E1916" s="80">
        <f t="shared" si="204"/>
        <v>26</v>
      </c>
      <c r="F1916" s="44">
        <v>672.24159999999995</v>
      </c>
      <c r="G1916" s="44">
        <v>58.91</v>
      </c>
      <c r="H1916" s="44">
        <v>-0.1</v>
      </c>
      <c r="I1916" s="44">
        <v>650.84</v>
      </c>
      <c r="J1916" s="44">
        <v>1710.8</v>
      </c>
      <c r="K1916" s="44">
        <v>1141.2193</v>
      </c>
      <c r="L1916" s="44">
        <v>11665.07</v>
      </c>
      <c r="M1916" s="44">
        <v>19924.009999999998</v>
      </c>
    </row>
    <row r="1917" spans="1:13" ht="15.5" x14ac:dyDescent="0.35">
      <c r="A1917" s="13">
        <v>45378</v>
      </c>
      <c r="B1917" s="81" t="s">
        <v>1963</v>
      </c>
      <c r="C1917" s="80">
        <f t="shared" si="202"/>
        <v>2024</v>
      </c>
      <c r="D1917" s="80">
        <f t="shared" si="203"/>
        <v>3</v>
      </c>
      <c r="E1917" s="80">
        <f t="shared" si="204"/>
        <v>27</v>
      </c>
      <c r="F1917" s="44">
        <v>671.13620000000003</v>
      </c>
      <c r="G1917" s="44">
        <v>58.81</v>
      </c>
      <c r="H1917" s="44">
        <v>-0.1</v>
      </c>
      <c r="I1917" s="44">
        <v>691.05</v>
      </c>
      <c r="J1917" s="44">
        <v>1803.2</v>
      </c>
      <c r="K1917" s="44">
        <v>1141.2193</v>
      </c>
      <c r="L1917" s="44">
        <v>11665.17</v>
      </c>
      <c r="M1917" s="44">
        <v>19923.740000000002</v>
      </c>
    </row>
    <row r="1918" spans="1:13" ht="15.5" x14ac:dyDescent="0.35">
      <c r="A1918" s="13">
        <v>45379</v>
      </c>
      <c r="B1918" s="81" t="s">
        <v>1964</v>
      </c>
      <c r="C1918" s="80">
        <f t="shared" si="202"/>
        <v>2024</v>
      </c>
      <c r="D1918" s="80">
        <f t="shared" si="203"/>
        <v>3</v>
      </c>
      <c r="E1918" s="80">
        <f t="shared" si="204"/>
        <v>28</v>
      </c>
      <c r="F1918" s="44">
        <v>669.96</v>
      </c>
      <c r="G1918" s="44">
        <v>58.71</v>
      </c>
      <c r="H1918" s="44">
        <v>-0.1</v>
      </c>
      <c r="I1918" s="44">
        <v>807.65</v>
      </c>
      <c r="J1918" s="44">
        <v>1938.4</v>
      </c>
      <c r="K1918" s="44">
        <v>1141.2193</v>
      </c>
      <c r="L1918" s="44">
        <v>11665.23</v>
      </c>
      <c r="M1918" s="44">
        <v>19927.05</v>
      </c>
    </row>
    <row r="1919" spans="1:13" ht="15.5" x14ac:dyDescent="0.35">
      <c r="A1919" s="13">
        <v>45380</v>
      </c>
      <c r="B1919" s="81" t="s">
        <v>1965</v>
      </c>
      <c r="C1919" s="80">
        <f t="shared" si="202"/>
        <v>2024</v>
      </c>
      <c r="D1919" s="80">
        <f t="shared" si="203"/>
        <v>3</v>
      </c>
      <c r="E1919" s="80">
        <f t="shared" si="204"/>
        <v>29</v>
      </c>
      <c r="F1919" s="44">
        <v>669.96249999999998</v>
      </c>
      <c r="G1919" s="44">
        <v>58.71</v>
      </c>
      <c r="H1919" s="44">
        <v>0</v>
      </c>
      <c r="I1919" s="44">
        <v>1236.33</v>
      </c>
      <c r="J1919" s="44">
        <v>1211.9000000000001</v>
      </c>
      <c r="K1919" s="44">
        <v>1141.2193</v>
      </c>
      <c r="L1919" s="44">
        <v>11665.31</v>
      </c>
      <c r="M1919" s="44">
        <v>19923.38</v>
      </c>
    </row>
    <row r="1920" spans="1:13" ht="15.5" x14ac:dyDescent="0.35">
      <c r="A1920" s="13">
        <v>45381</v>
      </c>
      <c r="B1920" s="81" t="s">
        <v>1966</v>
      </c>
      <c r="C1920" s="80">
        <f t="shared" si="202"/>
        <v>2024</v>
      </c>
      <c r="D1920" s="80">
        <f t="shared" si="203"/>
        <v>3</v>
      </c>
      <c r="E1920" s="80">
        <f t="shared" si="204"/>
        <v>30</v>
      </c>
      <c r="F1920" s="44">
        <v>669.89589999999998</v>
      </c>
      <c r="G1920" s="44">
        <v>58.7</v>
      </c>
      <c r="H1920" s="44">
        <v>-0.01</v>
      </c>
      <c r="I1920" s="44">
        <v>1404.9</v>
      </c>
      <c r="J1920" s="44">
        <v>1297.3</v>
      </c>
      <c r="K1920" s="44">
        <v>1141.2193</v>
      </c>
      <c r="L1920" s="44">
        <v>11478.16</v>
      </c>
      <c r="M1920" s="44">
        <v>19597.91</v>
      </c>
    </row>
    <row r="1921" spans="1:13" ht="15.5" x14ac:dyDescent="0.35">
      <c r="A1921" s="13">
        <v>45382</v>
      </c>
      <c r="B1921" s="81" t="s">
        <v>1967</v>
      </c>
      <c r="C1921" s="80">
        <f t="shared" si="202"/>
        <v>2024</v>
      </c>
      <c r="D1921" s="80">
        <f t="shared" si="203"/>
        <v>3</v>
      </c>
      <c r="E1921" s="80">
        <f t="shared" si="204"/>
        <v>31</v>
      </c>
      <c r="F1921" s="44">
        <v>665.81560000000002</v>
      </c>
      <c r="G1921" s="44">
        <v>58.34</v>
      </c>
      <c r="H1921" s="44">
        <v>-0.36</v>
      </c>
      <c r="I1921" s="44">
        <v>2897.63</v>
      </c>
      <c r="J1921" s="44">
        <v>679</v>
      </c>
      <c r="K1921" s="44">
        <v>1141.1917000000001</v>
      </c>
      <c r="L1921" s="44">
        <v>11665.41</v>
      </c>
      <c r="M1921" s="44">
        <v>19884.71</v>
      </c>
    </row>
    <row r="1922" spans="1:13" ht="15.5" x14ac:dyDescent="0.35">
      <c r="A1922" s="13">
        <v>45383</v>
      </c>
      <c r="B1922" s="81" t="s">
        <v>1968</v>
      </c>
      <c r="C1922" s="80">
        <f t="shared" si="202"/>
        <v>2024</v>
      </c>
      <c r="D1922" s="80">
        <f t="shared" si="203"/>
        <v>4</v>
      </c>
      <c r="E1922" s="80">
        <f t="shared" si="204"/>
        <v>1</v>
      </c>
      <c r="F1922" s="44">
        <v>669.32929999999999</v>
      </c>
      <c r="G1922" s="44">
        <v>59.28</v>
      </c>
      <c r="H1922" s="44">
        <v>0.31</v>
      </c>
      <c r="I1922" s="44">
        <v>2140.4699999999998</v>
      </c>
      <c r="J1922" s="44">
        <v>1979.7</v>
      </c>
      <c r="K1922" s="44">
        <v>1129.1067</v>
      </c>
      <c r="L1922" s="44">
        <v>11656.91</v>
      </c>
      <c r="M1922" s="44">
        <v>19783.689999999999</v>
      </c>
    </row>
    <row r="1923" spans="1:13" ht="15.5" x14ac:dyDescent="0.35">
      <c r="A1923" s="13">
        <v>45384</v>
      </c>
      <c r="B1923" s="81" t="s">
        <v>1969</v>
      </c>
      <c r="C1923" s="80">
        <f t="shared" si="202"/>
        <v>2024</v>
      </c>
      <c r="D1923" s="80">
        <f t="shared" si="203"/>
        <v>4</v>
      </c>
      <c r="E1923" s="80">
        <f t="shared" si="204"/>
        <v>2</v>
      </c>
      <c r="F1923" s="44">
        <v>670.87049999999999</v>
      </c>
      <c r="G1923" s="44">
        <v>59.42</v>
      </c>
      <c r="H1923" s="44">
        <v>0.14000000000000001</v>
      </c>
      <c r="I1923" s="44">
        <v>1289.29</v>
      </c>
      <c r="J1923" s="44">
        <v>905.6</v>
      </c>
      <c r="K1923" s="44">
        <v>1129.1067</v>
      </c>
      <c r="L1923" s="44">
        <v>11681.53</v>
      </c>
      <c r="M1923" s="44">
        <v>19791.759999999998</v>
      </c>
    </row>
    <row r="1924" spans="1:13" ht="15.5" x14ac:dyDescent="0.35">
      <c r="A1924" s="13">
        <v>45385</v>
      </c>
      <c r="B1924" s="81" t="s">
        <v>1970</v>
      </c>
      <c r="C1924" s="80">
        <f t="shared" si="202"/>
        <v>2024</v>
      </c>
      <c r="D1924" s="80">
        <f t="shared" si="203"/>
        <v>4</v>
      </c>
      <c r="E1924" s="80">
        <f t="shared" si="204"/>
        <v>3</v>
      </c>
      <c r="F1924" s="44">
        <v>671.47469999999998</v>
      </c>
      <c r="G1924" s="44">
        <v>59.46</v>
      </c>
      <c r="H1924" s="44">
        <v>0.05</v>
      </c>
      <c r="I1924" s="44">
        <v>1189.07</v>
      </c>
      <c r="J1924" s="44">
        <v>928.2</v>
      </c>
      <c r="K1924" s="44">
        <v>1129.3496</v>
      </c>
      <c r="L1924" s="44">
        <v>11680</v>
      </c>
      <c r="M1924" s="44">
        <v>19772.47</v>
      </c>
    </row>
    <row r="1925" spans="1:13" ht="15.5" x14ac:dyDescent="0.35">
      <c r="A1925" s="13">
        <v>45386</v>
      </c>
      <c r="B1925" s="81" t="s">
        <v>1971</v>
      </c>
      <c r="C1925" s="80">
        <f t="shared" ref="C1925:C1988" si="205">YEAR(B1925)</f>
        <v>2024</v>
      </c>
      <c r="D1925" s="80">
        <f t="shared" ref="D1925:D1988" si="206">MONTH(B1925)</f>
        <v>4</v>
      </c>
      <c r="E1925" s="80">
        <f t="shared" ref="E1925:E1988" si="207">DAY(B1925)</f>
        <v>4</v>
      </c>
      <c r="F1925" s="44">
        <v>671.90650000000005</v>
      </c>
      <c r="G1925" s="44">
        <v>59.49</v>
      </c>
      <c r="H1925" s="44">
        <v>0.04</v>
      </c>
      <c r="I1925" s="44">
        <v>1479.94</v>
      </c>
      <c r="J1925" s="44">
        <v>643.29999999999995</v>
      </c>
      <c r="K1925" s="44">
        <v>1129.3496</v>
      </c>
      <c r="L1925" s="44">
        <v>11669.79</v>
      </c>
      <c r="M1925" s="44">
        <v>19846.98</v>
      </c>
    </row>
    <row r="1926" spans="1:13" ht="15.5" x14ac:dyDescent="0.35">
      <c r="A1926" s="13">
        <v>45387</v>
      </c>
      <c r="B1926" s="81" t="s">
        <v>1972</v>
      </c>
      <c r="C1926" s="80">
        <f t="shared" si="205"/>
        <v>2024</v>
      </c>
      <c r="D1926" s="80">
        <f t="shared" si="206"/>
        <v>4</v>
      </c>
      <c r="E1926" s="80">
        <f t="shared" si="207"/>
        <v>5</v>
      </c>
      <c r="F1926" s="44">
        <v>673.71379999999999</v>
      </c>
      <c r="G1926" s="44">
        <v>59.66</v>
      </c>
      <c r="H1926" s="44">
        <v>0.16</v>
      </c>
      <c r="I1926" s="44">
        <v>2171.73</v>
      </c>
      <c r="J1926" s="44">
        <v>362.4</v>
      </c>
      <c r="K1926" s="44">
        <v>1129.3496</v>
      </c>
      <c r="L1926" s="44">
        <v>11658.3</v>
      </c>
      <c r="M1926" s="44">
        <v>19838.7</v>
      </c>
    </row>
    <row r="1927" spans="1:13" ht="15.5" x14ac:dyDescent="0.35">
      <c r="A1927" s="13">
        <v>45388</v>
      </c>
      <c r="B1927" s="81" t="s">
        <v>1973</v>
      </c>
      <c r="C1927" s="80">
        <f t="shared" si="205"/>
        <v>2024</v>
      </c>
      <c r="D1927" s="80">
        <f t="shared" si="206"/>
        <v>4</v>
      </c>
      <c r="E1927" s="80">
        <f t="shared" si="207"/>
        <v>6</v>
      </c>
      <c r="F1927" s="44">
        <v>676.47619999999995</v>
      </c>
      <c r="G1927" s="44">
        <v>59.9</v>
      </c>
      <c r="H1927" s="44">
        <v>0.24</v>
      </c>
      <c r="I1927" s="44">
        <v>2961.49</v>
      </c>
      <c r="J1927" s="44">
        <v>218.6</v>
      </c>
      <c r="K1927" s="44">
        <v>1129.3496</v>
      </c>
      <c r="L1927" s="44">
        <v>11658.14</v>
      </c>
      <c r="M1927" s="44">
        <v>19839.11</v>
      </c>
    </row>
    <row r="1928" spans="1:13" ht="15.5" x14ac:dyDescent="0.35">
      <c r="A1928" s="13">
        <v>45389</v>
      </c>
      <c r="B1928" s="81" t="s">
        <v>1974</v>
      </c>
      <c r="C1928" s="80">
        <f t="shared" si="205"/>
        <v>2024</v>
      </c>
      <c r="D1928" s="80">
        <f t="shared" si="206"/>
        <v>4</v>
      </c>
      <c r="E1928" s="80">
        <f t="shared" si="207"/>
        <v>7</v>
      </c>
      <c r="F1928" s="44">
        <v>679.7396</v>
      </c>
      <c r="G1928" s="44">
        <v>60.04</v>
      </c>
      <c r="H1928" s="44">
        <v>0.26</v>
      </c>
      <c r="I1928" s="44">
        <v>3735.49</v>
      </c>
      <c r="J1928" s="44">
        <v>177.8</v>
      </c>
      <c r="K1928" s="44">
        <v>1132.1962000000001</v>
      </c>
      <c r="L1928" s="44">
        <v>11657.92</v>
      </c>
      <c r="M1928" s="44">
        <v>19878.11</v>
      </c>
    </row>
    <row r="1929" spans="1:13" ht="15.5" x14ac:dyDescent="0.35">
      <c r="A1929" s="13">
        <v>45390</v>
      </c>
      <c r="B1929" s="81" t="s">
        <v>1975</v>
      </c>
      <c r="C1929" s="80">
        <f t="shared" si="205"/>
        <v>2024</v>
      </c>
      <c r="D1929" s="80">
        <f t="shared" si="206"/>
        <v>4</v>
      </c>
      <c r="E1929" s="80">
        <f t="shared" si="207"/>
        <v>8</v>
      </c>
      <c r="F1929" s="44">
        <v>683.12120000000004</v>
      </c>
      <c r="G1929" s="44">
        <v>60.34</v>
      </c>
      <c r="H1929" s="44">
        <v>0.3</v>
      </c>
      <c r="I1929" s="44">
        <v>2708.52</v>
      </c>
      <c r="J1929" s="44">
        <v>396.8</v>
      </c>
      <c r="K1929" s="44">
        <v>1132.1962000000001</v>
      </c>
      <c r="L1929" s="44">
        <v>11657.63</v>
      </c>
      <c r="M1929" s="44">
        <v>19878.89</v>
      </c>
    </row>
    <row r="1930" spans="1:13" ht="15.5" x14ac:dyDescent="0.35">
      <c r="A1930" s="13">
        <v>45391</v>
      </c>
      <c r="B1930" s="81" t="s">
        <v>1976</v>
      </c>
      <c r="C1930" s="80">
        <f t="shared" si="205"/>
        <v>2024</v>
      </c>
      <c r="D1930" s="80">
        <f t="shared" si="206"/>
        <v>4</v>
      </c>
      <c r="E1930" s="80">
        <f t="shared" si="207"/>
        <v>9</v>
      </c>
      <c r="F1930" s="44">
        <v>685.25250000000005</v>
      </c>
      <c r="G1930" s="44">
        <v>60.52</v>
      </c>
      <c r="H1930" s="44">
        <v>0.19</v>
      </c>
      <c r="I1930" s="44">
        <v>2582.86</v>
      </c>
      <c r="J1930" s="44">
        <v>436</v>
      </c>
      <c r="K1930" s="44">
        <v>1132.1962000000001</v>
      </c>
      <c r="L1930" s="44">
        <v>11655.8</v>
      </c>
      <c r="M1930" s="44">
        <v>19878.12</v>
      </c>
    </row>
    <row r="1931" spans="1:13" ht="15.5" x14ac:dyDescent="0.35">
      <c r="A1931" s="13">
        <v>45392</v>
      </c>
      <c r="B1931" s="81" t="s">
        <v>1977</v>
      </c>
      <c r="C1931" s="80">
        <f t="shared" si="205"/>
        <v>2024</v>
      </c>
      <c r="D1931" s="80">
        <f t="shared" si="206"/>
        <v>4</v>
      </c>
      <c r="E1931" s="80">
        <f t="shared" si="207"/>
        <v>10</v>
      </c>
      <c r="F1931" s="44">
        <v>686.78920000000005</v>
      </c>
      <c r="G1931" s="44">
        <v>60.66</v>
      </c>
      <c r="H1931" s="44">
        <v>0.14000000000000001</v>
      </c>
      <c r="I1931" s="44">
        <v>2127.58</v>
      </c>
      <c r="J1931" s="44">
        <v>637.20000000000005</v>
      </c>
      <c r="K1931" s="44">
        <v>1132.1962000000001</v>
      </c>
      <c r="L1931" s="44">
        <v>11646.67</v>
      </c>
      <c r="M1931" s="44">
        <v>19846.32</v>
      </c>
    </row>
    <row r="1932" spans="1:13" ht="15.5" x14ac:dyDescent="0.35">
      <c r="A1932" s="13">
        <v>45393</v>
      </c>
      <c r="B1932" s="81" t="s">
        <v>1978</v>
      </c>
      <c r="C1932" s="80">
        <f t="shared" si="205"/>
        <v>2024</v>
      </c>
      <c r="D1932" s="80">
        <f t="shared" si="206"/>
        <v>4</v>
      </c>
      <c r="E1932" s="80">
        <f t="shared" si="207"/>
        <v>11</v>
      </c>
      <c r="F1932" s="44">
        <v>688.59749999999997</v>
      </c>
      <c r="G1932" s="44">
        <v>60.82</v>
      </c>
      <c r="H1932" s="44">
        <v>0.16</v>
      </c>
      <c r="I1932" s="44">
        <v>2311.41</v>
      </c>
      <c r="J1932" s="44">
        <v>499.2</v>
      </c>
      <c r="K1932" s="44">
        <v>1132.1962000000001</v>
      </c>
      <c r="L1932" s="44">
        <v>11655.6</v>
      </c>
      <c r="M1932" s="44">
        <v>19876.650000000001</v>
      </c>
    </row>
    <row r="1933" spans="1:13" ht="15.5" x14ac:dyDescent="0.35">
      <c r="A1933" s="13">
        <v>45394</v>
      </c>
      <c r="B1933" s="81" t="s">
        <v>1979</v>
      </c>
      <c r="C1933" s="80">
        <f t="shared" si="205"/>
        <v>2024</v>
      </c>
      <c r="D1933" s="80">
        <f t="shared" si="206"/>
        <v>4</v>
      </c>
      <c r="E1933" s="80">
        <f t="shared" si="207"/>
        <v>12</v>
      </c>
      <c r="F1933" s="44">
        <v>691.38850000000002</v>
      </c>
      <c r="G1933" s="44">
        <v>61.07</v>
      </c>
      <c r="H1933" s="44">
        <v>0.25</v>
      </c>
      <c r="I1933" s="44">
        <v>3034.46</v>
      </c>
      <c r="J1933" s="44">
        <v>230.8</v>
      </c>
      <c r="K1933" s="44">
        <v>1132.1962000000001</v>
      </c>
      <c r="L1933" s="44">
        <v>11655.44</v>
      </c>
      <c r="M1933" s="44">
        <v>19877.060000000001</v>
      </c>
    </row>
    <row r="1934" spans="1:13" ht="15.5" x14ac:dyDescent="0.35">
      <c r="A1934" s="13">
        <v>45395</v>
      </c>
      <c r="B1934" s="81" t="s">
        <v>1980</v>
      </c>
      <c r="C1934" s="80">
        <f t="shared" si="205"/>
        <v>2024</v>
      </c>
      <c r="D1934" s="80">
        <f t="shared" si="206"/>
        <v>4</v>
      </c>
      <c r="E1934" s="80">
        <f t="shared" si="207"/>
        <v>13</v>
      </c>
      <c r="F1934" s="44">
        <v>695.65819999999997</v>
      </c>
      <c r="G1934" s="44">
        <v>61.44</v>
      </c>
      <c r="H1934" s="44">
        <v>0.38</v>
      </c>
      <c r="I1934" s="44">
        <v>3980.99</v>
      </c>
      <c r="J1934" s="44">
        <v>134.80000000000001</v>
      </c>
      <c r="K1934" s="44">
        <v>1132.1962000000001</v>
      </c>
      <c r="L1934" s="44">
        <v>11655.13</v>
      </c>
      <c r="M1934" s="44">
        <v>19877.88</v>
      </c>
    </row>
    <row r="1935" spans="1:13" ht="15.5" x14ac:dyDescent="0.35">
      <c r="A1935" s="13">
        <v>45396</v>
      </c>
      <c r="B1935" s="81" t="s">
        <v>1981</v>
      </c>
      <c r="C1935" s="80">
        <f t="shared" si="205"/>
        <v>2024</v>
      </c>
      <c r="D1935" s="80">
        <f t="shared" si="206"/>
        <v>4</v>
      </c>
      <c r="E1935" s="80">
        <f t="shared" si="207"/>
        <v>14</v>
      </c>
      <c r="F1935" s="44">
        <v>699.32659999999998</v>
      </c>
      <c r="G1935" s="44">
        <v>61.77</v>
      </c>
      <c r="H1935" s="44">
        <v>0.32</v>
      </c>
      <c r="I1935" s="44">
        <v>3837.35</v>
      </c>
      <c r="J1935" s="44">
        <v>183.9</v>
      </c>
      <c r="K1935" s="44">
        <v>1132.1962000000001</v>
      </c>
      <c r="L1935" s="44">
        <v>11654.74</v>
      </c>
      <c r="M1935" s="44">
        <v>19878.919999999998</v>
      </c>
    </row>
    <row r="1936" spans="1:13" ht="15.5" x14ac:dyDescent="0.35">
      <c r="A1936" s="13">
        <v>45397</v>
      </c>
      <c r="B1936" s="81" t="s">
        <v>1982</v>
      </c>
      <c r="C1936" s="80">
        <f t="shared" si="205"/>
        <v>2024</v>
      </c>
      <c r="D1936" s="80">
        <f t="shared" si="206"/>
        <v>4</v>
      </c>
      <c r="E1936" s="80">
        <f t="shared" si="207"/>
        <v>15</v>
      </c>
      <c r="F1936" s="44">
        <v>701.46270000000004</v>
      </c>
      <c r="G1936" s="44">
        <v>61.96</v>
      </c>
      <c r="H1936" s="44">
        <v>0.19</v>
      </c>
      <c r="I1936" s="44">
        <v>2539.7199999999998</v>
      </c>
      <c r="J1936" s="44">
        <v>402.4</v>
      </c>
      <c r="K1936" s="44">
        <v>1132.1962000000001</v>
      </c>
      <c r="L1936" s="44">
        <v>11654.38</v>
      </c>
      <c r="M1936" s="44">
        <v>19879.86</v>
      </c>
    </row>
    <row r="1937" spans="1:13" ht="15.5" x14ac:dyDescent="0.35">
      <c r="A1937" s="13">
        <v>45398</v>
      </c>
      <c r="B1937" s="81" t="s">
        <v>1983</v>
      </c>
      <c r="C1937" s="80">
        <f t="shared" si="205"/>
        <v>2024</v>
      </c>
      <c r="D1937" s="80">
        <f t="shared" si="206"/>
        <v>4</v>
      </c>
      <c r="E1937" s="80">
        <f t="shared" si="207"/>
        <v>16</v>
      </c>
      <c r="F1937" s="44">
        <v>702.67920000000004</v>
      </c>
      <c r="G1937" s="44">
        <v>62.06</v>
      </c>
      <c r="H1937" s="44">
        <v>0.11</v>
      </c>
      <c r="I1937" s="44">
        <v>1890.22</v>
      </c>
      <c r="J1937" s="44">
        <v>669</v>
      </c>
      <c r="K1937" s="44">
        <v>1132.1784</v>
      </c>
      <c r="L1937" s="44">
        <v>11654.24</v>
      </c>
      <c r="M1937" s="44">
        <v>19880.240000000002</v>
      </c>
    </row>
    <row r="1938" spans="1:13" ht="15.5" x14ac:dyDescent="0.35">
      <c r="A1938" s="13">
        <v>45399</v>
      </c>
      <c r="B1938" s="81" t="s">
        <v>1984</v>
      </c>
      <c r="C1938" s="80">
        <f t="shared" si="205"/>
        <v>2024</v>
      </c>
      <c r="D1938" s="80">
        <f t="shared" si="206"/>
        <v>4</v>
      </c>
      <c r="E1938" s="80">
        <f t="shared" si="207"/>
        <v>17</v>
      </c>
      <c r="F1938" s="44">
        <v>702.74890000000005</v>
      </c>
      <c r="G1938" s="44">
        <v>62.06</v>
      </c>
      <c r="H1938" s="44">
        <v>0.01</v>
      </c>
      <c r="I1938" s="44">
        <v>1641.41</v>
      </c>
      <c r="J1938" s="44">
        <v>1569.2</v>
      </c>
      <c r="K1938" s="44">
        <v>1132.4464</v>
      </c>
      <c r="L1938" s="44">
        <v>11647.8</v>
      </c>
      <c r="M1938" s="44">
        <v>19848.61</v>
      </c>
    </row>
    <row r="1939" spans="1:13" ht="15.5" x14ac:dyDescent="0.35">
      <c r="A1939" s="13">
        <v>45400</v>
      </c>
      <c r="B1939" s="81" t="s">
        <v>1985</v>
      </c>
      <c r="C1939" s="80">
        <f t="shared" si="205"/>
        <v>2024</v>
      </c>
      <c r="D1939" s="80">
        <f t="shared" si="206"/>
        <v>4</v>
      </c>
      <c r="E1939" s="80">
        <f t="shared" si="207"/>
        <v>18</v>
      </c>
      <c r="F1939" s="44">
        <v>702.46559999999999</v>
      </c>
      <c r="G1939" s="44">
        <v>62.03</v>
      </c>
      <c r="H1939" s="44">
        <v>-0.03</v>
      </c>
      <c r="I1939" s="44">
        <v>1398.59</v>
      </c>
      <c r="J1939" s="44">
        <v>1679.2</v>
      </c>
      <c r="K1939" s="44">
        <v>1132.4464</v>
      </c>
      <c r="L1939" s="44">
        <v>11656.98</v>
      </c>
      <c r="M1939" s="44">
        <v>19880.27</v>
      </c>
    </row>
    <row r="1940" spans="1:13" ht="15.5" x14ac:dyDescent="0.35">
      <c r="A1940" s="13">
        <v>45401</v>
      </c>
      <c r="B1940" s="81" t="s">
        <v>1986</v>
      </c>
      <c r="C1940" s="80">
        <f t="shared" si="205"/>
        <v>2024</v>
      </c>
      <c r="D1940" s="80">
        <f t="shared" si="206"/>
        <v>4</v>
      </c>
      <c r="E1940" s="80">
        <f t="shared" si="207"/>
        <v>19</v>
      </c>
      <c r="F1940" s="44">
        <v>702.26919999999996</v>
      </c>
      <c r="G1940" s="44">
        <v>62.14</v>
      </c>
      <c r="H1940" s="44">
        <v>-0.02</v>
      </c>
      <c r="I1940" s="44">
        <v>1342.25</v>
      </c>
      <c r="J1940" s="44">
        <v>1533.7</v>
      </c>
      <c r="K1940" s="44">
        <v>1130.0831000000001</v>
      </c>
      <c r="L1940" s="44">
        <v>11657.12</v>
      </c>
      <c r="M1940" s="44">
        <v>19879.89</v>
      </c>
    </row>
    <row r="1941" spans="1:13" ht="15.5" x14ac:dyDescent="0.35">
      <c r="A1941" s="13">
        <v>45402</v>
      </c>
      <c r="B1941" s="81" t="s">
        <v>1987</v>
      </c>
      <c r="C1941" s="80">
        <f t="shared" si="205"/>
        <v>2024</v>
      </c>
      <c r="D1941" s="80">
        <f t="shared" si="206"/>
        <v>4</v>
      </c>
      <c r="E1941" s="80">
        <f t="shared" si="207"/>
        <v>20</v>
      </c>
      <c r="F1941" s="44">
        <v>702.89689999999996</v>
      </c>
      <c r="G1941" s="44">
        <v>62.2</v>
      </c>
      <c r="H1941" s="44">
        <v>0.06</v>
      </c>
      <c r="I1941" s="44">
        <v>1632.2</v>
      </c>
      <c r="J1941" s="44">
        <v>1026.7</v>
      </c>
      <c r="K1941" s="44">
        <v>1130.0831000000001</v>
      </c>
      <c r="L1941" s="44">
        <v>11712.13</v>
      </c>
      <c r="M1941" s="44">
        <v>19879.87</v>
      </c>
    </row>
    <row r="1942" spans="1:13" ht="15.5" x14ac:dyDescent="0.35">
      <c r="A1942" s="13">
        <v>45403</v>
      </c>
      <c r="B1942" s="81" t="s">
        <v>1988</v>
      </c>
      <c r="C1942" s="80">
        <f t="shared" si="205"/>
        <v>2024</v>
      </c>
      <c r="D1942" s="80">
        <f t="shared" si="206"/>
        <v>4</v>
      </c>
      <c r="E1942" s="80">
        <f t="shared" si="207"/>
        <v>21</v>
      </c>
      <c r="F1942" s="44">
        <v>703.48109999999997</v>
      </c>
      <c r="G1942" s="44">
        <v>62.25</v>
      </c>
      <c r="H1942" s="44">
        <v>0.05</v>
      </c>
      <c r="I1942" s="44">
        <v>1567.97</v>
      </c>
      <c r="J1942" s="44">
        <v>973.1</v>
      </c>
      <c r="K1942" s="44">
        <v>1130.0831000000001</v>
      </c>
      <c r="L1942" s="44">
        <v>11712.13</v>
      </c>
      <c r="M1942" s="44">
        <v>19878.849999999999</v>
      </c>
    </row>
    <row r="1943" spans="1:13" ht="15.5" x14ac:dyDescent="0.35">
      <c r="A1943" s="13">
        <v>45404</v>
      </c>
      <c r="B1943" s="81" t="s">
        <v>1989</v>
      </c>
      <c r="C1943" s="80">
        <f t="shared" si="205"/>
        <v>2024</v>
      </c>
      <c r="D1943" s="80">
        <f t="shared" si="206"/>
        <v>4</v>
      </c>
      <c r="E1943" s="80">
        <f t="shared" si="207"/>
        <v>22</v>
      </c>
      <c r="F1943" s="44">
        <v>702.18230000000005</v>
      </c>
      <c r="G1943" s="44">
        <v>62.14</v>
      </c>
      <c r="H1943" s="44">
        <v>-0.11</v>
      </c>
      <c r="I1943" s="44">
        <v>1171.03</v>
      </c>
      <c r="J1943" s="44">
        <v>2463.6999999999998</v>
      </c>
      <c r="K1943" s="44">
        <v>1130.0831000000001</v>
      </c>
      <c r="L1943" s="44">
        <v>11712.2</v>
      </c>
      <c r="M1943" s="44">
        <v>19878.669999999998</v>
      </c>
    </row>
    <row r="1944" spans="1:13" ht="15.5" x14ac:dyDescent="0.35">
      <c r="A1944" s="13">
        <v>45405</v>
      </c>
      <c r="B1944" s="81" t="s">
        <v>1990</v>
      </c>
      <c r="C1944" s="80">
        <f t="shared" si="205"/>
        <v>2024</v>
      </c>
      <c r="D1944" s="80">
        <f t="shared" si="206"/>
        <v>4</v>
      </c>
      <c r="E1944" s="80">
        <f t="shared" si="207"/>
        <v>23</v>
      </c>
      <c r="F1944" s="44">
        <v>700.65319999999997</v>
      </c>
      <c r="G1944" s="44">
        <v>62</v>
      </c>
      <c r="H1944" s="44">
        <v>-0.14000000000000001</v>
      </c>
      <c r="I1944" s="44">
        <v>1099.6300000000001</v>
      </c>
      <c r="J1944" s="44">
        <v>2711.8</v>
      </c>
      <c r="K1944" s="44">
        <v>1130.0831000000001</v>
      </c>
      <c r="L1944" s="44">
        <v>11712.54</v>
      </c>
      <c r="M1944" s="44">
        <v>19877.79</v>
      </c>
    </row>
    <row r="1945" spans="1:13" ht="15.5" x14ac:dyDescent="0.35">
      <c r="A1945" s="13">
        <v>45406</v>
      </c>
      <c r="B1945" s="81" t="s">
        <v>1991</v>
      </c>
      <c r="C1945" s="80">
        <f t="shared" si="205"/>
        <v>2024</v>
      </c>
      <c r="D1945" s="80">
        <f t="shared" si="206"/>
        <v>4</v>
      </c>
      <c r="E1945" s="80">
        <f t="shared" si="207"/>
        <v>24</v>
      </c>
      <c r="F1945" s="44">
        <v>699.20069999999998</v>
      </c>
      <c r="G1945" s="44">
        <v>61.87</v>
      </c>
      <c r="H1945" s="44">
        <v>-0.13</v>
      </c>
      <c r="I1945" s="44">
        <v>1115.99</v>
      </c>
      <c r="J1945" s="44">
        <v>2564.9</v>
      </c>
      <c r="K1945" s="44">
        <v>1130.0831000000001</v>
      </c>
      <c r="L1945" s="44">
        <v>11725.92</v>
      </c>
      <c r="M1945" s="44">
        <v>19815.650000000001</v>
      </c>
    </row>
    <row r="1946" spans="1:13" ht="15.5" x14ac:dyDescent="0.35">
      <c r="A1946" s="13">
        <v>45407</v>
      </c>
      <c r="B1946" s="81" t="s">
        <v>1992</v>
      </c>
      <c r="C1946" s="80">
        <f t="shared" si="205"/>
        <v>2024</v>
      </c>
      <c r="D1946" s="80">
        <f t="shared" si="206"/>
        <v>4</v>
      </c>
      <c r="E1946" s="80">
        <f t="shared" si="207"/>
        <v>25</v>
      </c>
      <c r="F1946" s="44">
        <v>697.86210000000005</v>
      </c>
      <c r="G1946" s="44">
        <v>61.75</v>
      </c>
      <c r="H1946" s="44">
        <v>-0.12</v>
      </c>
      <c r="I1946" s="44">
        <v>1131.6199999999999</v>
      </c>
      <c r="J1946" s="44">
        <v>2448.1</v>
      </c>
      <c r="K1946" s="44">
        <v>1130.0831000000001</v>
      </c>
      <c r="L1946" s="44">
        <v>11735.14</v>
      </c>
      <c r="M1946" s="44">
        <v>19847.2</v>
      </c>
    </row>
    <row r="1947" spans="1:13" ht="15.5" x14ac:dyDescent="0.35">
      <c r="A1947" s="13">
        <v>45408</v>
      </c>
      <c r="B1947" s="81" t="s">
        <v>1993</v>
      </c>
      <c r="C1947" s="80">
        <f t="shared" si="205"/>
        <v>2024</v>
      </c>
      <c r="D1947" s="80">
        <f t="shared" si="206"/>
        <v>4</v>
      </c>
      <c r="E1947" s="80">
        <f t="shared" si="207"/>
        <v>26</v>
      </c>
      <c r="F1947" s="44">
        <v>697.51020000000005</v>
      </c>
      <c r="G1947" s="44">
        <v>61.72</v>
      </c>
      <c r="H1947" s="44">
        <v>-0.03</v>
      </c>
      <c r="I1947" s="44">
        <v>1153.5899999999999</v>
      </c>
      <c r="J1947" s="44">
        <v>1499.4</v>
      </c>
      <c r="K1947" s="44">
        <v>1130.0831000000001</v>
      </c>
      <c r="L1947" s="44">
        <v>11735.4</v>
      </c>
      <c r="M1947" s="44">
        <v>19846.52</v>
      </c>
    </row>
    <row r="1948" spans="1:13" ht="15.5" x14ac:dyDescent="0.35">
      <c r="A1948" s="13">
        <v>45409</v>
      </c>
      <c r="B1948" s="81" t="s">
        <v>1994</v>
      </c>
      <c r="C1948" s="80">
        <f t="shared" si="205"/>
        <v>2024</v>
      </c>
      <c r="D1948" s="80">
        <f t="shared" si="206"/>
        <v>4</v>
      </c>
      <c r="E1948" s="80">
        <f t="shared" si="207"/>
        <v>27</v>
      </c>
      <c r="F1948" s="44">
        <v>699.03340000000003</v>
      </c>
      <c r="G1948" s="44">
        <v>61.86</v>
      </c>
      <c r="H1948" s="44">
        <v>0.13</v>
      </c>
      <c r="I1948" s="44">
        <v>2068.19</v>
      </c>
      <c r="J1948" s="44">
        <v>536.9</v>
      </c>
      <c r="K1948" s="44">
        <v>1130.0831000000001</v>
      </c>
      <c r="L1948" s="44">
        <v>11735.54</v>
      </c>
      <c r="M1948" s="44">
        <v>19846.150000000001</v>
      </c>
    </row>
    <row r="1949" spans="1:13" ht="15.5" x14ac:dyDescent="0.35">
      <c r="A1949" s="13">
        <v>45410</v>
      </c>
      <c r="B1949" s="81" t="s">
        <v>1995</v>
      </c>
      <c r="C1949" s="80">
        <f t="shared" si="205"/>
        <v>2024</v>
      </c>
      <c r="D1949" s="80">
        <f t="shared" si="206"/>
        <v>4</v>
      </c>
      <c r="E1949" s="80">
        <f t="shared" si="207"/>
        <v>28</v>
      </c>
      <c r="F1949" s="44">
        <v>701.38070000000005</v>
      </c>
      <c r="G1949" s="44">
        <v>62.06</v>
      </c>
      <c r="H1949" s="44">
        <v>0.21</v>
      </c>
      <c r="I1949" s="44">
        <v>2639.47</v>
      </c>
      <c r="J1949" s="44">
        <v>287.39999999999998</v>
      </c>
      <c r="K1949" s="44">
        <v>1130.0831000000001</v>
      </c>
      <c r="L1949" s="44">
        <v>11735.39</v>
      </c>
      <c r="M1949" s="44">
        <v>19846.53</v>
      </c>
    </row>
    <row r="1950" spans="1:13" ht="15.5" x14ac:dyDescent="0.35">
      <c r="A1950" s="13">
        <v>45411</v>
      </c>
      <c r="B1950" s="81" t="s">
        <v>1996</v>
      </c>
      <c r="C1950" s="80">
        <f t="shared" si="205"/>
        <v>2024</v>
      </c>
      <c r="D1950" s="80">
        <f t="shared" si="206"/>
        <v>4</v>
      </c>
      <c r="E1950" s="80">
        <f t="shared" si="207"/>
        <v>29</v>
      </c>
      <c r="F1950" s="44">
        <v>703.23009999999999</v>
      </c>
      <c r="G1950" s="44">
        <v>62.23</v>
      </c>
      <c r="H1950" s="44">
        <v>0.16</v>
      </c>
      <c r="I1950" s="44">
        <v>2191</v>
      </c>
      <c r="J1950" s="44">
        <v>371</v>
      </c>
      <c r="K1950" s="44">
        <v>1130.0831000000001</v>
      </c>
      <c r="L1950" s="44">
        <v>11735.22</v>
      </c>
      <c r="M1950" s="44">
        <v>19847</v>
      </c>
    </row>
    <row r="1951" spans="1:13" ht="15.5" x14ac:dyDescent="0.35">
      <c r="A1951" s="13">
        <v>45412</v>
      </c>
      <c r="B1951" s="81" t="s">
        <v>1997</v>
      </c>
      <c r="C1951" s="80">
        <f t="shared" si="205"/>
        <v>2024</v>
      </c>
      <c r="D1951" s="80">
        <f t="shared" si="206"/>
        <v>4</v>
      </c>
      <c r="E1951" s="80">
        <f t="shared" si="207"/>
        <v>30</v>
      </c>
      <c r="F1951" s="44">
        <v>705.83130000000006</v>
      </c>
      <c r="G1951" s="44">
        <v>62.46</v>
      </c>
      <c r="H1951" s="44">
        <v>0.23</v>
      </c>
      <c r="I1951" s="44">
        <v>2735.39</v>
      </c>
      <c r="J1951" s="44">
        <v>226.9</v>
      </c>
      <c r="K1951" s="44">
        <v>1130.0831000000001</v>
      </c>
      <c r="L1951" s="44">
        <v>11735.1</v>
      </c>
      <c r="M1951" s="44">
        <v>19847.3</v>
      </c>
    </row>
    <row r="1952" spans="1:13" ht="15.5" x14ac:dyDescent="0.35">
      <c r="A1952" s="13">
        <v>45413</v>
      </c>
      <c r="B1952" s="81" t="s">
        <v>1998</v>
      </c>
      <c r="C1952" s="80">
        <f t="shared" si="205"/>
        <v>2024</v>
      </c>
      <c r="D1952" s="80">
        <f t="shared" si="206"/>
        <v>5</v>
      </c>
      <c r="E1952" s="80">
        <f t="shared" si="207"/>
        <v>1</v>
      </c>
      <c r="F1952" s="44">
        <v>709.02769999999998</v>
      </c>
      <c r="G1952" s="44">
        <v>62.74</v>
      </c>
      <c r="H1952" s="44">
        <v>0.28000000000000003</v>
      </c>
      <c r="I1952" s="44">
        <v>3431.93</v>
      </c>
      <c r="J1952" s="44">
        <v>227.6</v>
      </c>
      <c r="K1952" s="44">
        <v>1130.1547</v>
      </c>
      <c r="L1952" s="44">
        <v>11748.06</v>
      </c>
      <c r="M1952" s="44">
        <v>19679.810000000001</v>
      </c>
    </row>
    <row r="1953" spans="1:13" ht="15.5" x14ac:dyDescent="0.35">
      <c r="A1953" s="13">
        <v>45414</v>
      </c>
      <c r="B1953" s="81" t="s">
        <v>1999</v>
      </c>
      <c r="C1953" s="80">
        <f t="shared" si="205"/>
        <v>2024</v>
      </c>
      <c r="D1953" s="80">
        <f t="shared" si="206"/>
        <v>5</v>
      </c>
      <c r="E1953" s="80">
        <f t="shared" si="207"/>
        <v>2</v>
      </c>
      <c r="F1953" s="44">
        <v>711.92089999999996</v>
      </c>
      <c r="G1953" s="44">
        <v>62.92</v>
      </c>
      <c r="H1953" s="44">
        <v>0.26</v>
      </c>
      <c r="I1953" s="44">
        <v>3225.48</v>
      </c>
      <c r="J1953" s="44">
        <v>333.1</v>
      </c>
      <c r="K1953" s="44">
        <v>1131.4347</v>
      </c>
      <c r="L1953" s="44">
        <v>11781.59</v>
      </c>
      <c r="M1953" s="44">
        <v>19754.169999999998</v>
      </c>
    </row>
    <row r="1954" spans="1:13" ht="15.5" x14ac:dyDescent="0.35">
      <c r="A1954" s="13">
        <v>45415</v>
      </c>
      <c r="B1954" s="81" t="s">
        <v>2000</v>
      </c>
      <c r="C1954" s="80">
        <f t="shared" si="205"/>
        <v>2024</v>
      </c>
      <c r="D1954" s="80">
        <f t="shared" si="206"/>
        <v>5</v>
      </c>
      <c r="E1954" s="80">
        <f t="shared" si="207"/>
        <v>3</v>
      </c>
      <c r="F1954" s="44">
        <v>714.17849999999999</v>
      </c>
      <c r="G1954" s="44">
        <v>63.12</v>
      </c>
      <c r="H1954" s="44">
        <v>0.2</v>
      </c>
      <c r="I1954" s="44">
        <v>2649.46</v>
      </c>
      <c r="J1954" s="44">
        <v>468.1</v>
      </c>
      <c r="K1954" s="44">
        <v>1131.4347</v>
      </c>
      <c r="L1954" s="44">
        <v>11781.01</v>
      </c>
      <c r="M1954" s="44">
        <v>19755.7</v>
      </c>
    </row>
    <row r="1955" spans="1:13" ht="15.5" x14ac:dyDescent="0.35">
      <c r="A1955" s="13">
        <v>45416</v>
      </c>
      <c r="B1955" s="81" t="s">
        <v>2001</v>
      </c>
      <c r="C1955" s="80">
        <f t="shared" si="205"/>
        <v>2024</v>
      </c>
      <c r="D1955" s="80">
        <f t="shared" si="206"/>
        <v>5</v>
      </c>
      <c r="E1955" s="80">
        <f t="shared" si="207"/>
        <v>4</v>
      </c>
      <c r="F1955" s="44">
        <v>716.85760000000005</v>
      </c>
      <c r="G1955" s="44">
        <v>63.43</v>
      </c>
      <c r="H1955" s="44">
        <v>0.24</v>
      </c>
      <c r="I1955" s="44">
        <v>2979.18</v>
      </c>
      <c r="J1955" s="44">
        <v>277.2</v>
      </c>
      <c r="K1955" s="44">
        <v>1130.1547</v>
      </c>
      <c r="L1955" s="44">
        <v>11756.03</v>
      </c>
      <c r="M1955" s="44">
        <v>19714.669999999998</v>
      </c>
    </row>
    <row r="1956" spans="1:13" ht="15.5" x14ac:dyDescent="0.35">
      <c r="A1956" s="13">
        <v>45417</v>
      </c>
      <c r="B1956" s="81" t="s">
        <v>2002</v>
      </c>
      <c r="C1956" s="80">
        <f t="shared" si="205"/>
        <v>2024</v>
      </c>
      <c r="D1956" s="80">
        <f t="shared" si="206"/>
        <v>5</v>
      </c>
      <c r="E1956" s="80">
        <f t="shared" si="207"/>
        <v>5</v>
      </c>
      <c r="F1956" s="44">
        <v>719.65160000000003</v>
      </c>
      <c r="G1956" s="44">
        <v>63.62</v>
      </c>
      <c r="H1956" s="44">
        <v>0.25</v>
      </c>
      <c r="I1956" s="44">
        <v>3055.3</v>
      </c>
      <c r="J1956" s="44">
        <v>252.1</v>
      </c>
      <c r="K1956" s="44">
        <v>1131.1534999999999</v>
      </c>
      <c r="L1956" s="44">
        <v>11763.05</v>
      </c>
      <c r="M1956" s="44">
        <v>19722.36</v>
      </c>
    </row>
    <row r="1957" spans="1:13" ht="15.5" x14ac:dyDescent="0.35">
      <c r="A1957" s="13">
        <v>45418</v>
      </c>
      <c r="B1957" s="81" t="s">
        <v>2003</v>
      </c>
      <c r="C1957" s="80">
        <f t="shared" si="205"/>
        <v>2024</v>
      </c>
      <c r="D1957" s="80">
        <f t="shared" si="206"/>
        <v>5</v>
      </c>
      <c r="E1957" s="80">
        <f t="shared" si="207"/>
        <v>6</v>
      </c>
      <c r="F1957" s="44">
        <v>721.7364</v>
      </c>
      <c r="G1957" s="44">
        <v>63.81</v>
      </c>
      <c r="H1957" s="44">
        <v>0.18</v>
      </c>
      <c r="I1957" s="44">
        <v>2298.63</v>
      </c>
      <c r="J1957" s="44">
        <v>742.3</v>
      </c>
      <c r="K1957" s="44">
        <v>1131.1547</v>
      </c>
      <c r="L1957" s="44">
        <v>11762.89</v>
      </c>
      <c r="M1957" s="44">
        <v>19722.77</v>
      </c>
    </row>
    <row r="1958" spans="1:13" ht="15.5" x14ac:dyDescent="0.35">
      <c r="A1958" s="13">
        <v>45419</v>
      </c>
      <c r="B1958" s="81" t="s">
        <v>2004</v>
      </c>
      <c r="C1958" s="80">
        <f t="shared" si="205"/>
        <v>2024</v>
      </c>
      <c r="D1958" s="80">
        <f t="shared" si="206"/>
        <v>5</v>
      </c>
      <c r="E1958" s="80">
        <f t="shared" si="207"/>
        <v>7</v>
      </c>
      <c r="F1958" s="44">
        <v>723.18420000000003</v>
      </c>
      <c r="G1958" s="44">
        <v>63.93</v>
      </c>
      <c r="H1958" s="44">
        <v>0.13</v>
      </c>
      <c r="I1958" s="44">
        <v>2169.91</v>
      </c>
      <c r="J1958" s="44">
        <v>712.8</v>
      </c>
      <c r="K1958" s="44">
        <v>1131.1547</v>
      </c>
      <c r="L1958" s="44">
        <v>11762.94</v>
      </c>
      <c r="M1958" s="44">
        <v>19722.64</v>
      </c>
    </row>
    <row r="1959" spans="1:13" ht="15.5" x14ac:dyDescent="0.35">
      <c r="A1959" s="13">
        <v>45420</v>
      </c>
      <c r="B1959" s="46" t="s">
        <v>2005</v>
      </c>
      <c r="C1959" s="80">
        <f t="shared" si="205"/>
        <v>2024</v>
      </c>
      <c r="D1959" s="80">
        <f t="shared" si="206"/>
        <v>5</v>
      </c>
      <c r="E1959" s="80">
        <f t="shared" si="207"/>
        <v>8</v>
      </c>
      <c r="F1959" s="44">
        <v>724.42150000000004</v>
      </c>
      <c r="G1959" s="44">
        <v>63.97</v>
      </c>
      <c r="H1959" s="44">
        <v>0.11</v>
      </c>
      <c r="I1959" s="44">
        <v>2171.5100000000002</v>
      </c>
      <c r="J1959" s="44">
        <v>843.4</v>
      </c>
      <c r="K1959" s="44">
        <v>1132.4347</v>
      </c>
      <c r="L1959" s="44">
        <v>11778.96</v>
      </c>
      <c r="M1959" s="44">
        <v>19731.439999999999</v>
      </c>
    </row>
    <row r="1960" spans="1:13" ht="15.5" x14ac:dyDescent="0.35">
      <c r="A1960" s="13">
        <v>45421</v>
      </c>
      <c r="B1960" s="46" t="s">
        <v>2006</v>
      </c>
      <c r="C1960" s="80">
        <f t="shared" si="205"/>
        <v>2024</v>
      </c>
      <c r="D1960" s="80">
        <f t="shared" si="206"/>
        <v>5</v>
      </c>
      <c r="E1960" s="80">
        <f t="shared" si="207"/>
        <v>9</v>
      </c>
      <c r="F1960" s="44">
        <v>727.18920000000003</v>
      </c>
      <c r="G1960" s="44">
        <v>64.180000000000007</v>
      </c>
      <c r="H1960" s="44">
        <v>0.24</v>
      </c>
      <c r="I1960" s="44">
        <v>3000.74</v>
      </c>
      <c r="J1960" s="44">
        <v>243.8</v>
      </c>
      <c r="K1960" s="44">
        <v>1133.0607</v>
      </c>
      <c r="L1960" s="44">
        <v>11788.08</v>
      </c>
      <c r="M1960" s="44">
        <v>19763.240000000002</v>
      </c>
    </row>
    <row r="1961" spans="1:13" ht="15.5" x14ac:dyDescent="0.35">
      <c r="A1961" s="13">
        <v>45422</v>
      </c>
      <c r="B1961" s="46" t="s">
        <v>2007</v>
      </c>
      <c r="C1961" s="80">
        <f t="shared" si="205"/>
        <v>2024</v>
      </c>
      <c r="D1961" s="80">
        <f t="shared" si="206"/>
        <v>5</v>
      </c>
      <c r="E1961" s="80">
        <f t="shared" si="207"/>
        <v>10</v>
      </c>
      <c r="F1961" s="44">
        <v>730.40940000000001</v>
      </c>
      <c r="G1961" s="44">
        <v>64.459999999999994</v>
      </c>
      <c r="H1961" s="44">
        <v>0.28000000000000003</v>
      </c>
      <c r="I1961" s="44">
        <v>3427.54</v>
      </c>
      <c r="J1961" s="44">
        <v>235.7</v>
      </c>
      <c r="K1961" s="44">
        <v>1133.0607</v>
      </c>
      <c r="L1961" s="44">
        <v>11787.86</v>
      </c>
      <c r="M1961" s="44">
        <v>19763.830000000002</v>
      </c>
    </row>
    <row r="1962" spans="1:13" ht="15.5" x14ac:dyDescent="0.35">
      <c r="A1962" s="13">
        <v>45423</v>
      </c>
      <c r="B1962" s="46" t="s">
        <v>2008</v>
      </c>
      <c r="C1962" s="80">
        <f t="shared" si="205"/>
        <v>2024</v>
      </c>
      <c r="D1962" s="80">
        <f t="shared" si="206"/>
        <v>5</v>
      </c>
      <c r="E1962" s="80">
        <f t="shared" si="207"/>
        <v>11</v>
      </c>
      <c r="F1962" s="44">
        <v>734.43610000000001</v>
      </c>
      <c r="G1962" s="44">
        <v>64.819999999999993</v>
      </c>
      <c r="H1962" s="44">
        <v>0.36</v>
      </c>
      <c r="I1962" s="44">
        <v>4204.03</v>
      </c>
      <c r="J1962" s="44">
        <v>137.69999999999999</v>
      </c>
      <c r="K1962" s="44">
        <v>1133.0607</v>
      </c>
      <c r="L1962" s="44">
        <v>11787.62</v>
      </c>
      <c r="M1962" s="44">
        <v>19764.47</v>
      </c>
    </row>
    <row r="1963" spans="1:13" ht="15.5" x14ac:dyDescent="0.35">
      <c r="A1963" s="13">
        <v>45424</v>
      </c>
      <c r="B1963" s="46" t="s">
        <v>2009</v>
      </c>
      <c r="C1963" s="80">
        <f t="shared" si="205"/>
        <v>2024</v>
      </c>
      <c r="D1963" s="80">
        <f t="shared" si="206"/>
        <v>5</v>
      </c>
      <c r="E1963" s="80">
        <f t="shared" si="207"/>
        <v>12</v>
      </c>
      <c r="F1963" s="44">
        <v>738.60640000000001</v>
      </c>
      <c r="G1963" s="44">
        <v>65.19</v>
      </c>
      <c r="H1963" s="44">
        <v>0.37</v>
      </c>
      <c r="I1963" s="44">
        <v>4311.43</v>
      </c>
      <c r="J1963" s="44">
        <v>132.4</v>
      </c>
      <c r="K1963" s="44">
        <v>1133.0607</v>
      </c>
      <c r="L1963" s="44">
        <v>11787.12</v>
      </c>
      <c r="M1963" s="44">
        <v>19765.78</v>
      </c>
    </row>
    <row r="1964" spans="1:13" ht="15.5" x14ac:dyDescent="0.35">
      <c r="A1964" s="13">
        <v>45425</v>
      </c>
      <c r="B1964" s="46" t="s">
        <v>2010</v>
      </c>
      <c r="C1964" s="80">
        <f t="shared" si="205"/>
        <v>2024</v>
      </c>
      <c r="D1964" s="80">
        <f t="shared" si="206"/>
        <v>5</v>
      </c>
      <c r="E1964" s="80">
        <f t="shared" si="207"/>
        <v>13</v>
      </c>
      <c r="F1964" s="44">
        <v>742.01099999999997</v>
      </c>
      <c r="G1964" s="44">
        <v>65.489999999999995</v>
      </c>
      <c r="H1964" s="44">
        <v>0.3</v>
      </c>
      <c r="I1964" s="44">
        <v>3541.95</v>
      </c>
      <c r="J1964" s="44">
        <v>193.5</v>
      </c>
      <c r="K1964" s="44">
        <v>1133.0607</v>
      </c>
      <c r="L1964" s="44">
        <v>11786.62</v>
      </c>
      <c r="M1964" s="44">
        <v>19767.099999999999</v>
      </c>
    </row>
    <row r="1965" spans="1:13" ht="15.5" x14ac:dyDescent="0.35">
      <c r="A1965" s="13">
        <v>45426</v>
      </c>
      <c r="B1965" s="46" t="s">
        <v>2011</v>
      </c>
      <c r="C1965" s="80">
        <f t="shared" si="205"/>
        <v>2024</v>
      </c>
      <c r="D1965" s="80">
        <f t="shared" si="206"/>
        <v>5</v>
      </c>
      <c r="E1965" s="80">
        <f t="shared" si="207"/>
        <v>14</v>
      </c>
      <c r="F1965" s="44">
        <v>745.43179999999995</v>
      </c>
      <c r="G1965" s="44">
        <v>65.790000000000006</v>
      </c>
      <c r="H1965" s="44">
        <v>0.3</v>
      </c>
      <c r="I1965" s="44">
        <v>3576.53</v>
      </c>
      <c r="J1965" s="44">
        <v>156.5</v>
      </c>
      <c r="K1965" s="44">
        <v>1133.0607</v>
      </c>
      <c r="L1965" s="44">
        <v>11786.12</v>
      </c>
      <c r="M1965" s="44">
        <v>19768.419999999998</v>
      </c>
    </row>
    <row r="1966" spans="1:13" ht="15.5" x14ac:dyDescent="0.35">
      <c r="A1966" s="13">
        <v>45427</v>
      </c>
      <c r="B1966" s="46" t="s">
        <v>2012</v>
      </c>
      <c r="C1966" s="80">
        <f t="shared" si="205"/>
        <v>2024</v>
      </c>
      <c r="D1966" s="80">
        <f t="shared" si="206"/>
        <v>5</v>
      </c>
      <c r="E1966" s="80">
        <f t="shared" si="207"/>
        <v>15</v>
      </c>
      <c r="F1966" s="44">
        <v>748.52930000000003</v>
      </c>
      <c r="G1966" s="44">
        <v>66.06</v>
      </c>
      <c r="H1966" s="44">
        <v>0.27</v>
      </c>
      <c r="I1966" s="44">
        <v>3254.76</v>
      </c>
      <c r="J1966" s="44">
        <v>170.8</v>
      </c>
      <c r="K1966" s="44">
        <v>1133.0607</v>
      </c>
      <c r="L1966" s="44">
        <v>11776.59</v>
      </c>
      <c r="M1966" s="44">
        <v>19737.689999999999</v>
      </c>
    </row>
    <row r="1967" spans="1:13" ht="15.5" x14ac:dyDescent="0.35">
      <c r="A1967" s="13">
        <v>45428</v>
      </c>
      <c r="B1967" s="46" t="s">
        <v>2013</v>
      </c>
      <c r="C1967" s="80">
        <f t="shared" si="205"/>
        <v>2024</v>
      </c>
      <c r="D1967" s="80">
        <f t="shared" si="206"/>
        <v>5</v>
      </c>
      <c r="E1967" s="80">
        <f t="shared" si="207"/>
        <v>16</v>
      </c>
      <c r="F1967" s="44">
        <v>751.05420000000004</v>
      </c>
      <c r="G1967" s="44">
        <v>66.290000000000006</v>
      </c>
      <c r="H1967" s="44">
        <v>0.22</v>
      </c>
      <c r="I1967" s="44">
        <v>2783.23</v>
      </c>
      <c r="J1967" s="44">
        <v>256.2</v>
      </c>
      <c r="K1967" s="44">
        <v>1133.0607</v>
      </c>
      <c r="L1967" s="44">
        <v>11785.21</v>
      </c>
      <c r="M1967" s="44">
        <v>19770.82</v>
      </c>
    </row>
    <row r="1968" spans="1:13" ht="15.5" x14ac:dyDescent="0.35">
      <c r="A1968" s="13">
        <v>45429</v>
      </c>
      <c r="B1968" s="46" t="s">
        <v>2014</v>
      </c>
      <c r="C1968" s="80">
        <f t="shared" si="205"/>
        <v>2024</v>
      </c>
      <c r="D1968" s="80">
        <f t="shared" si="206"/>
        <v>5</v>
      </c>
      <c r="E1968" s="80">
        <f t="shared" si="207"/>
        <v>17</v>
      </c>
      <c r="F1968" s="44">
        <v>753.84230000000002</v>
      </c>
      <c r="G1968" s="44">
        <v>66.53</v>
      </c>
      <c r="H1968" s="44">
        <v>0.25</v>
      </c>
      <c r="I1968" s="44">
        <v>2960.99</v>
      </c>
      <c r="J1968" s="44">
        <v>181.4</v>
      </c>
      <c r="K1968" s="44">
        <v>1133.0607</v>
      </c>
      <c r="L1968" s="44">
        <v>11784.99</v>
      </c>
      <c r="M1968" s="44">
        <v>19771.41</v>
      </c>
    </row>
    <row r="1969" spans="1:13" ht="15.5" x14ac:dyDescent="0.35">
      <c r="A1969" s="13">
        <v>45430</v>
      </c>
      <c r="B1969" s="46" t="s">
        <v>2015</v>
      </c>
      <c r="C1969" s="80">
        <f t="shared" si="205"/>
        <v>2024</v>
      </c>
      <c r="D1969" s="80">
        <f t="shared" si="206"/>
        <v>5</v>
      </c>
      <c r="E1969" s="80">
        <f t="shared" si="207"/>
        <v>18</v>
      </c>
      <c r="F1969" s="44">
        <v>757.26409999999998</v>
      </c>
      <c r="G1969" s="44">
        <v>66.83</v>
      </c>
      <c r="H1969" s="44">
        <v>0.3</v>
      </c>
      <c r="I1969" s="44">
        <v>3610.68</v>
      </c>
      <c r="J1969" s="44">
        <v>203.1</v>
      </c>
      <c r="K1969" s="44">
        <v>1133.0607</v>
      </c>
      <c r="L1969" s="44">
        <v>11784.68</v>
      </c>
      <c r="M1969" s="44">
        <v>19772.22</v>
      </c>
    </row>
    <row r="1970" spans="1:13" ht="15.5" x14ac:dyDescent="0.35">
      <c r="A1970" s="13">
        <v>45431</v>
      </c>
      <c r="B1970" s="46" t="s">
        <v>2016</v>
      </c>
      <c r="C1970" s="80">
        <f t="shared" si="205"/>
        <v>2024</v>
      </c>
      <c r="D1970" s="80">
        <f t="shared" si="206"/>
        <v>5</v>
      </c>
      <c r="E1970" s="80">
        <f t="shared" si="207"/>
        <v>19</v>
      </c>
      <c r="F1970" s="44">
        <v>760.75509999999997</v>
      </c>
      <c r="G1970" s="44">
        <v>67.14</v>
      </c>
      <c r="H1970" s="44">
        <v>0.31</v>
      </c>
      <c r="I1970" s="44">
        <v>3664.21</v>
      </c>
      <c r="J1970" s="44">
        <v>142.4</v>
      </c>
      <c r="K1970" s="44">
        <v>1133.0607</v>
      </c>
      <c r="L1970" s="44">
        <v>11784.45</v>
      </c>
      <c r="M1970" s="44">
        <v>19772.830000000002</v>
      </c>
    </row>
    <row r="1971" spans="1:13" ht="15.5" x14ac:dyDescent="0.35">
      <c r="A1971" s="13">
        <v>45432</v>
      </c>
      <c r="B1971" s="46" t="s">
        <v>2017</v>
      </c>
      <c r="C1971" s="80">
        <f t="shared" si="205"/>
        <v>2024</v>
      </c>
      <c r="D1971" s="80">
        <f t="shared" si="206"/>
        <v>5</v>
      </c>
      <c r="E1971" s="80">
        <f t="shared" si="207"/>
        <v>20</v>
      </c>
      <c r="F1971" s="44">
        <v>763.601</v>
      </c>
      <c r="G1971" s="44">
        <v>67.39</v>
      </c>
      <c r="H1971" s="44">
        <v>0.25</v>
      </c>
      <c r="I1971" s="44">
        <v>3086.3</v>
      </c>
      <c r="J1971" s="44">
        <v>203.9</v>
      </c>
      <c r="K1971" s="44">
        <v>1133.0607</v>
      </c>
      <c r="L1971" s="44">
        <v>11784.2</v>
      </c>
      <c r="M1971" s="44">
        <v>19773.48</v>
      </c>
    </row>
    <row r="1972" spans="1:13" ht="15.5" x14ac:dyDescent="0.35">
      <c r="A1972" s="13">
        <v>45433</v>
      </c>
      <c r="B1972" s="46" t="s">
        <v>2018</v>
      </c>
      <c r="C1972" s="80">
        <f t="shared" si="205"/>
        <v>2024</v>
      </c>
      <c r="D1972" s="80">
        <f t="shared" si="206"/>
        <v>5</v>
      </c>
      <c r="E1972" s="80">
        <f t="shared" si="207"/>
        <v>21</v>
      </c>
      <c r="F1972" s="44">
        <v>765.14290000000005</v>
      </c>
      <c r="G1972" s="44">
        <v>67.53</v>
      </c>
      <c r="H1972" s="44">
        <v>0.14000000000000001</v>
      </c>
      <c r="I1972" s="44">
        <v>2242.3000000000002</v>
      </c>
      <c r="J1972" s="44">
        <v>693.6</v>
      </c>
      <c r="K1972" s="44">
        <v>1133.0607</v>
      </c>
      <c r="L1972" s="44">
        <v>11784.06</v>
      </c>
      <c r="M1972" s="44">
        <v>19773.86</v>
      </c>
    </row>
    <row r="1973" spans="1:13" ht="15.5" x14ac:dyDescent="0.35">
      <c r="A1973" s="13">
        <v>45434</v>
      </c>
      <c r="B1973" s="46" t="s">
        <v>2019</v>
      </c>
      <c r="C1973" s="80">
        <f t="shared" si="205"/>
        <v>2024</v>
      </c>
      <c r="D1973" s="80">
        <f t="shared" si="206"/>
        <v>5</v>
      </c>
      <c r="E1973" s="80">
        <f t="shared" si="207"/>
        <v>22</v>
      </c>
      <c r="F1973" s="44">
        <v>767.39670000000001</v>
      </c>
      <c r="G1973" s="44">
        <v>67.73</v>
      </c>
      <c r="H1973" s="44">
        <v>0.2</v>
      </c>
      <c r="I1973" s="44">
        <v>2826.85</v>
      </c>
      <c r="J1973" s="44">
        <v>570.1</v>
      </c>
      <c r="K1973" s="44">
        <v>1133.0607</v>
      </c>
      <c r="L1973" s="44">
        <v>11774.93</v>
      </c>
      <c r="M1973" s="44">
        <v>19742.080000000002</v>
      </c>
    </row>
    <row r="1974" spans="1:13" ht="15.5" x14ac:dyDescent="0.35">
      <c r="A1974" s="13">
        <v>45435</v>
      </c>
      <c r="B1974" s="46" t="s">
        <v>2020</v>
      </c>
      <c r="C1974" s="80">
        <f t="shared" si="205"/>
        <v>2024</v>
      </c>
      <c r="D1974" s="80">
        <f t="shared" si="206"/>
        <v>5</v>
      </c>
      <c r="E1974" s="80">
        <f t="shared" si="207"/>
        <v>23</v>
      </c>
      <c r="F1974" s="44">
        <v>770.05780000000004</v>
      </c>
      <c r="G1974" s="44">
        <v>67.959999999999994</v>
      </c>
      <c r="H1974" s="44">
        <v>0.23</v>
      </c>
      <c r="I1974" s="44">
        <v>2990.54</v>
      </c>
      <c r="J1974" s="44">
        <v>323.89999999999998</v>
      </c>
      <c r="K1974" s="44">
        <v>1133.0607</v>
      </c>
      <c r="L1974" s="44">
        <v>11782.63</v>
      </c>
      <c r="M1974" s="44">
        <v>19777.62</v>
      </c>
    </row>
    <row r="1975" spans="1:13" ht="15.5" x14ac:dyDescent="0.35">
      <c r="A1975" s="13">
        <v>45436</v>
      </c>
      <c r="B1975" s="46" t="s">
        <v>2021</v>
      </c>
      <c r="C1975" s="80">
        <f t="shared" si="205"/>
        <v>2024</v>
      </c>
      <c r="D1975" s="80">
        <f t="shared" si="206"/>
        <v>5</v>
      </c>
      <c r="E1975" s="80">
        <f t="shared" si="207"/>
        <v>24</v>
      </c>
      <c r="F1975" s="44">
        <v>772.68859999999995</v>
      </c>
      <c r="G1975" s="44">
        <v>68.19</v>
      </c>
      <c r="H1975" s="44">
        <v>0.23</v>
      </c>
      <c r="I1975" s="44">
        <v>2970.8</v>
      </c>
      <c r="J1975" s="44">
        <v>334.2</v>
      </c>
      <c r="K1975" s="44">
        <v>1133.0607</v>
      </c>
      <c r="L1975" s="44">
        <v>11782.42</v>
      </c>
      <c r="M1975" s="44">
        <v>19778.189999999999</v>
      </c>
    </row>
    <row r="1976" spans="1:13" ht="15.5" x14ac:dyDescent="0.35">
      <c r="A1976" s="13">
        <v>45437</v>
      </c>
      <c r="B1976" s="46" t="s">
        <v>2022</v>
      </c>
      <c r="C1976" s="80">
        <f t="shared" si="205"/>
        <v>2024</v>
      </c>
      <c r="D1976" s="80">
        <f t="shared" si="206"/>
        <v>5</v>
      </c>
      <c r="E1976" s="80">
        <f t="shared" si="207"/>
        <v>25</v>
      </c>
      <c r="F1976" s="44">
        <v>775.92679999999996</v>
      </c>
      <c r="G1976" s="44">
        <v>68.48</v>
      </c>
      <c r="H1976" s="44">
        <v>0.28999999999999998</v>
      </c>
      <c r="I1976" s="44">
        <v>3414.84</v>
      </c>
      <c r="J1976" s="44">
        <v>175.3</v>
      </c>
      <c r="K1976" s="44">
        <v>1133.0607</v>
      </c>
      <c r="L1976" s="44">
        <v>11782.19</v>
      </c>
      <c r="M1976" s="44">
        <v>19778.8</v>
      </c>
    </row>
    <row r="1977" spans="1:13" ht="15.5" x14ac:dyDescent="0.35">
      <c r="A1977" s="13">
        <v>45438</v>
      </c>
      <c r="B1977" s="46" t="s">
        <v>2023</v>
      </c>
      <c r="C1977" s="80">
        <f t="shared" si="205"/>
        <v>2024</v>
      </c>
      <c r="D1977" s="80">
        <f t="shared" si="206"/>
        <v>5</v>
      </c>
      <c r="E1977" s="80">
        <f t="shared" si="207"/>
        <v>26</v>
      </c>
      <c r="F1977" s="44">
        <v>779.76009999999997</v>
      </c>
      <c r="G1977" s="44">
        <v>68.819999999999993</v>
      </c>
      <c r="H1977" s="44">
        <v>0.34</v>
      </c>
      <c r="I1977" s="44">
        <v>3623.92</v>
      </c>
      <c r="J1977" s="44">
        <v>125.2</v>
      </c>
      <c r="K1977" s="44">
        <v>1133.0607</v>
      </c>
      <c r="L1977" s="44">
        <v>11781.95</v>
      </c>
      <c r="M1977" s="44">
        <v>19779.439999999999</v>
      </c>
    </row>
    <row r="1978" spans="1:13" ht="15.5" x14ac:dyDescent="0.35">
      <c r="A1978" s="13">
        <v>45439</v>
      </c>
      <c r="B1978" s="46" t="s">
        <v>2024</v>
      </c>
      <c r="C1978" s="80">
        <f t="shared" si="205"/>
        <v>2024</v>
      </c>
      <c r="D1978" s="80">
        <f t="shared" si="206"/>
        <v>5</v>
      </c>
      <c r="E1978" s="80">
        <f t="shared" si="207"/>
        <v>27</v>
      </c>
      <c r="F1978" s="44">
        <v>782.46749999999997</v>
      </c>
      <c r="G1978" s="44">
        <v>69.06</v>
      </c>
      <c r="H1978" s="44">
        <v>0.24</v>
      </c>
      <c r="I1978" s="44">
        <v>2954.32</v>
      </c>
      <c r="J1978" s="44">
        <v>242.8</v>
      </c>
      <c r="K1978" s="44">
        <v>1133.0607</v>
      </c>
      <c r="L1978" s="44">
        <v>11781.67</v>
      </c>
      <c r="M1978" s="44">
        <v>19780.169999999998</v>
      </c>
    </row>
    <row r="1979" spans="1:13" ht="15.5" x14ac:dyDescent="0.35">
      <c r="A1979" s="13">
        <v>45440</v>
      </c>
      <c r="B1979" s="46" t="s">
        <v>2025</v>
      </c>
      <c r="C1979" s="80">
        <f t="shared" si="205"/>
        <v>2024</v>
      </c>
      <c r="D1979" s="80">
        <f t="shared" si="206"/>
        <v>5</v>
      </c>
      <c r="E1979" s="80">
        <f t="shared" si="207"/>
        <v>28</v>
      </c>
      <c r="F1979" s="44">
        <v>784.91250000000002</v>
      </c>
      <c r="G1979" s="44">
        <v>69.27</v>
      </c>
      <c r="H1979" s="44">
        <v>0.22</v>
      </c>
      <c r="I1979" s="44">
        <v>2755.85</v>
      </c>
      <c r="J1979" s="44">
        <v>312.2</v>
      </c>
      <c r="K1979" s="44">
        <v>1133.0607</v>
      </c>
      <c r="L1979" s="44">
        <v>11781.42</v>
      </c>
      <c r="M1979" s="44">
        <v>19780.830000000002</v>
      </c>
    </row>
    <row r="1980" spans="1:13" ht="15.5" x14ac:dyDescent="0.35">
      <c r="A1980" s="13">
        <v>45441</v>
      </c>
      <c r="B1980" s="46" t="s">
        <v>2026</v>
      </c>
      <c r="C1980" s="80">
        <f t="shared" si="205"/>
        <v>2024</v>
      </c>
      <c r="D1980" s="80">
        <f t="shared" si="206"/>
        <v>5</v>
      </c>
      <c r="E1980" s="80">
        <f t="shared" si="207"/>
        <v>29</v>
      </c>
      <c r="F1980" s="44">
        <v>787.21019999999999</v>
      </c>
      <c r="G1980" s="44">
        <v>69.48</v>
      </c>
      <c r="H1980" s="44">
        <v>0.2</v>
      </c>
      <c r="I1980" s="44">
        <v>2641.89</v>
      </c>
      <c r="J1980" s="44">
        <v>100339.5</v>
      </c>
      <c r="K1980" s="44">
        <v>1133.0607</v>
      </c>
      <c r="L1980" s="44">
        <v>11772.23</v>
      </c>
      <c r="M1980" s="44">
        <v>19749.21</v>
      </c>
    </row>
    <row r="1981" spans="1:13" ht="15.5" x14ac:dyDescent="0.35">
      <c r="A1981" s="13">
        <v>45442</v>
      </c>
      <c r="B1981" s="46" t="s">
        <v>2027</v>
      </c>
      <c r="C1981" s="80">
        <f t="shared" si="205"/>
        <v>2024</v>
      </c>
      <c r="D1981" s="80">
        <f t="shared" si="206"/>
        <v>5</v>
      </c>
      <c r="E1981" s="80">
        <f t="shared" si="207"/>
        <v>30</v>
      </c>
      <c r="F1981" s="44">
        <v>789.72760000000005</v>
      </c>
      <c r="G1981" s="44">
        <v>69.7</v>
      </c>
      <c r="H1981" s="44">
        <v>0.22</v>
      </c>
      <c r="I1981" s="44">
        <v>2886.98</v>
      </c>
      <c r="J1981" s="44">
        <v>359.1</v>
      </c>
      <c r="K1981" s="44">
        <v>1133.0607</v>
      </c>
      <c r="L1981" s="44">
        <v>11781</v>
      </c>
      <c r="M1981" s="44">
        <v>19781.939999999999</v>
      </c>
    </row>
    <row r="1982" spans="1:13" ht="15.5" x14ac:dyDescent="0.35">
      <c r="A1982" s="13">
        <v>45443</v>
      </c>
      <c r="B1982" s="46" t="s">
        <v>2028</v>
      </c>
      <c r="C1982" s="80">
        <f t="shared" si="205"/>
        <v>2024</v>
      </c>
      <c r="D1982" s="80">
        <f t="shared" si="206"/>
        <v>5</v>
      </c>
      <c r="E1982" s="80">
        <f t="shared" si="207"/>
        <v>31</v>
      </c>
      <c r="F1982" s="44">
        <v>792.92079999999999</v>
      </c>
      <c r="G1982" s="44">
        <v>69.98</v>
      </c>
      <c r="H1982" s="44">
        <v>0.28000000000000003</v>
      </c>
      <c r="I1982" s="44">
        <v>3295.27</v>
      </c>
      <c r="J1982" s="44">
        <v>158.5</v>
      </c>
      <c r="K1982" s="44">
        <v>1133.0607</v>
      </c>
      <c r="L1982" s="44">
        <v>11781.93</v>
      </c>
      <c r="M1982" s="44">
        <v>19779.48</v>
      </c>
    </row>
    <row r="1983" spans="1:13" ht="15.5" x14ac:dyDescent="0.35">
      <c r="A1983" s="13">
        <v>45444</v>
      </c>
      <c r="B1983" s="46" t="s">
        <v>2029</v>
      </c>
      <c r="C1983" s="80">
        <f t="shared" si="205"/>
        <v>2024</v>
      </c>
      <c r="D1983" s="80">
        <f t="shared" si="206"/>
        <v>6</v>
      </c>
      <c r="E1983" s="80">
        <f t="shared" si="207"/>
        <v>1</v>
      </c>
      <c r="F1983" s="44">
        <v>795.52949999999998</v>
      </c>
      <c r="G1983" s="44">
        <v>70.209999999999994</v>
      </c>
      <c r="H1983" s="44">
        <v>0.23</v>
      </c>
      <c r="I1983" s="44">
        <v>3430.63</v>
      </c>
      <c r="J1983" s="44">
        <v>197</v>
      </c>
      <c r="K1983" s="44">
        <v>1133.0607</v>
      </c>
      <c r="L1983" s="44">
        <v>11781.73</v>
      </c>
      <c r="M1983" s="44">
        <v>19780.009999999998</v>
      </c>
    </row>
    <row r="1984" spans="1:13" ht="15.5" x14ac:dyDescent="0.35">
      <c r="A1984" s="13">
        <v>45445</v>
      </c>
      <c r="B1984" s="46" t="s">
        <v>2030</v>
      </c>
      <c r="C1984" s="80">
        <f t="shared" si="205"/>
        <v>2024</v>
      </c>
      <c r="D1984" s="80">
        <f t="shared" si="206"/>
        <v>6</v>
      </c>
      <c r="E1984" s="80">
        <f t="shared" si="207"/>
        <v>2</v>
      </c>
      <c r="F1984" s="44">
        <v>798.67250000000001</v>
      </c>
      <c r="G1984" s="44">
        <v>70.489999999999995</v>
      </c>
      <c r="H1984" s="44">
        <v>0.28000000000000003</v>
      </c>
      <c r="I1984" s="44">
        <v>3361.63</v>
      </c>
      <c r="J1984" s="44">
        <v>219</v>
      </c>
      <c r="K1984" s="44">
        <v>1133.0607</v>
      </c>
      <c r="L1984" s="44">
        <v>11781.48</v>
      </c>
      <c r="M1984" s="44">
        <v>19780.68</v>
      </c>
    </row>
    <row r="1985" spans="1:13" ht="15.5" x14ac:dyDescent="0.35">
      <c r="A1985" s="13">
        <v>45446</v>
      </c>
      <c r="B1985" s="46" t="s">
        <v>2031</v>
      </c>
      <c r="C1985" s="80">
        <f t="shared" si="205"/>
        <v>2024</v>
      </c>
      <c r="D1985" s="80">
        <f t="shared" si="206"/>
        <v>6</v>
      </c>
      <c r="E1985" s="80">
        <f t="shared" si="207"/>
        <v>3</v>
      </c>
      <c r="F1985" s="44">
        <v>800.55250000000001</v>
      </c>
      <c r="G1985" s="44">
        <v>70.650000000000006</v>
      </c>
      <c r="H1985" s="44">
        <v>0.17</v>
      </c>
      <c r="I1985" s="44">
        <v>2470.86</v>
      </c>
      <c r="J1985" s="44">
        <v>588.70000000000005</v>
      </c>
      <c r="K1985" s="44">
        <v>1133.0607</v>
      </c>
      <c r="L1985" s="44">
        <v>11781.19</v>
      </c>
      <c r="M1985" s="44">
        <v>19781.43</v>
      </c>
    </row>
    <row r="1986" spans="1:13" ht="15.5" x14ac:dyDescent="0.35">
      <c r="A1986" s="13">
        <v>45447</v>
      </c>
      <c r="B1986" s="46" t="s">
        <v>2032</v>
      </c>
      <c r="C1986" s="80">
        <f t="shared" si="205"/>
        <v>2024</v>
      </c>
      <c r="D1986" s="80">
        <f t="shared" si="206"/>
        <v>6</v>
      </c>
      <c r="E1986" s="80">
        <f t="shared" si="207"/>
        <v>4</v>
      </c>
      <c r="F1986" s="44">
        <v>802.32539999999995</v>
      </c>
      <c r="G1986" s="44">
        <v>70.81</v>
      </c>
      <c r="H1986" s="44">
        <v>0.16</v>
      </c>
      <c r="I1986" s="44">
        <v>2331.14</v>
      </c>
      <c r="J1986" s="44">
        <v>559.6</v>
      </c>
      <c r="K1986" s="44">
        <v>1133.0607</v>
      </c>
      <c r="L1986" s="44">
        <v>11780.93</v>
      </c>
      <c r="M1986" s="44">
        <v>19782.12</v>
      </c>
    </row>
    <row r="1987" spans="1:13" ht="15.5" x14ac:dyDescent="0.35">
      <c r="A1987" s="13">
        <v>45448</v>
      </c>
      <c r="B1987" s="46" t="s">
        <v>2033</v>
      </c>
      <c r="C1987" s="80">
        <f t="shared" si="205"/>
        <v>2024</v>
      </c>
      <c r="D1987" s="80">
        <f t="shared" si="206"/>
        <v>6</v>
      </c>
      <c r="E1987" s="80">
        <f t="shared" si="207"/>
        <v>5</v>
      </c>
      <c r="F1987" s="44">
        <v>804.27800000000002</v>
      </c>
      <c r="G1987" s="44">
        <v>70.98</v>
      </c>
      <c r="H1987" s="44">
        <v>0.17</v>
      </c>
      <c r="I1987" s="44">
        <v>2350.1999999999998</v>
      </c>
      <c r="J1987" s="44">
        <v>422.3</v>
      </c>
      <c r="K1987" s="44">
        <v>1133.0607</v>
      </c>
      <c r="L1987" s="44">
        <v>11771.75</v>
      </c>
      <c r="M1987" s="44">
        <v>19750.46</v>
      </c>
    </row>
    <row r="1988" spans="1:13" ht="15.5" x14ac:dyDescent="0.35">
      <c r="A1988" s="13">
        <v>45449</v>
      </c>
      <c r="B1988" s="46" t="s">
        <v>2034</v>
      </c>
      <c r="C1988" s="80">
        <f t="shared" si="205"/>
        <v>2024</v>
      </c>
      <c r="D1988" s="80">
        <f t="shared" si="206"/>
        <v>6</v>
      </c>
      <c r="E1988" s="80">
        <f t="shared" si="207"/>
        <v>6</v>
      </c>
      <c r="F1988" s="44">
        <v>806.85559999999998</v>
      </c>
      <c r="G1988" s="44">
        <v>71.11</v>
      </c>
      <c r="H1988" s="44">
        <v>0.23</v>
      </c>
      <c r="I1988" s="44">
        <v>2623.96</v>
      </c>
      <c r="J1988" s="44">
        <v>484.9</v>
      </c>
      <c r="K1988" s="44">
        <v>1134.5980999999999</v>
      </c>
      <c r="L1988" s="44">
        <v>11780.56</v>
      </c>
      <c r="M1988" s="44">
        <v>19783.11</v>
      </c>
    </row>
    <row r="1989" spans="1:13" ht="15.5" x14ac:dyDescent="0.35">
      <c r="A1989" s="13">
        <v>45450</v>
      </c>
      <c r="B1989" s="46" t="s">
        <v>2035</v>
      </c>
      <c r="C1989" s="80">
        <f t="shared" ref="C1989:C2052" si="208">YEAR(B1989)</f>
        <v>2024</v>
      </c>
      <c r="D1989" s="80">
        <f t="shared" ref="D1989:D2052" si="209">MONTH(B1989)</f>
        <v>6</v>
      </c>
      <c r="E1989" s="80">
        <f t="shared" ref="E1989:E2052" si="210">DAY(B1989)</f>
        <v>7</v>
      </c>
      <c r="F1989" s="44">
        <v>809.34889999999996</v>
      </c>
      <c r="G1989" s="44">
        <v>71.33</v>
      </c>
      <c r="H1989" s="44">
        <v>0.22</v>
      </c>
      <c r="I1989" s="44">
        <v>2793.62</v>
      </c>
      <c r="J1989" s="44">
        <v>363.1</v>
      </c>
      <c r="K1989" s="44">
        <v>1134.5980999999999</v>
      </c>
      <c r="L1989" s="44">
        <v>11808.15</v>
      </c>
      <c r="M1989" s="44">
        <v>19783.560000000001</v>
      </c>
    </row>
    <row r="1990" spans="1:13" ht="15.5" x14ac:dyDescent="0.35">
      <c r="A1990" s="13">
        <v>45451</v>
      </c>
      <c r="B1990" s="46" t="s">
        <v>2036</v>
      </c>
      <c r="C1990" s="80">
        <f t="shared" si="208"/>
        <v>2024</v>
      </c>
      <c r="D1990" s="80">
        <f t="shared" si="209"/>
        <v>6</v>
      </c>
      <c r="E1990" s="80">
        <f t="shared" si="210"/>
        <v>8</v>
      </c>
      <c r="F1990" s="44">
        <v>812.57069999999999</v>
      </c>
      <c r="G1990" s="44">
        <v>71.62</v>
      </c>
      <c r="H1990" s="44">
        <v>0.28000000000000003</v>
      </c>
      <c r="I1990" s="44">
        <v>3589.77</v>
      </c>
      <c r="J1990" s="44">
        <v>356.1</v>
      </c>
      <c r="K1990" s="44">
        <v>1134.5980999999999</v>
      </c>
      <c r="L1990" s="44">
        <v>11807.93</v>
      </c>
      <c r="M1990" s="44">
        <v>19784.150000000001</v>
      </c>
    </row>
    <row r="1991" spans="1:13" ht="15.5" x14ac:dyDescent="0.35">
      <c r="A1991" s="13">
        <v>45452</v>
      </c>
      <c r="B1991" s="46" t="s">
        <v>2037</v>
      </c>
      <c r="C1991" s="80">
        <f t="shared" si="208"/>
        <v>2024</v>
      </c>
      <c r="D1991" s="80">
        <f t="shared" si="209"/>
        <v>6</v>
      </c>
      <c r="E1991" s="80">
        <f t="shared" si="210"/>
        <v>9</v>
      </c>
      <c r="F1991" s="44">
        <v>815.77650000000006</v>
      </c>
      <c r="G1991" s="44">
        <v>71.900000000000006</v>
      </c>
      <c r="H1991" s="44">
        <v>0.28000000000000003</v>
      </c>
      <c r="I1991" s="44">
        <v>3444.81</v>
      </c>
      <c r="J1991" s="44">
        <v>244.9</v>
      </c>
      <c r="K1991" s="44">
        <v>1134.5980999999999</v>
      </c>
      <c r="L1991" s="44">
        <v>11807.57</v>
      </c>
      <c r="M1991" s="44">
        <v>19785.09</v>
      </c>
    </row>
    <row r="1992" spans="1:13" ht="15.5" x14ac:dyDescent="0.35">
      <c r="A1992" s="13">
        <v>45453</v>
      </c>
      <c r="B1992" s="46" t="s">
        <v>2038</v>
      </c>
      <c r="C1992" s="80">
        <f t="shared" si="208"/>
        <v>2024</v>
      </c>
      <c r="D1992" s="80">
        <f t="shared" si="209"/>
        <v>6</v>
      </c>
      <c r="E1992" s="80">
        <f t="shared" si="210"/>
        <v>10</v>
      </c>
      <c r="F1992" s="44">
        <v>818.01369999999997</v>
      </c>
      <c r="G1992" s="44">
        <v>72.150000000000006</v>
      </c>
      <c r="H1992" s="44">
        <v>0.2</v>
      </c>
      <c r="I1992" s="44">
        <v>2597.94</v>
      </c>
      <c r="J1992" s="44">
        <v>356.7</v>
      </c>
      <c r="K1992" s="44">
        <v>1133.7861</v>
      </c>
      <c r="L1992" s="44">
        <v>11807.28</v>
      </c>
      <c r="M1992" s="44">
        <v>19785.87</v>
      </c>
    </row>
    <row r="1993" spans="1:13" ht="15.5" x14ac:dyDescent="0.35">
      <c r="A1993" s="13">
        <v>45454</v>
      </c>
      <c r="B1993" s="46" t="s">
        <v>2039</v>
      </c>
      <c r="C1993" s="80">
        <f t="shared" si="208"/>
        <v>2024</v>
      </c>
      <c r="D1993" s="80">
        <f t="shared" si="209"/>
        <v>6</v>
      </c>
      <c r="E1993" s="80">
        <f t="shared" si="210"/>
        <v>11</v>
      </c>
      <c r="F1993" s="44">
        <v>819.97170000000006</v>
      </c>
      <c r="G1993" s="44">
        <v>72.319999999999993</v>
      </c>
      <c r="H1993" s="44">
        <v>0.17</v>
      </c>
      <c r="I1993" s="44">
        <v>2266.58</v>
      </c>
      <c r="J1993" s="44">
        <v>286.10000000000002</v>
      </c>
      <c r="K1993" s="44">
        <v>1133.7861</v>
      </c>
      <c r="L1993" s="44">
        <v>11807.09</v>
      </c>
      <c r="M1993" s="44">
        <v>19786.38</v>
      </c>
    </row>
    <row r="1994" spans="1:13" ht="15.5" x14ac:dyDescent="0.35">
      <c r="A1994" s="13">
        <v>45455</v>
      </c>
      <c r="B1994" s="46" t="s">
        <v>2040</v>
      </c>
      <c r="C1994" s="80">
        <f t="shared" si="208"/>
        <v>2024</v>
      </c>
      <c r="D1994" s="80">
        <f t="shared" si="209"/>
        <v>6</v>
      </c>
      <c r="E1994" s="80">
        <f t="shared" si="210"/>
        <v>12</v>
      </c>
      <c r="F1994" s="44">
        <v>821.99990000000003</v>
      </c>
      <c r="G1994" s="44">
        <v>72.5</v>
      </c>
      <c r="H1994" s="44">
        <v>0.18</v>
      </c>
      <c r="I1994" s="44">
        <v>2291.7399999999998</v>
      </c>
      <c r="J1994" s="44">
        <v>253.5</v>
      </c>
      <c r="K1994" s="44">
        <v>1133.7861</v>
      </c>
      <c r="L1994" s="44">
        <v>11797.82</v>
      </c>
      <c r="M1994" s="44">
        <v>19754.939999999999</v>
      </c>
    </row>
    <row r="1995" spans="1:13" ht="15.5" x14ac:dyDescent="0.35">
      <c r="A1995" s="13">
        <v>45456</v>
      </c>
      <c r="B1995" s="46" t="s">
        <v>2041</v>
      </c>
      <c r="C1995" s="80">
        <f t="shared" si="208"/>
        <v>2024</v>
      </c>
      <c r="D1995" s="80">
        <f t="shared" si="209"/>
        <v>6</v>
      </c>
      <c r="E1995" s="80">
        <f t="shared" si="210"/>
        <v>13</v>
      </c>
      <c r="F1995" s="44">
        <v>824.26859999999999</v>
      </c>
      <c r="G1995" s="44">
        <v>72.7</v>
      </c>
      <c r="H1995" s="44">
        <v>0.2</v>
      </c>
      <c r="I1995" s="44">
        <v>2569.7600000000002</v>
      </c>
      <c r="J1995" s="44">
        <v>304.7</v>
      </c>
      <c r="K1995" s="44">
        <v>1133.7861</v>
      </c>
      <c r="L1995" s="44">
        <v>11806.5</v>
      </c>
      <c r="M1995" s="44">
        <v>19787.93</v>
      </c>
    </row>
    <row r="1996" spans="1:13" ht="15.5" x14ac:dyDescent="0.35">
      <c r="A1996" s="13">
        <v>45457</v>
      </c>
      <c r="B1996" s="46" t="s">
        <v>2042</v>
      </c>
      <c r="C1996" s="80">
        <f t="shared" si="208"/>
        <v>2024</v>
      </c>
      <c r="D1996" s="80">
        <f t="shared" si="209"/>
        <v>6</v>
      </c>
      <c r="E1996" s="80">
        <f t="shared" si="210"/>
        <v>14</v>
      </c>
      <c r="F1996" s="44">
        <v>827.01009999999997</v>
      </c>
      <c r="G1996" s="44">
        <v>72.94</v>
      </c>
      <c r="H1996" s="44">
        <v>0.24</v>
      </c>
      <c r="I1996" s="44">
        <v>2944.63</v>
      </c>
      <c r="J1996" s="44">
        <v>205.7</v>
      </c>
      <c r="K1996" s="44">
        <v>1133.7861</v>
      </c>
      <c r="L1996" s="44">
        <v>11806.22</v>
      </c>
      <c r="M1996" s="44">
        <v>19788.669999999998</v>
      </c>
    </row>
    <row r="1997" spans="1:13" ht="15.5" x14ac:dyDescent="0.35">
      <c r="A1997" s="13">
        <v>45458</v>
      </c>
      <c r="B1997" s="46" t="s">
        <v>2043</v>
      </c>
      <c r="C1997" s="80">
        <f t="shared" si="208"/>
        <v>2024</v>
      </c>
      <c r="D1997" s="80">
        <f t="shared" si="209"/>
        <v>6</v>
      </c>
      <c r="E1997" s="80">
        <f t="shared" si="210"/>
        <v>15</v>
      </c>
      <c r="F1997" s="44">
        <v>831.18259999999998</v>
      </c>
      <c r="G1997" s="44">
        <v>73.260000000000005</v>
      </c>
      <c r="H1997" s="44">
        <v>0.33</v>
      </c>
      <c r="I1997" s="44">
        <v>3846.1</v>
      </c>
      <c r="J1997" s="44">
        <v>113.4</v>
      </c>
      <c r="K1997" s="44">
        <v>1134.5861</v>
      </c>
      <c r="L1997" s="44">
        <v>11805.75</v>
      </c>
      <c r="M1997" s="44">
        <v>19789.900000000001</v>
      </c>
    </row>
    <row r="1998" spans="1:13" ht="15.5" x14ac:dyDescent="0.35">
      <c r="A1998" s="13">
        <v>45459</v>
      </c>
      <c r="B1998" s="46" t="s">
        <v>2044</v>
      </c>
      <c r="C1998" s="80">
        <f t="shared" si="208"/>
        <v>2024</v>
      </c>
      <c r="D1998" s="80">
        <f t="shared" si="209"/>
        <v>6</v>
      </c>
      <c r="E1998" s="80">
        <f t="shared" si="210"/>
        <v>16</v>
      </c>
      <c r="F1998" s="44">
        <v>832.83199999999999</v>
      </c>
      <c r="G1998" s="44">
        <v>73.400000000000006</v>
      </c>
      <c r="H1998" s="44">
        <v>0.15</v>
      </c>
      <c r="I1998" s="44">
        <v>3975.29</v>
      </c>
      <c r="J1998" s="44">
        <v>106.6</v>
      </c>
      <c r="K1998" s="44">
        <v>1134.5861</v>
      </c>
      <c r="L1998" s="44">
        <v>11805.41</v>
      </c>
      <c r="M1998" s="44">
        <v>19790.810000000001</v>
      </c>
    </row>
    <row r="1999" spans="1:13" ht="15.5" x14ac:dyDescent="0.35">
      <c r="A1999" s="13">
        <v>45460</v>
      </c>
      <c r="B1999" s="46" t="s">
        <v>2045</v>
      </c>
      <c r="C1999" s="80">
        <f t="shared" si="208"/>
        <v>2024</v>
      </c>
      <c r="D1999" s="80">
        <f t="shared" si="209"/>
        <v>6</v>
      </c>
      <c r="E1999" s="80">
        <f t="shared" si="210"/>
        <v>17</v>
      </c>
      <c r="F1999" s="44">
        <v>837.92309999999998</v>
      </c>
      <c r="G1999" s="44">
        <v>73.849999999999994</v>
      </c>
      <c r="H1999" s="44">
        <v>0.45</v>
      </c>
      <c r="I1999" s="44">
        <v>3040.96</v>
      </c>
      <c r="J1999" s="44">
        <v>174</v>
      </c>
      <c r="K1999" s="44">
        <v>1134.5861</v>
      </c>
      <c r="L1999" s="44">
        <v>11805.07</v>
      </c>
      <c r="M1999" s="44">
        <v>19791.7</v>
      </c>
    </row>
    <row r="2000" spans="1:13" ht="15.5" x14ac:dyDescent="0.35">
      <c r="A2000" s="13">
        <v>45461</v>
      </c>
      <c r="B2000" s="46" t="s">
        <v>2046</v>
      </c>
      <c r="C2000" s="80">
        <f t="shared" si="208"/>
        <v>2024</v>
      </c>
      <c r="D2000" s="80">
        <f t="shared" si="209"/>
        <v>6</v>
      </c>
      <c r="E2000" s="80">
        <f t="shared" si="210"/>
        <v>18</v>
      </c>
      <c r="F2000" s="44">
        <v>840.58019999999999</v>
      </c>
      <c r="G2000" s="44">
        <v>74.09</v>
      </c>
      <c r="H2000" s="44">
        <v>0.23</v>
      </c>
      <c r="I2000" s="44">
        <v>2824.03</v>
      </c>
      <c r="J2000" s="44">
        <v>162.1</v>
      </c>
      <c r="K2000" s="44">
        <v>1134.5861</v>
      </c>
      <c r="L2000" s="44">
        <v>11804.75</v>
      </c>
      <c r="M2000" s="44">
        <v>19792.55</v>
      </c>
    </row>
    <row r="2001" spans="1:13" ht="15.5" x14ac:dyDescent="0.35">
      <c r="A2001" s="13">
        <v>45462</v>
      </c>
      <c r="B2001" s="46" t="s">
        <v>2047</v>
      </c>
      <c r="C2001" s="80">
        <f t="shared" si="208"/>
        <v>2024</v>
      </c>
      <c r="D2001" s="80">
        <f t="shared" si="209"/>
        <v>6</v>
      </c>
      <c r="E2001" s="80">
        <f t="shared" si="210"/>
        <v>19</v>
      </c>
      <c r="F2001" s="44">
        <v>843.43920000000003</v>
      </c>
      <c r="G2001" s="44">
        <v>74.34</v>
      </c>
      <c r="H2001" s="44">
        <v>0.25</v>
      </c>
      <c r="I2001" s="44">
        <v>2995.77</v>
      </c>
      <c r="J2001" s="44">
        <v>135.1</v>
      </c>
      <c r="K2001" s="44">
        <v>1134.5861</v>
      </c>
      <c r="L2001" s="44">
        <v>11795.48</v>
      </c>
      <c r="M2001" s="44">
        <v>19761.13</v>
      </c>
    </row>
    <row r="2002" spans="1:13" ht="15.5" x14ac:dyDescent="0.35">
      <c r="A2002" s="13">
        <v>45463</v>
      </c>
      <c r="B2002" s="46" t="s">
        <v>2048</v>
      </c>
      <c r="C2002" s="80">
        <f t="shared" si="208"/>
        <v>2024</v>
      </c>
      <c r="D2002" s="80">
        <f t="shared" si="209"/>
        <v>6</v>
      </c>
      <c r="E2002" s="80">
        <f t="shared" si="210"/>
        <v>20</v>
      </c>
      <c r="F2002" s="44">
        <v>845.9538</v>
      </c>
      <c r="G2002" s="44">
        <v>74.56</v>
      </c>
      <c r="H2002" s="44">
        <v>0.22</v>
      </c>
      <c r="I2002" s="44">
        <v>2727.27</v>
      </c>
      <c r="J2002" s="44">
        <v>215</v>
      </c>
      <c r="K2002" s="44">
        <v>1134.5861</v>
      </c>
      <c r="L2002" s="44">
        <v>11803.99</v>
      </c>
      <c r="M2002" s="44">
        <v>19794.54</v>
      </c>
    </row>
    <row r="2003" spans="1:13" ht="15.5" x14ac:dyDescent="0.35">
      <c r="A2003" s="13">
        <v>45464</v>
      </c>
      <c r="B2003" s="46" t="s">
        <v>2049</v>
      </c>
      <c r="C2003" s="80">
        <f t="shared" si="208"/>
        <v>2024</v>
      </c>
      <c r="D2003" s="80">
        <f t="shared" si="209"/>
        <v>6</v>
      </c>
      <c r="E2003" s="80">
        <f t="shared" si="210"/>
        <v>21</v>
      </c>
      <c r="F2003" s="44">
        <v>848.58370000000002</v>
      </c>
      <c r="G2003" s="44">
        <v>74.790000000000006</v>
      </c>
      <c r="H2003" s="44">
        <v>0.23</v>
      </c>
      <c r="I2003" s="44">
        <v>2852.54</v>
      </c>
      <c r="J2003" s="44">
        <v>217.7</v>
      </c>
      <c r="K2003" s="44">
        <v>1134.5861</v>
      </c>
      <c r="L2003" s="44">
        <v>11803.67</v>
      </c>
      <c r="M2003" s="44">
        <v>19795.41</v>
      </c>
    </row>
    <row r="2004" spans="1:13" ht="15.5" x14ac:dyDescent="0.35">
      <c r="A2004" s="13">
        <v>45465</v>
      </c>
      <c r="B2004" s="46" t="s">
        <v>2050</v>
      </c>
      <c r="C2004" s="80">
        <f t="shared" si="208"/>
        <v>2024</v>
      </c>
      <c r="D2004" s="80">
        <f t="shared" si="209"/>
        <v>6</v>
      </c>
      <c r="E2004" s="80">
        <f t="shared" si="210"/>
        <v>22</v>
      </c>
      <c r="F2004" s="44">
        <v>852.39530000000002</v>
      </c>
      <c r="G2004" s="44">
        <v>75.13</v>
      </c>
      <c r="H2004" s="44">
        <v>0.34</v>
      </c>
      <c r="I2004" s="44">
        <v>3920.17</v>
      </c>
      <c r="J2004" s="44">
        <v>128.6</v>
      </c>
      <c r="K2004" s="44">
        <v>1134.5861</v>
      </c>
      <c r="L2004" s="44">
        <v>11801.98</v>
      </c>
      <c r="M2004" s="44">
        <v>19794.490000000002</v>
      </c>
    </row>
    <row r="2005" spans="1:13" ht="15.5" x14ac:dyDescent="0.35">
      <c r="A2005" s="13">
        <v>45466</v>
      </c>
      <c r="B2005" s="46" t="s">
        <v>2051</v>
      </c>
      <c r="C2005" s="80">
        <f t="shared" si="208"/>
        <v>2024</v>
      </c>
      <c r="D2005" s="80">
        <f t="shared" si="209"/>
        <v>6</v>
      </c>
      <c r="E2005" s="80">
        <f t="shared" si="210"/>
        <v>23</v>
      </c>
      <c r="F2005" s="44">
        <v>856.21199999999999</v>
      </c>
      <c r="G2005" s="44">
        <v>75.47</v>
      </c>
      <c r="H2005" s="44">
        <v>0.34</v>
      </c>
      <c r="I2005" s="44">
        <v>3992.46</v>
      </c>
      <c r="J2005" s="44">
        <v>116.5</v>
      </c>
      <c r="K2005" s="44">
        <v>1134.4843000000001</v>
      </c>
      <c r="L2005" s="44">
        <v>11796.46</v>
      </c>
      <c r="M2005" s="44">
        <v>19788.64</v>
      </c>
    </row>
    <row r="2006" spans="1:13" ht="15.5" x14ac:dyDescent="0.35">
      <c r="A2006" s="13">
        <v>45467</v>
      </c>
      <c r="B2006" s="46" t="s">
        <v>2052</v>
      </c>
      <c r="C2006" s="80">
        <f t="shared" si="208"/>
        <v>2024</v>
      </c>
      <c r="D2006" s="80">
        <f t="shared" si="209"/>
        <v>6</v>
      </c>
      <c r="E2006" s="80">
        <f t="shared" si="210"/>
        <v>24</v>
      </c>
      <c r="F2006" s="44">
        <v>859.07749999999999</v>
      </c>
      <c r="G2006" s="44">
        <v>75.72</v>
      </c>
      <c r="H2006" s="44">
        <v>0.25</v>
      </c>
      <c r="I2006" s="44">
        <v>2985.48</v>
      </c>
      <c r="J2006" s="44">
        <v>158.9</v>
      </c>
      <c r="K2006" s="44">
        <v>1134.5861</v>
      </c>
      <c r="L2006" s="44">
        <v>11802.55</v>
      </c>
      <c r="M2006" s="44">
        <v>19798.34</v>
      </c>
    </row>
    <row r="2007" spans="1:13" ht="15.5" x14ac:dyDescent="0.35">
      <c r="A2007" s="13">
        <v>45468</v>
      </c>
      <c r="B2007" s="46" t="s">
        <v>2053</v>
      </c>
      <c r="C2007" s="80">
        <f t="shared" si="208"/>
        <v>2024</v>
      </c>
      <c r="D2007" s="80">
        <f t="shared" si="209"/>
        <v>6</v>
      </c>
      <c r="E2007" s="80">
        <f t="shared" si="210"/>
        <v>25</v>
      </c>
      <c r="F2007" s="44">
        <v>861.75639999999999</v>
      </c>
      <c r="G2007" s="44">
        <v>75.95</v>
      </c>
      <c r="H2007" s="44">
        <v>0.24</v>
      </c>
      <c r="I2007" s="44">
        <v>2869.78</v>
      </c>
      <c r="J2007" s="44">
        <v>199.1</v>
      </c>
      <c r="K2007" s="44">
        <v>1134.5861</v>
      </c>
      <c r="L2007" s="44">
        <v>11802.1</v>
      </c>
      <c r="M2007" s="44">
        <v>19799.53</v>
      </c>
    </row>
    <row r="2008" spans="1:13" ht="15.5" x14ac:dyDescent="0.35">
      <c r="A2008" s="13">
        <v>45469</v>
      </c>
      <c r="B2008" s="46" t="s">
        <v>2054</v>
      </c>
      <c r="C2008" s="80">
        <f t="shared" si="208"/>
        <v>2024</v>
      </c>
      <c r="D2008" s="80">
        <f t="shared" si="209"/>
        <v>6</v>
      </c>
      <c r="E2008" s="80">
        <f t="shared" si="210"/>
        <v>26</v>
      </c>
      <c r="F2008" s="44">
        <v>864.54359999999997</v>
      </c>
      <c r="G2008" s="44">
        <v>76.2</v>
      </c>
      <c r="H2008" s="44">
        <v>0.25</v>
      </c>
      <c r="I2008" s="44">
        <v>3020.44</v>
      </c>
      <c r="J2008" s="44">
        <v>213.8</v>
      </c>
      <c r="K2008" s="44">
        <v>1134.5861</v>
      </c>
      <c r="L2008" s="44">
        <v>11801.76</v>
      </c>
      <c r="M2008" s="44">
        <v>19800.43</v>
      </c>
    </row>
    <row r="2009" spans="1:13" ht="15.5" x14ac:dyDescent="0.35">
      <c r="A2009" s="13">
        <v>45470</v>
      </c>
      <c r="B2009" s="46" t="s">
        <v>2055</v>
      </c>
      <c r="C2009" s="80">
        <f t="shared" si="208"/>
        <v>2024</v>
      </c>
      <c r="D2009" s="80">
        <f t="shared" si="209"/>
        <v>6</v>
      </c>
      <c r="E2009" s="80">
        <f t="shared" si="210"/>
        <v>27</v>
      </c>
      <c r="F2009" s="44">
        <v>867.84069999999997</v>
      </c>
      <c r="G2009" s="44">
        <v>76.45</v>
      </c>
      <c r="H2009" s="44">
        <v>0.28999999999999998</v>
      </c>
      <c r="I2009" s="44">
        <v>3207.34</v>
      </c>
      <c r="J2009" s="44">
        <v>171.8</v>
      </c>
      <c r="K2009" s="44">
        <v>1135.1711</v>
      </c>
      <c r="L2009" s="44">
        <v>11801.47</v>
      </c>
      <c r="M2009" s="44">
        <v>19801.2</v>
      </c>
    </row>
    <row r="2010" spans="1:13" ht="15.5" x14ac:dyDescent="0.35">
      <c r="A2010" s="13">
        <v>45471</v>
      </c>
      <c r="B2010" s="46" t="s">
        <v>2056</v>
      </c>
      <c r="C2010" s="80">
        <f t="shared" si="208"/>
        <v>2024</v>
      </c>
      <c r="D2010" s="80">
        <f t="shared" si="209"/>
        <v>6</v>
      </c>
      <c r="E2010" s="80">
        <f t="shared" si="210"/>
        <v>28</v>
      </c>
      <c r="F2010" s="44">
        <v>871.1925</v>
      </c>
      <c r="G2010" s="44">
        <v>76.75</v>
      </c>
      <c r="H2010" s="44">
        <v>0.28999999999999998</v>
      </c>
      <c r="I2010" s="44">
        <v>3438.23</v>
      </c>
      <c r="J2010" s="44">
        <v>141.1</v>
      </c>
      <c r="K2010" s="44">
        <v>1135.1711</v>
      </c>
      <c r="L2010" s="44">
        <v>11801.26</v>
      </c>
      <c r="M2010" s="44">
        <v>19801.75</v>
      </c>
    </row>
    <row r="2011" spans="1:13" ht="15.5" x14ac:dyDescent="0.35">
      <c r="A2011" s="13">
        <v>45472</v>
      </c>
      <c r="B2011" s="46" t="s">
        <v>2057</v>
      </c>
      <c r="C2011" s="80">
        <f t="shared" si="208"/>
        <v>2024</v>
      </c>
      <c r="D2011" s="80">
        <f t="shared" si="209"/>
        <v>6</v>
      </c>
      <c r="E2011" s="80">
        <f t="shared" si="210"/>
        <v>29</v>
      </c>
      <c r="F2011" s="44">
        <v>874.97199999999998</v>
      </c>
      <c r="G2011" s="44">
        <v>77.08</v>
      </c>
      <c r="H2011" s="44">
        <v>0.33</v>
      </c>
      <c r="I2011" s="44">
        <v>3907.63</v>
      </c>
      <c r="J2011" s="44">
        <v>125.7</v>
      </c>
      <c r="K2011" s="44">
        <v>1135.1505</v>
      </c>
      <c r="L2011" s="44">
        <v>11800.91</v>
      </c>
      <c r="M2011" s="44">
        <v>19802.689999999999</v>
      </c>
    </row>
    <row r="2012" spans="1:13" ht="15.5" x14ac:dyDescent="0.35">
      <c r="A2012" s="13">
        <v>45473</v>
      </c>
      <c r="B2012" s="46" t="s">
        <v>2058</v>
      </c>
      <c r="C2012" s="80">
        <f t="shared" si="208"/>
        <v>2024</v>
      </c>
      <c r="D2012" s="80">
        <f t="shared" si="209"/>
        <v>6</v>
      </c>
      <c r="E2012" s="80">
        <f t="shared" si="210"/>
        <v>30</v>
      </c>
      <c r="F2012" s="44">
        <v>878.79899999999998</v>
      </c>
      <c r="G2012" s="44">
        <v>77.42</v>
      </c>
      <c r="H2012" s="44">
        <v>0.34</v>
      </c>
      <c r="I2012" s="44">
        <v>3894.02</v>
      </c>
      <c r="J2012" s="44">
        <v>113.1</v>
      </c>
      <c r="K2012" s="44">
        <v>1135.1505</v>
      </c>
      <c r="L2012" s="44">
        <v>11800.57</v>
      </c>
      <c r="M2012" s="44">
        <v>19803.57</v>
      </c>
    </row>
    <row r="2013" spans="1:13" ht="15.5" x14ac:dyDescent="0.35">
      <c r="A2013" s="13">
        <v>45474</v>
      </c>
      <c r="B2013" s="46" t="s">
        <v>2059</v>
      </c>
      <c r="C2013" s="80">
        <f t="shared" si="208"/>
        <v>2024</v>
      </c>
      <c r="D2013" s="80">
        <f t="shared" si="209"/>
        <v>7</v>
      </c>
      <c r="E2013" s="80">
        <f t="shared" si="210"/>
        <v>1</v>
      </c>
      <c r="F2013" s="44">
        <v>881.56209999999999</v>
      </c>
      <c r="G2013" s="44">
        <v>77.66</v>
      </c>
      <c r="H2013" s="44">
        <v>0.24</v>
      </c>
      <c r="I2013" s="44">
        <v>2972.42</v>
      </c>
      <c r="J2013" s="44">
        <v>211.4</v>
      </c>
      <c r="K2013" s="44">
        <v>1135.1505</v>
      </c>
      <c r="L2013" s="44">
        <v>11800.23</v>
      </c>
      <c r="M2013" s="44">
        <v>19804.47</v>
      </c>
    </row>
    <row r="2014" spans="1:13" ht="15.5" x14ac:dyDescent="0.35">
      <c r="A2014" s="13">
        <v>45475</v>
      </c>
      <c r="B2014" s="46" t="s">
        <v>2060</v>
      </c>
      <c r="C2014" s="80">
        <f t="shared" si="208"/>
        <v>2024</v>
      </c>
      <c r="D2014" s="80">
        <f t="shared" si="209"/>
        <v>7</v>
      </c>
      <c r="E2014" s="80">
        <f t="shared" si="210"/>
        <v>2</v>
      </c>
      <c r="F2014" s="44">
        <v>884.41539999999998</v>
      </c>
      <c r="G2014" s="44">
        <v>77.91</v>
      </c>
      <c r="H2014" s="44">
        <v>0.25</v>
      </c>
      <c r="I2014" s="44">
        <v>3020.02</v>
      </c>
      <c r="J2014" s="44">
        <v>164</v>
      </c>
      <c r="K2014" s="44">
        <v>1135.1505</v>
      </c>
      <c r="L2014" s="44">
        <v>11799.77</v>
      </c>
      <c r="M2014" s="44">
        <v>19805.689999999999</v>
      </c>
    </row>
    <row r="2015" spans="1:13" ht="15.5" x14ac:dyDescent="0.35">
      <c r="A2015" s="13">
        <v>45476</v>
      </c>
      <c r="B2015" s="46" t="s">
        <v>2061</v>
      </c>
      <c r="C2015" s="80">
        <f t="shared" si="208"/>
        <v>2024</v>
      </c>
      <c r="D2015" s="80">
        <f t="shared" si="209"/>
        <v>7</v>
      </c>
      <c r="E2015" s="80">
        <f t="shared" si="210"/>
        <v>3</v>
      </c>
      <c r="F2015" s="44">
        <v>887.23850000000004</v>
      </c>
      <c r="G2015" s="44">
        <v>78.16</v>
      </c>
      <c r="H2015" s="44">
        <v>0.25</v>
      </c>
      <c r="I2015" s="44">
        <v>2987.92</v>
      </c>
      <c r="J2015" s="44">
        <v>178.5</v>
      </c>
      <c r="K2015" s="44">
        <v>1135.1505</v>
      </c>
      <c r="L2015" s="44">
        <v>11790.41</v>
      </c>
      <c r="M2015" s="44">
        <v>19774.509999999998</v>
      </c>
    </row>
    <row r="2016" spans="1:13" ht="15.5" x14ac:dyDescent="0.35">
      <c r="A2016" s="13">
        <v>45477</v>
      </c>
      <c r="B2016" s="46" t="s">
        <v>2062</v>
      </c>
      <c r="C2016" s="80">
        <f t="shared" si="208"/>
        <v>2024</v>
      </c>
      <c r="D2016" s="80">
        <f t="shared" si="209"/>
        <v>7</v>
      </c>
      <c r="E2016" s="80">
        <f t="shared" si="210"/>
        <v>4</v>
      </c>
      <c r="F2016" s="44">
        <v>890.32489999999996</v>
      </c>
      <c r="G2016" s="44">
        <v>78.430000000000007</v>
      </c>
      <c r="H2016" s="44">
        <v>0.27</v>
      </c>
      <c r="I2016" s="44">
        <v>3238.31</v>
      </c>
      <c r="J2016" s="44">
        <v>153.9</v>
      </c>
      <c r="K2016" s="44">
        <v>1135.1505</v>
      </c>
      <c r="L2016" s="44">
        <v>11799.09</v>
      </c>
      <c r="M2016" s="44">
        <v>19807.490000000002</v>
      </c>
    </row>
    <row r="2017" spans="1:13" ht="15.5" x14ac:dyDescent="0.35">
      <c r="A2017" s="13">
        <v>45478</v>
      </c>
      <c r="B2017" s="46" t="s">
        <v>2063</v>
      </c>
      <c r="C2017" s="80">
        <f t="shared" si="208"/>
        <v>2024</v>
      </c>
      <c r="D2017" s="80">
        <f t="shared" si="209"/>
        <v>7</v>
      </c>
      <c r="E2017" s="80">
        <f t="shared" si="210"/>
        <v>5</v>
      </c>
      <c r="F2017" s="44">
        <v>893.52819999999997</v>
      </c>
      <c r="G2017" s="44">
        <v>78.709999999999994</v>
      </c>
      <c r="H2017" s="44">
        <v>0.28000000000000003</v>
      </c>
      <c r="I2017" s="44">
        <v>3328.89</v>
      </c>
      <c r="J2017" s="44">
        <v>127.6</v>
      </c>
      <c r="K2017" s="44">
        <v>1135.1505</v>
      </c>
      <c r="L2017" s="44">
        <v>11798.73</v>
      </c>
      <c r="M2017" s="44">
        <v>19808.419999999998</v>
      </c>
    </row>
    <row r="2018" spans="1:13" ht="15.5" x14ac:dyDescent="0.35">
      <c r="A2018" s="13">
        <v>45479</v>
      </c>
      <c r="B2018" s="46" t="s">
        <v>2064</v>
      </c>
      <c r="C2018" s="80">
        <f t="shared" si="208"/>
        <v>2024</v>
      </c>
      <c r="D2018" s="80">
        <f t="shared" si="209"/>
        <v>7</v>
      </c>
      <c r="E2018" s="80">
        <f t="shared" si="210"/>
        <v>6</v>
      </c>
      <c r="F2018" s="44">
        <v>897.06399999999996</v>
      </c>
      <c r="G2018" s="44">
        <v>78.989999999999995</v>
      </c>
      <c r="H2018" s="44">
        <v>0.31</v>
      </c>
      <c r="I2018" s="44">
        <v>3718.9</v>
      </c>
      <c r="J2018" s="44">
        <v>165.4</v>
      </c>
      <c r="K2018" s="44">
        <v>1135.6492000000001</v>
      </c>
      <c r="L2018" s="44">
        <v>11808.35</v>
      </c>
      <c r="M2018" s="44">
        <v>19809.349999999999</v>
      </c>
    </row>
    <row r="2019" spans="1:13" ht="15.5" x14ac:dyDescent="0.35">
      <c r="A2019" s="13">
        <v>45480</v>
      </c>
      <c r="B2019" s="46" t="s">
        <v>2065</v>
      </c>
      <c r="C2019" s="80">
        <f t="shared" si="208"/>
        <v>2024</v>
      </c>
      <c r="D2019" s="80">
        <f t="shared" si="209"/>
        <v>7</v>
      </c>
      <c r="E2019" s="80">
        <f t="shared" si="210"/>
        <v>7</v>
      </c>
      <c r="F2019" s="44">
        <v>900.5575</v>
      </c>
      <c r="G2019" s="44">
        <v>79.3</v>
      </c>
      <c r="H2019" s="44">
        <v>0.31</v>
      </c>
      <c r="I2019" s="44">
        <v>3685.87</v>
      </c>
      <c r="J2019" s="44">
        <v>185.1</v>
      </c>
      <c r="K2019" s="44">
        <v>1135.6492000000001</v>
      </c>
      <c r="L2019" s="44">
        <v>11808.07</v>
      </c>
      <c r="M2019" s="44">
        <v>19810.099999999999</v>
      </c>
    </row>
    <row r="2020" spans="1:13" ht="15.5" x14ac:dyDescent="0.35">
      <c r="A2020" s="13">
        <v>45481</v>
      </c>
      <c r="B2020" s="46" t="s">
        <v>2066</v>
      </c>
      <c r="C2020" s="80">
        <f t="shared" si="208"/>
        <v>2024</v>
      </c>
      <c r="D2020" s="80">
        <f t="shared" si="209"/>
        <v>7</v>
      </c>
      <c r="E2020" s="80">
        <f t="shared" si="210"/>
        <v>8</v>
      </c>
      <c r="F2020" s="44">
        <v>903.78330000000005</v>
      </c>
      <c r="G2020" s="44">
        <v>79.58</v>
      </c>
      <c r="H2020" s="44">
        <v>0.28000000000000003</v>
      </c>
      <c r="I2020" s="44">
        <v>3405.17</v>
      </c>
      <c r="J2020" s="44">
        <v>173.5</v>
      </c>
      <c r="K2020" s="44">
        <v>1135.6492000000001</v>
      </c>
      <c r="L2020" s="44">
        <v>11777.31</v>
      </c>
      <c r="M2020" s="44">
        <v>19810.830000000002</v>
      </c>
    </row>
    <row r="2021" spans="1:13" ht="15.5" x14ac:dyDescent="0.35">
      <c r="A2021" s="13">
        <v>45482</v>
      </c>
      <c r="B2021" s="46" t="s">
        <v>2067</v>
      </c>
      <c r="C2021" s="80">
        <f t="shared" si="208"/>
        <v>2024</v>
      </c>
      <c r="D2021" s="80">
        <f t="shared" si="209"/>
        <v>7</v>
      </c>
      <c r="E2021" s="80">
        <f t="shared" si="210"/>
        <v>9</v>
      </c>
      <c r="F2021" s="44">
        <v>906.81560000000002</v>
      </c>
      <c r="G2021" s="44">
        <v>79.849999999999994</v>
      </c>
      <c r="H2021" s="44">
        <v>0.27</v>
      </c>
      <c r="I2021" s="44">
        <v>3311.35</v>
      </c>
      <c r="J2021" s="44">
        <v>267.5</v>
      </c>
      <c r="K2021" s="44">
        <v>1135.6492000000001</v>
      </c>
      <c r="L2021" s="44">
        <v>11807.49</v>
      </c>
      <c r="M2021" s="44">
        <v>19811.63</v>
      </c>
    </row>
    <row r="2022" spans="1:13" ht="15.5" x14ac:dyDescent="0.35">
      <c r="A2022" s="13">
        <v>45483</v>
      </c>
      <c r="B2022" s="46" t="s">
        <v>2068</v>
      </c>
      <c r="C2022" s="80">
        <f t="shared" si="208"/>
        <v>2024</v>
      </c>
      <c r="D2022" s="80">
        <f t="shared" si="209"/>
        <v>7</v>
      </c>
      <c r="E2022" s="80">
        <f t="shared" si="210"/>
        <v>10</v>
      </c>
      <c r="F2022" s="44">
        <v>909.6268</v>
      </c>
      <c r="G2022" s="44">
        <v>80.09</v>
      </c>
      <c r="H2022" s="44">
        <v>0.25</v>
      </c>
      <c r="I2022" s="44">
        <v>3038.72</v>
      </c>
      <c r="J2022" s="44">
        <v>222.1</v>
      </c>
      <c r="K2022" s="44">
        <v>1135.7735</v>
      </c>
      <c r="L2022" s="44">
        <v>11800.33</v>
      </c>
      <c r="M2022" s="44">
        <v>19781.849999999999</v>
      </c>
    </row>
    <row r="2023" spans="1:13" ht="15.5" x14ac:dyDescent="0.35">
      <c r="A2023" s="13">
        <v>45484</v>
      </c>
      <c r="B2023" s="46" t="s">
        <v>2069</v>
      </c>
      <c r="C2023" s="80">
        <f t="shared" si="208"/>
        <v>2024</v>
      </c>
      <c r="D2023" s="80">
        <f t="shared" si="209"/>
        <v>7</v>
      </c>
      <c r="E2023" s="80">
        <f t="shared" si="210"/>
        <v>11</v>
      </c>
      <c r="F2023" s="44">
        <v>912.19770000000005</v>
      </c>
      <c r="G2023" s="44">
        <v>80.319999999999993</v>
      </c>
      <c r="H2023" s="44">
        <v>0.23</v>
      </c>
      <c r="I2023" s="44">
        <v>2872.11</v>
      </c>
      <c r="J2023" s="44">
        <v>290.39999999999998</v>
      </c>
      <c r="K2023" s="44">
        <v>1135.7735</v>
      </c>
      <c r="L2023" s="44">
        <v>11809.05</v>
      </c>
      <c r="M2023" s="44">
        <v>19814.740000000002</v>
      </c>
    </row>
    <row r="2024" spans="1:13" ht="15.5" x14ac:dyDescent="0.35">
      <c r="A2024" s="13">
        <v>45485</v>
      </c>
      <c r="B2024" s="46" t="s">
        <v>2070</v>
      </c>
      <c r="C2024" s="80">
        <f t="shared" si="208"/>
        <v>2024</v>
      </c>
      <c r="D2024" s="80">
        <f t="shared" si="209"/>
        <v>7</v>
      </c>
      <c r="E2024" s="80">
        <f t="shared" si="210"/>
        <v>12</v>
      </c>
      <c r="F2024" s="44">
        <v>914.53089999999997</v>
      </c>
      <c r="G2024" s="44">
        <v>80.52</v>
      </c>
      <c r="H2024" s="44">
        <v>0.21</v>
      </c>
      <c r="I2024" s="44">
        <v>2586.38</v>
      </c>
      <c r="J2024" s="44">
        <v>260.60000000000002</v>
      </c>
      <c r="K2024" s="44">
        <v>1135.7735</v>
      </c>
      <c r="L2024" s="44">
        <v>11809.07</v>
      </c>
      <c r="M2024" s="44">
        <v>19814.669999999998</v>
      </c>
    </row>
    <row r="2025" spans="1:13" ht="15.5" x14ac:dyDescent="0.35">
      <c r="A2025" s="13">
        <v>45486</v>
      </c>
      <c r="B2025" s="46" t="s">
        <v>2071</v>
      </c>
      <c r="C2025" s="80">
        <f t="shared" si="208"/>
        <v>2024</v>
      </c>
      <c r="D2025" s="80">
        <f t="shared" si="209"/>
        <v>7</v>
      </c>
      <c r="E2025" s="80">
        <f t="shared" si="210"/>
        <v>13</v>
      </c>
      <c r="F2025" s="44">
        <v>918.04639999999995</v>
      </c>
      <c r="G2025" s="44">
        <v>80.83</v>
      </c>
      <c r="H2025" s="44">
        <v>0.28000000000000003</v>
      </c>
      <c r="I2025" s="44">
        <v>3410.64</v>
      </c>
      <c r="J2025" s="44">
        <v>198.1</v>
      </c>
      <c r="K2025" s="44">
        <v>1135.7735</v>
      </c>
      <c r="L2025" s="44">
        <v>11805.9</v>
      </c>
      <c r="M2025" s="44">
        <v>19811.349999999999</v>
      </c>
    </row>
    <row r="2026" spans="1:13" ht="15.5" x14ac:dyDescent="0.35">
      <c r="A2026" s="13">
        <v>45487</v>
      </c>
      <c r="B2026" s="46" t="s">
        <v>2072</v>
      </c>
      <c r="C2026" s="80">
        <f t="shared" si="208"/>
        <v>2024</v>
      </c>
      <c r="D2026" s="80">
        <f t="shared" si="209"/>
        <v>7</v>
      </c>
      <c r="E2026" s="80">
        <f t="shared" si="210"/>
        <v>14</v>
      </c>
      <c r="F2026" s="44">
        <v>921.37559999999996</v>
      </c>
      <c r="G2026" s="44">
        <v>81.12</v>
      </c>
      <c r="H2026" s="44">
        <v>0.28999999999999998</v>
      </c>
      <c r="I2026" s="44">
        <v>3551.49</v>
      </c>
      <c r="J2026" s="44">
        <v>160.4</v>
      </c>
      <c r="K2026" s="44">
        <v>1135.7735</v>
      </c>
      <c r="L2026" s="44">
        <v>11805.47</v>
      </c>
      <c r="M2026" s="44">
        <v>19812.5</v>
      </c>
    </row>
    <row r="2027" spans="1:13" ht="15.5" x14ac:dyDescent="0.35">
      <c r="A2027" s="13">
        <v>45488</v>
      </c>
      <c r="B2027" s="46" t="s">
        <v>2073</v>
      </c>
      <c r="C2027" s="80">
        <f t="shared" si="208"/>
        <v>2024</v>
      </c>
      <c r="D2027" s="80">
        <f t="shared" si="209"/>
        <v>7</v>
      </c>
      <c r="E2027" s="80">
        <f t="shared" si="210"/>
        <v>15</v>
      </c>
      <c r="F2027" s="44">
        <v>924.09559999999999</v>
      </c>
      <c r="G2027" s="44">
        <v>81.36</v>
      </c>
      <c r="H2027" s="44">
        <v>0.24</v>
      </c>
      <c r="I2027" s="44">
        <v>2923.61</v>
      </c>
      <c r="J2027" s="44">
        <v>189.9</v>
      </c>
      <c r="K2027" s="44">
        <v>1135.7735</v>
      </c>
      <c r="L2027" s="44">
        <v>11805.04</v>
      </c>
      <c r="M2027" s="44">
        <v>19813.64</v>
      </c>
    </row>
    <row r="2028" spans="1:13" ht="15.5" x14ac:dyDescent="0.35">
      <c r="A2028" s="13">
        <v>45489</v>
      </c>
      <c r="B2028" s="46" t="s">
        <v>2074</v>
      </c>
      <c r="C2028" s="80">
        <f t="shared" si="208"/>
        <v>2024</v>
      </c>
      <c r="D2028" s="80">
        <f t="shared" si="209"/>
        <v>7</v>
      </c>
      <c r="E2028" s="80">
        <f t="shared" si="210"/>
        <v>16</v>
      </c>
      <c r="F2028" s="44">
        <v>926.72829999999999</v>
      </c>
      <c r="G2028" s="44">
        <v>81.59</v>
      </c>
      <c r="H2028" s="44">
        <v>0.23</v>
      </c>
      <c r="I2028" s="44">
        <v>3031.2</v>
      </c>
      <c r="J2028" s="44">
        <v>387.6</v>
      </c>
      <c r="K2028" s="44">
        <v>1135.7735</v>
      </c>
      <c r="L2028" s="44">
        <v>11804.62</v>
      </c>
      <c r="M2028" s="44">
        <v>19814.75</v>
      </c>
    </row>
    <row r="2029" spans="1:13" ht="15.5" x14ac:dyDescent="0.35">
      <c r="A2029" s="13">
        <v>45490</v>
      </c>
      <c r="B2029" s="46" t="s">
        <v>2075</v>
      </c>
      <c r="C2029" s="80">
        <f t="shared" si="208"/>
        <v>2024</v>
      </c>
      <c r="D2029" s="80">
        <f t="shared" si="209"/>
        <v>7</v>
      </c>
      <c r="E2029" s="80">
        <f t="shared" si="210"/>
        <v>17</v>
      </c>
      <c r="F2029" s="44">
        <v>929.21069999999997</v>
      </c>
      <c r="G2029" s="44">
        <v>81.81</v>
      </c>
      <c r="H2029" s="44">
        <v>0.22</v>
      </c>
      <c r="I2029" s="44">
        <v>2908.85</v>
      </c>
      <c r="J2029" s="44">
        <v>394.9</v>
      </c>
      <c r="K2029" s="44">
        <v>1135.7735</v>
      </c>
      <c r="L2029" s="44">
        <v>11795.21</v>
      </c>
      <c r="M2029" s="44">
        <v>19783.7</v>
      </c>
    </row>
    <row r="2030" spans="1:13" ht="15.5" x14ac:dyDescent="0.35">
      <c r="A2030" s="13">
        <v>45491</v>
      </c>
      <c r="B2030" s="46" t="s">
        <v>2076</v>
      </c>
      <c r="C2030" s="80">
        <f t="shared" si="208"/>
        <v>2024</v>
      </c>
      <c r="D2030" s="80">
        <f t="shared" si="209"/>
        <v>7</v>
      </c>
      <c r="E2030" s="80">
        <f t="shared" si="210"/>
        <v>18</v>
      </c>
      <c r="F2030" s="44">
        <v>931.4932</v>
      </c>
      <c r="G2030" s="44">
        <v>82.01</v>
      </c>
      <c r="H2030" s="44">
        <v>0.2</v>
      </c>
      <c r="I2030" s="44">
        <v>2682.12</v>
      </c>
      <c r="J2030" s="44">
        <v>383.2</v>
      </c>
      <c r="K2030" s="44">
        <v>1135.7735</v>
      </c>
      <c r="L2030" s="44">
        <v>11803.78</v>
      </c>
      <c r="M2030" s="44">
        <v>19816.95</v>
      </c>
    </row>
    <row r="2031" spans="1:13" ht="15.5" x14ac:dyDescent="0.35">
      <c r="A2031" s="13">
        <v>45492</v>
      </c>
      <c r="B2031" s="46" t="s">
        <v>2077</v>
      </c>
      <c r="C2031" s="80">
        <f t="shared" si="208"/>
        <v>2024</v>
      </c>
      <c r="D2031" s="80">
        <f t="shared" si="209"/>
        <v>7</v>
      </c>
      <c r="E2031" s="80">
        <f t="shared" si="210"/>
        <v>19</v>
      </c>
      <c r="F2031" s="44">
        <v>934.26239999999996</v>
      </c>
      <c r="G2031" s="44">
        <v>82.26</v>
      </c>
      <c r="H2031" s="44">
        <v>0.24</v>
      </c>
      <c r="I2031" s="44">
        <v>3052.77</v>
      </c>
      <c r="J2031" s="44">
        <v>261.60000000000002</v>
      </c>
      <c r="K2031" s="44">
        <v>1135.7735</v>
      </c>
      <c r="L2031" s="44">
        <v>11803.44</v>
      </c>
      <c r="M2031" s="44">
        <v>19817.849999999999</v>
      </c>
    </row>
    <row r="2032" spans="1:13" ht="15.5" x14ac:dyDescent="0.35">
      <c r="A2032" s="13">
        <v>45493</v>
      </c>
      <c r="B2032" s="46" t="s">
        <v>2078</v>
      </c>
      <c r="C2032" s="80">
        <f t="shared" si="208"/>
        <v>2024</v>
      </c>
      <c r="D2032" s="80">
        <f t="shared" si="209"/>
        <v>7</v>
      </c>
      <c r="E2032" s="80">
        <f t="shared" si="210"/>
        <v>20</v>
      </c>
      <c r="F2032" s="44">
        <v>937.79840000000002</v>
      </c>
      <c r="G2032" s="44">
        <v>82.57</v>
      </c>
      <c r="H2032" s="44">
        <v>0.31</v>
      </c>
      <c r="I2032" s="44">
        <v>3770.03</v>
      </c>
      <c r="J2032" s="44">
        <v>219.3</v>
      </c>
      <c r="K2032" s="44">
        <v>1135.7735</v>
      </c>
      <c r="L2032" s="44">
        <v>11803.03</v>
      </c>
      <c r="M2032" s="44">
        <v>19818.939999999999</v>
      </c>
    </row>
    <row r="2033" spans="1:13" ht="15.5" x14ac:dyDescent="0.35">
      <c r="A2033" s="13">
        <v>45494</v>
      </c>
      <c r="B2033" s="46" t="s">
        <v>2079</v>
      </c>
      <c r="C2033" s="80">
        <f t="shared" si="208"/>
        <v>2024</v>
      </c>
      <c r="D2033" s="80">
        <f t="shared" si="209"/>
        <v>7</v>
      </c>
      <c r="E2033" s="80">
        <f t="shared" si="210"/>
        <v>21</v>
      </c>
      <c r="F2033" s="44">
        <v>941.49369999999999</v>
      </c>
      <c r="G2033" s="44">
        <v>82.89</v>
      </c>
      <c r="H2033" s="44">
        <v>0.33</v>
      </c>
      <c r="I2033" s="44">
        <v>3904.23</v>
      </c>
      <c r="J2033" s="44">
        <v>194.6</v>
      </c>
      <c r="K2033" s="44">
        <v>1135.7735</v>
      </c>
      <c r="L2033" s="44">
        <v>11802.53</v>
      </c>
      <c r="M2033" s="44">
        <v>19820.25</v>
      </c>
    </row>
    <row r="2034" spans="1:13" ht="15.5" x14ac:dyDescent="0.35">
      <c r="A2034" s="13">
        <v>45495</v>
      </c>
      <c r="B2034" s="46" t="s">
        <v>2080</v>
      </c>
      <c r="C2034" s="80">
        <f t="shared" si="208"/>
        <v>2024</v>
      </c>
      <c r="D2034" s="80">
        <f t="shared" si="209"/>
        <v>7</v>
      </c>
      <c r="E2034" s="80">
        <f t="shared" si="210"/>
        <v>22</v>
      </c>
      <c r="F2034" s="44">
        <v>944.21640000000002</v>
      </c>
      <c r="G2034" s="44">
        <v>83.13</v>
      </c>
      <c r="H2034" s="44">
        <v>0.24</v>
      </c>
      <c r="I2034" s="44">
        <v>3091.25</v>
      </c>
      <c r="J2034" s="44">
        <v>356</v>
      </c>
      <c r="K2034" s="44">
        <v>1135.7735</v>
      </c>
      <c r="L2034" s="44">
        <v>11802.08</v>
      </c>
      <c r="M2034" s="44">
        <v>19821.45</v>
      </c>
    </row>
    <row r="2035" spans="1:13" ht="15.5" x14ac:dyDescent="0.35">
      <c r="A2035" s="13">
        <v>45496</v>
      </c>
      <c r="B2035" s="46" t="s">
        <v>2081</v>
      </c>
      <c r="C2035" s="80">
        <f t="shared" si="208"/>
        <v>2024</v>
      </c>
      <c r="D2035" s="80">
        <f t="shared" si="209"/>
        <v>7</v>
      </c>
      <c r="E2035" s="80">
        <f t="shared" si="210"/>
        <v>23</v>
      </c>
      <c r="F2035" s="44">
        <v>946.64369999999997</v>
      </c>
      <c r="G2035" s="44">
        <v>83.35</v>
      </c>
      <c r="H2035" s="44">
        <v>0.21</v>
      </c>
      <c r="I2035" s="44">
        <v>2842.35</v>
      </c>
      <c r="J2035" s="44">
        <v>401</v>
      </c>
      <c r="K2035" s="44">
        <v>1135.7735</v>
      </c>
      <c r="L2035" s="44">
        <v>11801.69</v>
      </c>
      <c r="M2035" s="44">
        <v>19822.490000000002</v>
      </c>
    </row>
    <row r="2036" spans="1:13" ht="15.5" x14ac:dyDescent="0.35">
      <c r="A2036" s="13">
        <v>45497</v>
      </c>
      <c r="B2036" s="46" t="s">
        <v>2082</v>
      </c>
      <c r="C2036" s="80">
        <f t="shared" si="208"/>
        <v>2024</v>
      </c>
      <c r="D2036" s="80">
        <f t="shared" si="209"/>
        <v>7</v>
      </c>
      <c r="E2036" s="80">
        <f t="shared" si="210"/>
        <v>24</v>
      </c>
      <c r="F2036" s="44">
        <v>949.10159999999996</v>
      </c>
      <c r="G2036" s="44">
        <v>83.5</v>
      </c>
      <c r="H2036" s="44">
        <v>0.22</v>
      </c>
      <c r="I2036" s="44">
        <v>2924.34</v>
      </c>
      <c r="J2036" s="44">
        <v>449.1</v>
      </c>
      <c r="K2036" s="44">
        <v>1136.6711</v>
      </c>
      <c r="L2036" s="44">
        <v>11793.24</v>
      </c>
      <c r="M2036" s="44">
        <v>19816.759999999998</v>
      </c>
    </row>
    <row r="2037" spans="1:13" ht="15.5" x14ac:dyDescent="0.35">
      <c r="A2037" s="13">
        <v>45498</v>
      </c>
      <c r="B2037" s="46" t="s">
        <v>2083</v>
      </c>
      <c r="C2037" s="80">
        <f t="shared" si="208"/>
        <v>2024</v>
      </c>
      <c r="D2037" s="80">
        <f t="shared" si="209"/>
        <v>7</v>
      </c>
      <c r="E2037" s="80">
        <f t="shared" si="210"/>
        <v>25</v>
      </c>
      <c r="F2037" s="44">
        <v>951.50409999999999</v>
      </c>
      <c r="G2037" s="44">
        <v>83.67</v>
      </c>
      <c r="H2037" s="44">
        <v>0.21</v>
      </c>
      <c r="I2037" s="44">
        <v>2792.99</v>
      </c>
      <c r="J2037" s="44">
        <v>377.7</v>
      </c>
      <c r="K2037" s="44">
        <v>1137.2211</v>
      </c>
      <c r="L2037" s="44">
        <v>11801.89</v>
      </c>
      <c r="M2037" s="44">
        <v>19849.8</v>
      </c>
    </row>
    <row r="2038" spans="1:13" ht="15.5" x14ac:dyDescent="0.35">
      <c r="A2038" s="13">
        <v>45499</v>
      </c>
      <c r="B2038" s="46" t="s">
        <v>2084</v>
      </c>
      <c r="C2038" s="80">
        <f t="shared" si="208"/>
        <v>2024</v>
      </c>
      <c r="D2038" s="80">
        <f t="shared" si="209"/>
        <v>7</v>
      </c>
      <c r="E2038" s="80">
        <f t="shared" si="210"/>
        <v>26</v>
      </c>
      <c r="F2038" s="44">
        <v>954.01480000000004</v>
      </c>
      <c r="G2038" s="44">
        <v>83.89</v>
      </c>
      <c r="H2038" s="44">
        <v>0.22</v>
      </c>
      <c r="I2038" s="44">
        <v>2872.9</v>
      </c>
      <c r="J2038" s="44">
        <v>286.60000000000002</v>
      </c>
      <c r="K2038" s="44">
        <v>1137.2211</v>
      </c>
      <c r="L2038" s="44">
        <v>11801.79</v>
      </c>
      <c r="M2038" s="44">
        <v>19850.060000000001</v>
      </c>
    </row>
    <row r="2039" spans="1:13" ht="15.5" x14ac:dyDescent="0.35">
      <c r="A2039" s="13">
        <v>45500</v>
      </c>
      <c r="B2039" s="46" t="s">
        <v>2085</v>
      </c>
      <c r="C2039" s="80">
        <f t="shared" si="208"/>
        <v>2024</v>
      </c>
      <c r="D2039" s="80">
        <f t="shared" si="209"/>
        <v>7</v>
      </c>
      <c r="E2039" s="80">
        <f t="shared" si="210"/>
        <v>27</v>
      </c>
      <c r="F2039" s="44">
        <v>957.2097</v>
      </c>
      <c r="G2039" s="44">
        <v>84.17</v>
      </c>
      <c r="H2039" s="44">
        <v>0.28000000000000003</v>
      </c>
      <c r="I2039" s="44">
        <v>3385.7</v>
      </c>
      <c r="J2039" s="44">
        <v>181.9</v>
      </c>
      <c r="K2039" s="44">
        <v>1137.2211</v>
      </c>
      <c r="L2039" s="44">
        <v>11801.43</v>
      </c>
      <c r="M2039" s="44">
        <v>19851.009999999998</v>
      </c>
    </row>
    <row r="2040" spans="1:13" ht="15.5" x14ac:dyDescent="0.35">
      <c r="A2040" s="13">
        <v>45501</v>
      </c>
      <c r="B2040" s="46" t="s">
        <v>2086</v>
      </c>
      <c r="C2040" s="80">
        <f t="shared" si="208"/>
        <v>2024</v>
      </c>
      <c r="D2040" s="80">
        <f t="shared" si="209"/>
        <v>7</v>
      </c>
      <c r="E2040" s="80">
        <f t="shared" si="210"/>
        <v>28</v>
      </c>
      <c r="F2040" s="44">
        <v>960.61260000000004</v>
      </c>
      <c r="G2040" s="44">
        <v>84.47</v>
      </c>
      <c r="H2040" s="44">
        <v>0.3</v>
      </c>
      <c r="I2040" s="44">
        <v>3573.3</v>
      </c>
      <c r="J2040" s="44">
        <v>155.1</v>
      </c>
      <c r="K2040" s="44">
        <v>1137.2211</v>
      </c>
      <c r="L2040" s="44">
        <v>11801.03</v>
      </c>
      <c r="M2040" s="44">
        <v>19852.060000000001</v>
      </c>
    </row>
    <row r="2041" spans="1:13" ht="15.5" x14ac:dyDescent="0.35">
      <c r="A2041" s="13">
        <v>45502</v>
      </c>
      <c r="B2041" s="46" t="s">
        <v>2087</v>
      </c>
      <c r="C2041" s="80">
        <f t="shared" si="208"/>
        <v>2024</v>
      </c>
      <c r="D2041" s="80">
        <f t="shared" si="209"/>
        <v>7</v>
      </c>
      <c r="E2041" s="80">
        <f t="shared" si="210"/>
        <v>29</v>
      </c>
      <c r="F2041" s="44">
        <v>963.13919999999996</v>
      </c>
      <c r="G2041" s="44">
        <v>84.69</v>
      </c>
      <c r="H2041" s="44">
        <v>0.22</v>
      </c>
      <c r="I2041" s="44">
        <v>2780.91</v>
      </c>
      <c r="J2041" s="44">
        <v>238.9</v>
      </c>
      <c r="K2041" s="44">
        <v>1137.2211</v>
      </c>
      <c r="L2041" s="44">
        <v>11800.77</v>
      </c>
      <c r="M2041" s="44">
        <v>19852.740000000002</v>
      </c>
    </row>
    <row r="2042" spans="1:13" ht="15.5" x14ac:dyDescent="0.35">
      <c r="A2042" s="13">
        <v>45503</v>
      </c>
      <c r="B2042" s="46" t="s">
        <v>2088</v>
      </c>
      <c r="C2042" s="80">
        <f t="shared" si="208"/>
        <v>2024</v>
      </c>
      <c r="D2042" s="80">
        <f t="shared" si="209"/>
        <v>7</v>
      </c>
      <c r="E2042" s="80">
        <f t="shared" si="210"/>
        <v>30</v>
      </c>
      <c r="F2042" s="44">
        <v>965.51350000000002</v>
      </c>
      <c r="G2042" s="44">
        <v>84.9</v>
      </c>
      <c r="H2042" s="44">
        <v>0.21</v>
      </c>
      <c r="I2042" s="44">
        <v>2642.06</v>
      </c>
      <c r="J2042" s="44">
        <v>249.5</v>
      </c>
      <c r="K2042" s="44">
        <v>1137.2211</v>
      </c>
      <c r="L2042" s="44">
        <v>11800.55</v>
      </c>
      <c r="M2042" s="44">
        <v>19853.34</v>
      </c>
    </row>
    <row r="2043" spans="1:13" ht="15.5" x14ac:dyDescent="0.35">
      <c r="A2043" s="13">
        <v>45504</v>
      </c>
      <c r="B2043" s="46" t="s">
        <v>2089</v>
      </c>
      <c r="C2043" s="80">
        <f t="shared" si="208"/>
        <v>2024</v>
      </c>
      <c r="D2043" s="80">
        <f t="shared" si="209"/>
        <v>7</v>
      </c>
      <c r="E2043" s="80">
        <f t="shared" si="210"/>
        <v>31</v>
      </c>
      <c r="F2043" s="44">
        <v>967.84730000000002</v>
      </c>
      <c r="G2043" s="44">
        <v>85.11</v>
      </c>
      <c r="H2043" s="44">
        <v>0.21</v>
      </c>
      <c r="I2043" s="44">
        <v>2617.2600000000002</v>
      </c>
      <c r="J2043" s="44">
        <v>289.89999999999998</v>
      </c>
      <c r="K2043" s="44">
        <v>1137.2211</v>
      </c>
      <c r="L2043" s="44">
        <v>11791.47</v>
      </c>
      <c r="M2043" s="44">
        <v>19821.41</v>
      </c>
    </row>
    <row r="2044" spans="1:13" ht="15.5" x14ac:dyDescent="0.35">
      <c r="A2044" s="13">
        <v>45505</v>
      </c>
      <c r="B2044" s="46" t="s">
        <v>2090</v>
      </c>
      <c r="C2044" s="80">
        <f t="shared" si="208"/>
        <v>2024</v>
      </c>
      <c r="D2044" s="80">
        <f t="shared" si="209"/>
        <v>8</v>
      </c>
      <c r="E2044" s="80">
        <f t="shared" si="210"/>
        <v>1</v>
      </c>
      <c r="F2044" s="44">
        <v>970.1123</v>
      </c>
      <c r="G2044" s="44">
        <v>85.27</v>
      </c>
      <c r="H2044" s="44">
        <v>0.2</v>
      </c>
      <c r="I2044" s="44">
        <v>2562.5100000000002</v>
      </c>
      <c r="J2044" s="44">
        <v>279.10000000000002</v>
      </c>
      <c r="K2044" s="44">
        <v>1137.7465</v>
      </c>
      <c r="L2044" s="44">
        <v>11812.9</v>
      </c>
      <c r="M2044" s="44">
        <v>19866.02</v>
      </c>
    </row>
    <row r="2045" spans="1:13" ht="15.5" x14ac:dyDescent="0.35">
      <c r="A2045" s="13">
        <v>45506</v>
      </c>
      <c r="B2045" s="46" t="s">
        <v>2091</v>
      </c>
      <c r="C2045" s="80">
        <f t="shared" si="208"/>
        <v>2024</v>
      </c>
      <c r="D2045" s="80">
        <f t="shared" si="209"/>
        <v>8</v>
      </c>
      <c r="E2045" s="80">
        <f t="shared" si="210"/>
        <v>2</v>
      </c>
      <c r="F2045" s="44">
        <v>972.70749999999998</v>
      </c>
      <c r="G2045" s="44">
        <v>85.49</v>
      </c>
      <c r="H2045" s="44">
        <v>0.23</v>
      </c>
      <c r="I2045" s="44">
        <v>2848.49</v>
      </c>
      <c r="J2045" s="44">
        <v>238.5</v>
      </c>
      <c r="K2045" s="44">
        <v>1137.7465</v>
      </c>
      <c r="L2045" s="44">
        <v>11812.75</v>
      </c>
      <c r="M2045" s="44">
        <v>19866.419999999998</v>
      </c>
    </row>
    <row r="2046" spans="1:13" ht="15.5" x14ac:dyDescent="0.35">
      <c r="A2046" s="13">
        <v>45507</v>
      </c>
      <c r="B2046" s="46" t="s">
        <v>2092</v>
      </c>
      <c r="C2046" s="80">
        <f t="shared" si="208"/>
        <v>2024</v>
      </c>
      <c r="D2046" s="80">
        <f t="shared" si="209"/>
        <v>8</v>
      </c>
      <c r="E2046" s="80">
        <f t="shared" si="210"/>
        <v>3</v>
      </c>
      <c r="F2046" s="44">
        <v>975.96050000000002</v>
      </c>
      <c r="G2046" s="44">
        <v>85.78</v>
      </c>
      <c r="H2046" s="44">
        <v>0.28999999999999998</v>
      </c>
      <c r="I2046" s="44">
        <v>3473.54</v>
      </c>
      <c r="J2046" s="44">
        <v>191.7</v>
      </c>
      <c r="K2046" s="44">
        <v>1137.7465</v>
      </c>
      <c r="L2046" s="44">
        <v>11812.6</v>
      </c>
      <c r="M2046" s="44">
        <v>19866.810000000001</v>
      </c>
    </row>
    <row r="2047" spans="1:13" ht="15.5" x14ac:dyDescent="0.35">
      <c r="A2047" s="13">
        <v>45508</v>
      </c>
      <c r="B2047" s="46" t="s">
        <v>2093</v>
      </c>
      <c r="C2047" s="80">
        <f t="shared" si="208"/>
        <v>2024</v>
      </c>
      <c r="D2047" s="80">
        <f t="shared" si="209"/>
        <v>8</v>
      </c>
      <c r="E2047" s="80">
        <f t="shared" si="210"/>
        <v>4</v>
      </c>
      <c r="F2047" s="44">
        <v>979.26210000000003</v>
      </c>
      <c r="G2047" s="44">
        <v>86.07</v>
      </c>
      <c r="H2047" s="44">
        <v>0.28999999999999998</v>
      </c>
      <c r="I2047" s="44">
        <v>3515.41</v>
      </c>
      <c r="J2047" s="44">
        <v>194.6</v>
      </c>
      <c r="K2047" s="44">
        <v>1137.7465</v>
      </c>
      <c r="L2047" s="44">
        <v>11812.45</v>
      </c>
      <c r="M2047" s="44">
        <v>19867.21</v>
      </c>
    </row>
    <row r="2048" spans="1:13" ht="15.5" x14ac:dyDescent="0.35">
      <c r="A2048" s="13">
        <v>45509</v>
      </c>
      <c r="B2048" s="46" t="s">
        <v>2094</v>
      </c>
      <c r="C2048" s="80">
        <f t="shared" si="208"/>
        <v>2024</v>
      </c>
      <c r="D2048" s="80">
        <f t="shared" si="209"/>
        <v>8</v>
      </c>
      <c r="E2048" s="80">
        <f t="shared" si="210"/>
        <v>5</v>
      </c>
      <c r="F2048" s="44">
        <v>981.77970000000005</v>
      </c>
      <c r="G2048" s="44">
        <v>86.29</v>
      </c>
      <c r="H2048" s="44">
        <v>0.22</v>
      </c>
      <c r="I2048" s="44">
        <v>2833.98</v>
      </c>
      <c r="J2048" s="44">
        <v>279.10000000000002</v>
      </c>
      <c r="K2048" s="44">
        <v>1137.7465</v>
      </c>
      <c r="L2048" s="44">
        <v>11812.3</v>
      </c>
      <c r="M2048" s="44">
        <v>19867.61</v>
      </c>
    </row>
    <row r="2049" spans="1:13" ht="15.5" x14ac:dyDescent="0.35">
      <c r="A2049" s="13">
        <v>45510</v>
      </c>
      <c r="B2049" s="46" t="s">
        <v>2095</v>
      </c>
      <c r="C2049" s="80">
        <f t="shared" si="208"/>
        <v>2024</v>
      </c>
      <c r="D2049" s="80">
        <f t="shared" si="209"/>
        <v>8</v>
      </c>
      <c r="E2049" s="80">
        <f t="shared" si="210"/>
        <v>6</v>
      </c>
      <c r="F2049" s="44">
        <v>983.82730000000004</v>
      </c>
      <c r="G2049" s="44">
        <v>86.44</v>
      </c>
      <c r="H2049" s="44">
        <v>0.18</v>
      </c>
      <c r="I2049" s="44">
        <v>2673.69</v>
      </c>
      <c r="J2049" s="44">
        <v>380.2</v>
      </c>
      <c r="K2049" s="44">
        <v>1138.0965000000001</v>
      </c>
      <c r="L2049" s="44">
        <v>11812.15</v>
      </c>
      <c r="M2049" s="44">
        <v>19868</v>
      </c>
    </row>
    <row r="2050" spans="1:13" ht="15.5" x14ac:dyDescent="0.35">
      <c r="A2050" s="13">
        <v>45511</v>
      </c>
      <c r="B2050" s="46" t="s">
        <v>2096</v>
      </c>
      <c r="C2050" s="80">
        <f t="shared" si="208"/>
        <v>2024</v>
      </c>
      <c r="D2050" s="80">
        <f t="shared" si="209"/>
        <v>8</v>
      </c>
      <c r="E2050" s="80">
        <f t="shared" si="210"/>
        <v>7</v>
      </c>
      <c r="F2050" s="44">
        <v>986.64800000000002</v>
      </c>
      <c r="G2050" s="44">
        <v>86.69</v>
      </c>
      <c r="H2050" s="44">
        <v>0.22</v>
      </c>
      <c r="I2050" s="44">
        <v>2763.88</v>
      </c>
      <c r="J2050" s="44">
        <v>295.39999999999998</v>
      </c>
      <c r="K2050" s="44">
        <v>1138.0965000000001</v>
      </c>
      <c r="L2050" s="44">
        <v>11803.08</v>
      </c>
      <c r="M2050" s="44">
        <v>19836.05</v>
      </c>
    </row>
    <row r="2051" spans="1:13" ht="15.5" x14ac:dyDescent="0.35">
      <c r="A2051" s="13">
        <v>45512</v>
      </c>
      <c r="B2051" s="46" t="s">
        <v>2097</v>
      </c>
      <c r="C2051" s="80">
        <f t="shared" si="208"/>
        <v>2024</v>
      </c>
      <c r="D2051" s="80">
        <f t="shared" si="209"/>
        <v>8</v>
      </c>
      <c r="E2051" s="80">
        <f t="shared" si="210"/>
        <v>8</v>
      </c>
      <c r="F2051" s="44">
        <v>989.05129999999997</v>
      </c>
      <c r="G2051" s="44">
        <v>86.9</v>
      </c>
      <c r="H2051" s="44">
        <v>0.21</v>
      </c>
      <c r="I2051" s="44">
        <v>2768.59</v>
      </c>
      <c r="J2051" s="44">
        <v>368.2</v>
      </c>
      <c r="K2051" s="44">
        <v>1138.0965000000001</v>
      </c>
      <c r="L2051" s="44">
        <v>11811.93</v>
      </c>
      <c r="M2051" s="44">
        <v>19868.57</v>
      </c>
    </row>
    <row r="2052" spans="1:13" ht="15.5" x14ac:dyDescent="0.35">
      <c r="A2052" s="13">
        <v>45513</v>
      </c>
      <c r="B2052" s="46" t="s">
        <v>2098</v>
      </c>
      <c r="C2052" s="80">
        <f t="shared" si="208"/>
        <v>2024</v>
      </c>
      <c r="D2052" s="80">
        <f t="shared" si="209"/>
        <v>8</v>
      </c>
      <c r="E2052" s="80">
        <f t="shared" si="210"/>
        <v>9</v>
      </c>
      <c r="F2052" s="44">
        <v>991.88250000000005</v>
      </c>
      <c r="G2052" s="44">
        <v>87.15</v>
      </c>
      <c r="H2052" s="44">
        <v>0.25</v>
      </c>
      <c r="I2052" s="44">
        <v>3140.7</v>
      </c>
      <c r="J2052" s="44">
        <v>303.7</v>
      </c>
      <c r="K2052" s="44">
        <v>1138.0965000000001</v>
      </c>
      <c r="L2052" s="44">
        <v>11788.09</v>
      </c>
      <c r="M2052" s="44">
        <v>19868.509999999998</v>
      </c>
    </row>
    <row r="2053" spans="1:13" ht="15.5" x14ac:dyDescent="0.35">
      <c r="A2053" s="13">
        <v>45514</v>
      </c>
      <c r="B2053" s="46" t="s">
        <v>2099</v>
      </c>
      <c r="C2053" s="80">
        <f t="shared" ref="C2053:C2116" si="211">YEAR(B2053)</f>
        <v>2024</v>
      </c>
      <c r="D2053" s="80">
        <f t="shared" ref="D2053:D2116" si="212">MONTH(B2053)</f>
        <v>8</v>
      </c>
      <c r="E2053" s="80">
        <f t="shared" ref="E2053:E2116" si="213">DAY(B2053)</f>
        <v>10</v>
      </c>
      <c r="F2053" s="44">
        <v>994.97439999999995</v>
      </c>
      <c r="G2053" s="44">
        <v>87.42</v>
      </c>
      <c r="H2053" s="44">
        <v>0.27</v>
      </c>
      <c r="I2053" s="44">
        <v>3292.25</v>
      </c>
      <c r="J2053" s="44">
        <v>191.6</v>
      </c>
      <c r="K2053" s="44">
        <v>1138.0965000000001</v>
      </c>
      <c r="L2053" s="44">
        <v>11787.79</v>
      </c>
      <c r="M2053" s="44">
        <v>19868.95</v>
      </c>
    </row>
    <row r="2054" spans="1:13" ht="15.5" x14ac:dyDescent="0.35">
      <c r="A2054" s="13">
        <v>45515</v>
      </c>
      <c r="B2054" s="46" t="s">
        <v>2100</v>
      </c>
      <c r="C2054" s="80">
        <f t="shared" si="211"/>
        <v>2024</v>
      </c>
      <c r="D2054" s="80">
        <f t="shared" si="212"/>
        <v>8</v>
      </c>
      <c r="E2054" s="80">
        <f t="shared" si="213"/>
        <v>11</v>
      </c>
      <c r="F2054" s="44">
        <v>998.27459999999996</v>
      </c>
      <c r="G2054" s="44">
        <v>87.71</v>
      </c>
      <c r="H2054" s="44">
        <v>0.28999999999999998</v>
      </c>
      <c r="I2054" s="44">
        <v>3371.29</v>
      </c>
      <c r="J2054" s="44">
        <v>221.9</v>
      </c>
      <c r="K2054" s="44">
        <v>1138.0965000000001</v>
      </c>
      <c r="L2054" s="44">
        <v>11787.59</v>
      </c>
      <c r="M2054" s="44">
        <v>19869.48</v>
      </c>
    </row>
    <row r="2055" spans="1:13" ht="15.5" x14ac:dyDescent="0.35">
      <c r="A2055" s="13">
        <v>45516</v>
      </c>
      <c r="B2055" s="46" t="s">
        <v>2101</v>
      </c>
      <c r="C2055" s="80">
        <f t="shared" si="211"/>
        <v>2024</v>
      </c>
      <c r="D2055" s="80">
        <f t="shared" si="212"/>
        <v>8</v>
      </c>
      <c r="E2055" s="80">
        <f t="shared" si="213"/>
        <v>12</v>
      </c>
      <c r="F2055" s="44">
        <v>1001.1644</v>
      </c>
      <c r="G2055" s="44">
        <v>87.97</v>
      </c>
      <c r="H2055" s="44">
        <v>0.25</v>
      </c>
      <c r="I2055" s="44">
        <v>3149.16</v>
      </c>
      <c r="J2055" s="44">
        <v>262.8</v>
      </c>
      <c r="K2055" s="44">
        <v>1138.0965000000001</v>
      </c>
      <c r="L2055" s="44">
        <v>11787.39</v>
      </c>
      <c r="M2055" s="44">
        <v>19870.009999999998</v>
      </c>
    </row>
    <row r="2056" spans="1:13" ht="15.5" x14ac:dyDescent="0.35">
      <c r="A2056" s="13">
        <v>45517</v>
      </c>
      <c r="B2056" s="46" t="s">
        <v>2102</v>
      </c>
      <c r="C2056" s="80">
        <f t="shared" si="211"/>
        <v>2024</v>
      </c>
      <c r="D2056" s="80">
        <f t="shared" si="212"/>
        <v>8</v>
      </c>
      <c r="E2056" s="80">
        <f t="shared" si="213"/>
        <v>13</v>
      </c>
      <c r="F2056" s="44">
        <v>1004.3167999999999</v>
      </c>
      <c r="G2056" s="44">
        <v>88.24</v>
      </c>
      <c r="H2056" s="44">
        <v>0.28000000000000003</v>
      </c>
      <c r="I2056" s="44">
        <v>3364.83</v>
      </c>
      <c r="J2056" s="44">
        <v>272.5</v>
      </c>
      <c r="K2056" s="44">
        <v>1138.1964</v>
      </c>
      <c r="L2056" s="44">
        <v>11787.32</v>
      </c>
      <c r="M2056" s="44">
        <v>19870.18</v>
      </c>
    </row>
    <row r="2057" spans="1:13" ht="15.5" x14ac:dyDescent="0.35">
      <c r="A2057" s="13">
        <v>45518</v>
      </c>
      <c r="B2057" s="46" t="s">
        <v>2103</v>
      </c>
      <c r="C2057" s="80">
        <f t="shared" si="211"/>
        <v>2024</v>
      </c>
      <c r="D2057" s="80">
        <f t="shared" si="212"/>
        <v>8</v>
      </c>
      <c r="E2057" s="80">
        <f t="shared" si="213"/>
        <v>14</v>
      </c>
      <c r="F2057" s="44">
        <v>1007.3466</v>
      </c>
      <c r="G2057" s="44">
        <v>88.47</v>
      </c>
      <c r="H2057" s="44">
        <v>0.27</v>
      </c>
      <c r="I2057" s="44">
        <v>3251.17</v>
      </c>
      <c r="J2057" s="44">
        <v>217.6</v>
      </c>
      <c r="K2057" s="44">
        <v>1138.5746999999999</v>
      </c>
      <c r="L2057" s="44">
        <v>11787.23</v>
      </c>
      <c r="M2057" s="44">
        <v>19838.310000000001</v>
      </c>
    </row>
    <row r="2058" spans="1:13" ht="15.5" x14ac:dyDescent="0.35">
      <c r="A2058" s="13">
        <v>45519</v>
      </c>
      <c r="B2058" s="46" t="s">
        <v>2104</v>
      </c>
      <c r="C2058" s="80">
        <f t="shared" si="211"/>
        <v>2024</v>
      </c>
      <c r="D2058" s="80">
        <f t="shared" si="212"/>
        <v>8</v>
      </c>
      <c r="E2058" s="80">
        <f t="shared" si="213"/>
        <v>15</v>
      </c>
      <c r="F2058" s="44">
        <v>1010.9099</v>
      </c>
      <c r="G2058" s="44">
        <v>88.78</v>
      </c>
      <c r="H2058" s="44">
        <v>0.31</v>
      </c>
      <c r="I2058" s="44">
        <v>3682.81</v>
      </c>
      <c r="J2058" s="44">
        <v>94.4</v>
      </c>
      <c r="K2058" s="44">
        <v>1138.6958999999999</v>
      </c>
      <c r="L2058" s="44">
        <v>11787.14</v>
      </c>
      <c r="M2058" s="44">
        <v>19870.669999999998</v>
      </c>
    </row>
    <row r="2059" spans="1:13" ht="15.5" x14ac:dyDescent="0.35">
      <c r="A2059" s="13">
        <v>45520</v>
      </c>
      <c r="B2059" s="46" t="s">
        <v>2105</v>
      </c>
      <c r="C2059" s="80">
        <f t="shared" si="211"/>
        <v>2024</v>
      </c>
      <c r="D2059" s="80">
        <f t="shared" si="212"/>
        <v>8</v>
      </c>
      <c r="E2059" s="80">
        <f t="shared" si="213"/>
        <v>16</v>
      </c>
      <c r="F2059" s="44">
        <v>1014.3454</v>
      </c>
      <c r="G2059" s="44">
        <v>89.08</v>
      </c>
      <c r="H2059" s="44">
        <v>0.3</v>
      </c>
      <c r="I2059" s="44">
        <v>3597.37</v>
      </c>
      <c r="J2059" s="44">
        <v>138.9</v>
      </c>
      <c r="K2059" s="44">
        <v>1138.6958999999999</v>
      </c>
      <c r="L2059" s="44">
        <v>11787.01</v>
      </c>
      <c r="M2059" s="44">
        <v>19871</v>
      </c>
    </row>
    <row r="2060" spans="1:13" ht="15.5" x14ac:dyDescent="0.35">
      <c r="A2060" s="13">
        <v>45521</v>
      </c>
      <c r="B2060" s="46" t="s">
        <v>2106</v>
      </c>
      <c r="C2060" s="80">
        <f t="shared" si="211"/>
        <v>2024</v>
      </c>
      <c r="D2060" s="80">
        <f t="shared" si="212"/>
        <v>8</v>
      </c>
      <c r="E2060" s="80">
        <f t="shared" si="213"/>
        <v>17</v>
      </c>
      <c r="F2060" s="44">
        <v>1018.2097</v>
      </c>
      <c r="G2060" s="44">
        <v>89.42</v>
      </c>
      <c r="H2060" s="44">
        <v>0.34</v>
      </c>
      <c r="I2060" s="44">
        <v>4009.26</v>
      </c>
      <c r="J2060" s="44">
        <v>88.5</v>
      </c>
      <c r="K2060" s="44">
        <v>1138.6958999999999</v>
      </c>
      <c r="L2060" s="44">
        <v>11786.95</v>
      </c>
      <c r="M2060" s="44">
        <v>19871.18</v>
      </c>
    </row>
    <row r="2061" spans="1:13" ht="15.5" x14ac:dyDescent="0.35">
      <c r="A2061" s="13">
        <v>45522</v>
      </c>
      <c r="B2061" s="46" t="s">
        <v>2107</v>
      </c>
      <c r="C2061" s="80">
        <f t="shared" si="211"/>
        <v>2024</v>
      </c>
      <c r="D2061" s="80">
        <f t="shared" si="212"/>
        <v>8</v>
      </c>
      <c r="E2061" s="80">
        <f t="shared" si="213"/>
        <v>18</v>
      </c>
      <c r="F2061" s="44">
        <v>1022.222</v>
      </c>
      <c r="G2061" s="44">
        <v>89.77</v>
      </c>
      <c r="H2061" s="44">
        <v>0.35</v>
      </c>
      <c r="I2061" s="44">
        <v>4135.55</v>
      </c>
      <c r="J2061" s="44">
        <v>90.4</v>
      </c>
      <c r="K2061" s="44">
        <v>1138.6958999999999</v>
      </c>
      <c r="L2061" s="44">
        <v>11786.79</v>
      </c>
      <c r="M2061" s="44">
        <v>19871.59</v>
      </c>
    </row>
    <row r="2062" spans="1:13" ht="15.5" x14ac:dyDescent="0.35">
      <c r="A2062" s="13">
        <v>45523</v>
      </c>
      <c r="B2062" s="46" t="s">
        <v>2108</v>
      </c>
      <c r="C2062" s="80">
        <f t="shared" si="211"/>
        <v>2024</v>
      </c>
      <c r="D2062" s="80">
        <f t="shared" si="212"/>
        <v>8</v>
      </c>
      <c r="E2062" s="80">
        <f t="shared" si="213"/>
        <v>19</v>
      </c>
      <c r="F2062" s="44">
        <v>1025.1996999999999</v>
      </c>
      <c r="G2062" s="44">
        <v>90.02</v>
      </c>
      <c r="H2062" s="44">
        <v>0.26</v>
      </c>
      <c r="I2062" s="44">
        <v>3166.08</v>
      </c>
      <c r="J2062" s="44">
        <v>169.2</v>
      </c>
      <c r="K2062" s="44">
        <v>1138.7989</v>
      </c>
      <c r="L2062" s="44">
        <v>11786.67</v>
      </c>
      <c r="M2062" s="44">
        <v>19871.900000000001</v>
      </c>
    </row>
    <row r="2063" spans="1:13" ht="15.5" x14ac:dyDescent="0.35">
      <c r="A2063" s="13">
        <v>45524</v>
      </c>
      <c r="B2063" s="46" t="s">
        <v>2109</v>
      </c>
      <c r="C2063" s="80">
        <f t="shared" si="211"/>
        <v>2024</v>
      </c>
      <c r="D2063" s="80">
        <f t="shared" si="212"/>
        <v>8</v>
      </c>
      <c r="E2063" s="80">
        <f t="shared" si="213"/>
        <v>20</v>
      </c>
      <c r="F2063" s="44">
        <v>1028.1901</v>
      </c>
      <c r="G2063" s="44">
        <v>90.29</v>
      </c>
      <c r="H2063" s="44">
        <v>0.26</v>
      </c>
      <c r="I2063" s="44">
        <v>3101.26</v>
      </c>
      <c r="J2063" s="44">
        <v>142.9</v>
      </c>
      <c r="K2063" s="44">
        <v>1138.7989</v>
      </c>
      <c r="L2063" s="44">
        <v>11786.59</v>
      </c>
      <c r="M2063" s="44">
        <v>19872.12</v>
      </c>
    </row>
    <row r="2064" spans="1:13" ht="15.5" x14ac:dyDescent="0.35">
      <c r="A2064" s="13">
        <v>45525</v>
      </c>
      <c r="B2064" s="46" t="s">
        <v>2110</v>
      </c>
      <c r="C2064" s="80">
        <f t="shared" si="211"/>
        <v>2024</v>
      </c>
      <c r="D2064" s="80">
        <f t="shared" si="212"/>
        <v>8</v>
      </c>
      <c r="E2064" s="80">
        <f t="shared" si="213"/>
        <v>21</v>
      </c>
      <c r="F2064" s="44">
        <v>1031.0884000000001</v>
      </c>
      <c r="G2064" s="44">
        <v>90.54</v>
      </c>
      <c r="H2064" s="44">
        <v>0.25</v>
      </c>
      <c r="I2064" s="44">
        <v>3066.7</v>
      </c>
      <c r="J2064" s="44">
        <v>130.19999999999999</v>
      </c>
      <c r="K2064" s="44">
        <v>1138.7989</v>
      </c>
      <c r="L2064" s="44">
        <v>11786.44</v>
      </c>
      <c r="M2064" s="44">
        <v>19840.400000000001</v>
      </c>
    </row>
    <row r="2065" spans="1:13" ht="15.5" x14ac:dyDescent="0.35">
      <c r="A2065" s="13">
        <v>45526</v>
      </c>
      <c r="B2065" s="46" t="s">
        <v>2111</v>
      </c>
      <c r="C2065" s="80">
        <f t="shared" si="211"/>
        <v>2024</v>
      </c>
      <c r="D2065" s="80">
        <f t="shared" si="212"/>
        <v>8</v>
      </c>
      <c r="E2065" s="80">
        <f t="shared" si="213"/>
        <v>22</v>
      </c>
      <c r="F2065" s="44">
        <v>1033.8592000000001</v>
      </c>
      <c r="G2065" s="44">
        <v>90.79</v>
      </c>
      <c r="H2065" s="44">
        <v>0.24</v>
      </c>
      <c r="I2065" s="44">
        <v>2935.27</v>
      </c>
      <c r="J2065" s="44">
        <v>124.9</v>
      </c>
      <c r="K2065" s="44">
        <v>1138.7989</v>
      </c>
      <c r="L2065" s="44">
        <v>11786.36</v>
      </c>
      <c r="M2065" s="44">
        <v>19872.740000000002</v>
      </c>
    </row>
    <row r="2066" spans="1:13" ht="15.5" x14ac:dyDescent="0.35">
      <c r="A2066" s="13">
        <v>45527</v>
      </c>
      <c r="B2066" s="46" t="s">
        <v>2112</v>
      </c>
      <c r="C2066" s="80">
        <f t="shared" si="211"/>
        <v>2024</v>
      </c>
      <c r="D2066" s="80">
        <f t="shared" si="212"/>
        <v>8</v>
      </c>
      <c r="E2066" s="80">
        <f t="shared" si="213"/>
        <v>23</v>
      </c>
      <c r="F2066" s="44">
        <v>1036.7772</v>
      </c>
      <c r="G2066" s="44">
        <v>91.04</v>
      </c>
      <c r="H2066" s="44">
        <v>0.26</v>
      </c>
      <c r="I2066" s="44">
        <v>3184.8</v>
      </c>
      <c r="J2066" s="44">
        <v>158</v>
      </c>
      <c r="K2066" s="44">
        <v>1138.7989</v>
      </c>
      <c r="L2066" s="44">
        <v>11786.31</v>
      </c>
      <c r="M2066" s="44">
        <v>19872.87</v>
      </c>
    </row>
    <row r="2067" spans="1:13" ht="15.5" x14ac:dyDescent="0.35">
      <c r="A2067" s="13">
        <v>45528</v>
      </c>
      <c r="B2067" s="46" t="s">
        <v>2113</v>
      </c>
      <c r="C2067" s="80">
        <f t="shared" si="211"/>
        <v>2024</v>
      </c>
      <c r="D2067" s="80">
        <f t="shared" si="212"/>
        <v>8</v>
      </c>
      <c r="E2067" s="80">
        <f t="shared" si="213"/>
        <v>24</v>
      </c>
      <c r="F2067" s="44">
        <v>1040.2973</v>
      </c>
      <c r="G2067" s="44">
        <v>91.29</v>
      </c>
      <c r="H2067" s="44">
        <v>0.31</v>
      </c>
      <c r="I2067" s="44">
        <v>3665.45</v>
      </c>
      <c r="J2067" s="44">
        <v>102.3</v>
      </c>
      <c r="K2067" s="44">
        <v>1139.6108999999999</v>
      </c>
      <c r="L2067" s="44">
        <v>11786.15</v>
      </c>
      <c r="M2067" s="44">
        <v>19873.28</v>
      </c>
    </row>
    <row r="2068" spans="1:13" ht="15.5" x14ac:dyDescent="0.35">
      <c r="A2068" s="13">
        <v>45529</v>
      </c>
      <c r="B2068" s="46" t="s">
        <v>2114</v>
      </c>
      <c r="C2068" s="80">
        <f t="shared" si="211"/>
        <v>2024</v>
      </c>
      <c r="D2068" s="80">
        <f t="shared" si="212"/>
        <v>8</v>
      </c>
      <c r="E2068" s="80">
        <f t="shared" si="213"/>
        <v>25</v>
      </c>
      <c r="F2068" s="44">
        <v>1043.8625</v>
      </c>
      <c r="G2068" s="44">
        <v>91.6</v>
      </c>
      <c r="H2068" s="44">
        <v>0.31</v>
      </c>
      <c r="I2068" s="44">
        <v>3662.27</v>
      </c>
      <c r="J2068" s="44">
        <v>72.599999999999994</v>
      </c>
      <c r="K2068" s="44">
        <v>1139.6108999999999</v>
      </c>
      <c r="L2068" s="44">
        <v>11786.03</v>
      </c>
      <c r="M2068" s="44">
        <v>19873.599999999999</v>
      </c>
    </row>
    <row r="2069" spans="1:13" ht="15.5" x14ac:dyDescent="0.35">
      <c r="A2069" s="13">
        <v>45530</v>
      </c>
      <c r="B2069" s="46" t="s">
        <v>2115</v>
      </c>
      <c r="C2069" s="80">
        <f t="shared" si="211"/>
        <v>2024</v>
      </c>
      <c r="D2069" s="80">
        <f t="shared" si="212"/>
        <v>8</v>
      </c>
      <c r="E2069" s="80">
        <f t="shared" si="213"/>
        <v>26</v>
      </c>
      <c r="F2069" s="44">
        <v>1046.3837000000001</v>
      </c>
      <c r="G2069" s="44">
        <v>91.82</v>
      </c>
      <c r="H2069" s="44">
        <v>0.22</v>
      </c>
      <c r="I2069" s="44">
        <v>2772.37</v>
      </c>
      <c r="J2069" s="44">
        <v>226</v>
      </c>
      <c r="K2069" s="44">
        <v>1139.6108999999999</v>
      </c>
      <c r="L2069" s="44">
        <v>11785.9</v>
      </c>
      <c r="M2069" s="44">
        <v>19873.939999999999</v>
      </c>
    </row>
    <row r="2070" spans="1:13" ht="15.5" x14ac:dyDescent="0.35">
      <c r="A2070" s="13">
        <v>45531</v>
      </c>
      <c r="B2070" s="46" t="s">
        <v>2116</v>
      </c>
      <c r="C2070" s="80">
        <f t="shared" si="211"/>
        <v>2024</v>
      </c>
      <c r="D2070" s="80">
        <f t="shared" si="212"/>
        <v>8</v>
      </c>
      <c r="E2070" s="80">
        <f t="shared" si="213"/>
        <v>27</v>
      </c>
      <c r="F2070" s="44">
        <v>1048.0068000000001</v>
      </c>
      <c r="G2070" s="44">
        <v>91.96</v>
      </c>
      <c r="H2070" s="44">
        <v>0.14000000000000001</v>
      </c>
      <c r="I2070" s="44">
        <v>2413.2600000000002</v>
      </c>
      <c r="J2070" s="44">
        <v>226.3</v>
      </c>
      <c r="K2070" s="44">
        <v>1139.6108999999999</v>
      </c>
      <c r="L2070" s="44">
        <v>11809.82</v>
      </c>
      <c r="M2070" s="44">
        <v>19874.16</v>
      </c>
    </row>
    <row r="2071" spans="1:13" ht="15.5" x14ac:dyDescent="0.35">
      <c r="A2071" s="13">
        <v>45532</v>
      </c>
      <c r="B2071" s="46" t="s">
        <v>2117</v>
      </c>
      <c r="C2071" s="80">
        <f t="shared" si="211"/>
        <v>2024</v>
      </c>
      <c r="D2071" s="80">
        <f t="shared" si="212"/>
        <v>8</v>
      </c>
      <c r="E2071" s="80">
        <f t="shared" si="213"/>
        <v>28</v>
      </c>
      <c r="F2071" s="44">
        <v>1050.6376</v>
      </c>
      <c r="G2071" s="44">
        <v>91.97</v>
      </c>
      <c r="H2071" s="44">
        <v>0.23</v>
      </c>
      <c r="I2071" s="44">
        <v>2330.4299999999998</v>
      </c>
      <c r="J2071" s="44">
        <v>208.5</v>
      </c>
      <c r="K2071" s="44">
        <v>1142.3538000000001</v>
      </c>
      <c r="L2071" s="44">
        <v>11876.37</v>
      </c>
      <c r="M2071" s="44">
        <v>19842.16</v>
      </c>
    </row>
    <row r="2072" spans="1:13" ht="15.5" x14ac:dyDescent="0.35">
      <c r="A2072" s="13">
        <v>45533</v>
      </c>
      <c r="B2072" s="46" t="s">
        <v>2118</v>
      </c>
      <c r="C2072" s="80">
        <f t="shared" si="211"/>
        <v>2024</v>
      </c>
      <c r="D2072" s="80">
        <f t="shared" si="212"/>
        <v>8</v>
      </c>
      <c r="E2072" s="80">
        <f t="shared" si="213"/>
        <v>29</v>
      </c>
      <c r="F2072" s="44">
        <v>1052.2056</v>
      </c>
      <c r="G2072" s="44">
        <v>92.09</v>
      </c>
      <c r="H2072" s="44">
        <v>0.14000000000000001</v>
      </c>
      <c r="I2072" s="44">
        <v>1978.09</v>
      </c>
      <c r="J2072" s="44">
        <v>388.1</v>
      </c>
      <c r="K2072" s="44">
        <v>1142.5291999999999</v>
      </c>
      <c r="L2072" s="44">
        <v>11885.33</v>
      </c>
      <c r="M2072" s="44">
        <v>19874.400000000001</v>
      </c>
    </row>
    <row r="2073" spans="1:13" ht="15.5" x14ac:dyDescent="0.35">
      <c r="A2073" s="13">
        <v>45534</v>
      </c>
      <c r="B2073" s="46" t="s">
        <v>2119</v>
      </c>
      <c r="C2073" s="80">
        <f t="shared" si="211"/>
        <v>2024</v>
      </c>
      <c r="D2073" s="80">
        <f t="shared" si="212"/>
        <v>8</v>
      </c>
      <c r="E2073" s="80">
        <f t="shared" si="213"/>
        <v>30</v>
      </c>
      <c r="F2073" s="44">
        <v>1053.7809</v>
      </c>
      <c r="G2073" s="44">
        <v>92.23</v>
      </c>
      <c r="H2073" s="44">
        <v>0.14000000000000001</v>
      </c>
      <c r="I2073" s="44">
        <v>1976.82</v>
      </c>
      <c r="J2073" s="44">
        <v>374.3</v>
      </c>
      <c r="K2073" s="44">
        <v>1142.5291999999999</v>
      </c>
      <c r="L2073" s="44">
        <v>11885.32</v>
      </c>
      <c r="M2073" s="44">
        <v>19874.43</v>
      </c>
    </row>
    <row r="2074" spans="1:13" ht="15.5" x14ac:dyDescent="0.35">
      <c r="A2074" s="13">
        <v>45535</v>
      </c>
      <c r="B2074" s="46" t="s">
        <v>2120</v>
      </c>
      <c r="C2074" s="80">
        <f t="shared" si="211"/>
        <v>2024</v>
      </c>
      <c r="D2074" s="80">
        <f t="shared" si="212"/>
        <v>8</v>
      </c>
      <c r="E2074" s="80">
        <f t="shared" si="213"/>
        <v>31</v>
      </c>
      <c r="F2074" s="44">
        <v>1056.153</v>
      </c>
      <c r="G2074" s="44">
        <v>92.44</v>
      </c>
      <c r="H2074" s="44">
        <v>0.21</v>
      </c>
      <c r="I2074" s="44">
        <v>2699.64</v>
      </c>
      <c r="J2074" s="44">
        <v>201.3</v>
      </c>
      <c r="K2074" s="44">
        <v>1142.5291999999999</v>
      </c>
      <c r="L2074" s="44">
        <v>11865.3</v>
      </c>
      <c r="M2074" s="44">
        <v>19874.48</v>
      </c>
    </row>
    <row r="2075" spans="1:13" ht="15.5" x14ac:dyDescent="0.35">
      <c r="A2075" s="13">
        <v>45536</v>
      </c>
      <c r="B2075" s="46" t="s">
        <v>2121</v>
      </c>
      <c r="C2075" s="80">
        <f t="shared" si="211"/>
        <v>2024</v>
      </c>
      <c r="D2075" s="80">
        <f t="shared" si="212"/>
        <v>9</v>
      </c>
      <c r="E2075" s="80">
        <f t="shared" si="213"/>
        <v>1</v>
      </c>
      <c r="F2075" s="44">
        <v>1058.5961</v>
      </c>
      <c r="G2075" s="44">
        <v>92.4</v>
      </c>
      <c r="H2075" s="44">
        <v>0.21</v>
      </c>
      <c r="I2075" s="44">
        <v>2670.08</v>
      </c>
      <c r="J2075" s="44">
        <v>253.2</v>
      </c>
      <c r="K2075" s="44">
        <v>1145.6217999999999</v>
      </c>
      <c r="L2075" s="44">
        <v>11859.21</v>
      </c>
      <c r="M2075" s="44">
        <v>19876.05</v>
      </c>
    </row>
    <row r="2076" spans="1:13" ht="15.5" x14ac:dyDescent="0.35">
      <c r="A2076" s="13">
        <v>45537</v>
      </c>
      <c r="B2076" s="46" t="s">
        <v>2122</v>
      </c>
      <c r="C2076" s="80">
        <f t="shared" si="211"/>
        <v>2024</v>
      </c>
      <c r="D2076" s="80">
        <f t="shared" si="212"/>
        <v>9</v>
      </c>
      <c r="E2076" s="80">
        <f t="shared" si="213"/>
        <v>2</v>
      </c>
      <c r="F2076" s="44">
        <v>1059.9335000000001</v>
      </c>
      <c r="G2076" s="44">
        <v>92.52</v>
      </c>
      <c r="H2076" s="44">
        <v>0.12</v>
      </c>
      <c r="I2076" s="44">
        <v>1776.89</v>
      </c>
      <c r="J2076" s="44">
        <v>489.8</v>
      </c>
      <c r="K2076" s="44">
        <v>1145.6217999999999</v>
      </c>
      <c r="L2076" s="44">
        <v>11857.2</v>
      </c>
      <c r="M2076" s="44">
        <v>19876.080000000002</v>
      </c>
    </row>
    <row r="2077" spans="1:13" ht="15.5" x14ac:dyDescent="0.35">
      <c r="A2077" s="13">
        <v>45538</v>
      </c>
      <c r="B2077" s="46" t="s">
        <v>2123</v>
      </c>
      <c r="C2077" s="80">
        <f t="shared" si="211"/>
        <v>2024</v>
      </c>
      <c r="D2077" s="80">
        <f t="shared" si="212"/>
        <v>9</v>
      </c>
      <c r="E2077" s="80">
        <f t="shared" si="213"/>
        <v>3</v>
      </c>
      <c r="F2077" s="44">
        <v>1060.5261</v>
      </c>
      <c r="G2077" s="44">
        <v>92.57</v>
      </c>
      <c r="H2077" s="44">
        <v>0.05</v>
      </c>
      <c r="I2077" s="44">
        <v>1301.6400000000001</v>
      </c>
      <c r="J2077" s="44">
        <v>691.4</v>
      </c>
      <c r="K2077" s="44">
        <v>1145.6217999999999</v>
      </c>
      <c r="L2077" s="44">
        <v>11853.19</v>
      </c>
      <c r="M2077" s="44">
        <v>19876.099999999999</v>
      </c>
    </row>
    <row r="2078" spans="1:13" ht="15.5" x14ac:dyDescent="0.35">
      <c r="A2078" s="13">
        <v>45539</v>
      </c>
      <c r="B2078" s="46" t="s">
        <v>2124</v>
      </c>
      <c r="C2078" s="80">
        <f t="shared" si="211"/>
        <v>2024</v>
      </c>
      <c r="D2078" s="80">
        <f t="shared" si="212"/>
        <v>9</v>
      </c>
      <c r="E2078" s="80">
        <f t="shared" si="213"/>
        <v>4</v>
      </c>
      <c r="F2078" s="44">
        <v>1061.0187000000001</v>
      </c>
      <c r="G2078" s="44">
        <v>92.62</v>
      </c>
      <c r="H2078" s="44">
        <v>0.04</v>
      </c>
      <c r="I2078" s="44">
        <v>1337.63</v>
      </c>
      <c r="J2078" s="44">
        <v>832.7</v>
      </c>
      <c r="K2078" s="44">
        <v>1145.6217999999999</v>
      </c>
      <c r="L2078" s="44">
        <v>11869.19</v>
      </c>
      <c r="M2078" s="44">
        <v>19818.97</v>
      </c>
    </row>
    <row r="2079" spans="1:13" ht="15.5" x14ac:dyDescent="0.35">
      <c r="A2079" s="13">
        <v>45540</v>
      </c>
      <c r="B2079" s="46" t="s">
        <v>2125</v>
      </c>
      <c r="C2079" s="80">
        <f t="shared" si="211"/>
        <v>2024</v>
      </c>
      <c r="D2079" s="80">
        <f t="shared" si="212"/>
        <v>9</v>
      </c>
      <c r="E2079" s="80">
        <f t="shared" si="213"/>
        <v>5</v>
      </c>
      <c r="F2079" s="44">
        <v>1061.8005000000001</v>
      </c>
      <c r="G2079" s="44">
        <v>92.68</v>
      </c>
      <c r="H2079" s="44">
        <v>7.0000000000000007E-2</v>
      </c>
      <c r="I2079" s="44">
        <v>1327.03</v>
      </c>
      <c r="J2079" s="44">
        <v>527.20000000000005</v>
      </c>
      <c r="K2079" s="44">
        <v>1145.6217999999999</v>
      </c>
      <c r="L2079" s="44">
        <v>11877.24</v>
      </c>
      <c r="M2079" s="44">
        <v>19790.29</v>
      </c>
    </row>
    <row r="2080" spans="1:13" ht="15.5" x14ac:dyDescent="0.35">
      <c r="A2080" s="13">
        <v>45541</v>
      </c>
      <c r="B2080" s="46" t="s">
        <v>2126</v>
      </c>
      <c r="C2080" s="80">
        <f t="shared" si="211"/>
        <v>2024</v>
      </c>
      <c r="D2080" s="80">
        <f t="shared" si="212"/>
        <v>9</v>
      </c>
      <c r="E2080" s="80">
        <f t="shared" si="213"/>
        <v>6</v>
      </c>
      <c r="F2080" s="44">
        <v>1062.8496</v>
      </c>
      <c r="G2080" s="44">
        <v>92.77</v>
      </c>
      <c r="H2080" s="44">
        <v>0.09</v>
      </c>
      <c r="I2080" s="44">
        <v>1559.57</v>
      </c>
      <c r="J2080" s="44">
        <v>487.2</v>
      </c>
      <c r="K2080" s="44">
        <v>1145.6867999999999</v>
      </c>
      <c r="L2080" s="44">
        <v>11877.26</v>
      </c>
      <c r="M2080" s="44">
        <v>19822.36</v>
      </c>
    </row>
    <row r="2081" spans="1:13" ht="15.5" x14ac:dyDescent="0.35">
      <c r="A2081" s="13">
        <v>45542</v>
      </c>
      <c r="B2081" s="46" t="s">
        <v>2127</v>
      </c>
      <c r="C2081" s="80">
        <f t="shared" si="211"/>
        <v>2024</v>
      </c>
      <c r="D2081" s="80">
        <f t="shared" si="212"/>
        <v>9</v>
      </c>
      <c r="E2081" s="80">
        <f t="shared" si="213"/>
        <v>7</v>
      </c>
      <c r="F2081" s="44">
        <v>1063.9065000000001</v>
      </c>
      <c r="G2081" s="44">
        <v>92.86</v>
      </c>
      <c r="H2081" s="44">
        <v>0.09</v>
      </c>
      <c r="I2081" s="44">
        <v>1644</v>
      </c>
      <c r="J2081" s="44">
        <v>564.6</v>
      </c>
      <c r="K2081" s="44">
        <v>1145.6867999999999</v>
      </c>
      <c r="L2081" s="44">
        <v>11877.28</v>
      </c>
      <c r="M2081" s="44">
        <v>19875.87</v>
      </c>
    </row>
    <row r="2082" spans="1:13" ht="15.5" x14ac:dyDescent="0.35">
      <c r="A2082" s="13">
        <v>45543</v>
      </c>
      <c r="B2082" s="46" t="s">
        <v>2128</v>
      </c>
      <c r="C2082" s="80">
        <f t="shared" si="211"/>
        <v>2024</v>
      </c>
      <c r="D2082" s="80">
        <f t="shared" si="212"/>
        <v>9</v>
      </c>
      <c r="E2082" s="80">
        <f t="shared" si="213"/>
        <v>8</v>
      </c>
      <c r="F2082" s="44">
        <v>1065.3595</v>
      </c>
      <c r="G2082" s="44">
        <v>92.99</v>
      </c>
      <c r="H2082" s="44">
        <v>0.13</v>
      </c>
      <c r="I2082" s="44">
        <v>1852.39</v>
      </c>
      <c r="J2082" s="44">
        <v>377.7</v>
      </c>
      <c r="K2082" s="44">
        <v>1145.6867999999999</v>
      </c>
      <c r="L2082" s="44">
        <v>11877.3</v>
      </c>
      <c r="M2082" s="44">
        <v>19875.82</v>
      </c>
    </row>
    <row r="2083" spans="1:13" ht="15.5" x14ac:dyDescent="0.35">
      <c r="A2083" s="13">
        <v>45544</v>
      </c>
      <c r="B2083" s="46" t="s">
        <v>2129</v>
      </c>
      <c r="C2083" s="80">
        <f t="shared" si="211"/>
        <v>2024</v>
      </c>
      <c r="D2083" s="80">
        <f t="shared" si="212"/>
        <v>9</v>
      </c>
      <c r="E2083" s="80">
        <f t="shared" si="213"/>
        <v>9</v>
      </c>
      <c r="F2083" s="44">
        <v>1066.4634000000001</v>
      </c>
      <c r="G2083" s="44">
        <v>93.09</v>
      </c>
      <c r="H2083" s="44">
        <v>0.1</v>
      </c>
      <c r="I2083" s="44">
        <v>1447.53</v>
      </c>
      <c r="J2083" s="44">
        <v>447.9</v>
      </c>
      <c r="K2083" s="44">
        <v>1145.6867999999999</v>
      </c>
      <c r="L2083" s="44">
        <v>11877.3</v>
      </c>
      <c r="M2083" s="44">
        <v>19866.43</v>
      </c>
    </row>
    <row r="2084" spans="1:13" ht="15.5" x14ac:dyDescent="0.35">
      <c r="A2084" s="13">
        <v>45545</v>
      </c>
      <c r="B2084" s="46" t="s">
        <v>2130</v>
      </c>
      <c r="C2084" s="80">
        <f t="shared" si="211"/>
        <v>2024</v>
      </c>
      <c r="D2084" s="80">
        <f t="shared" si="212"/>
        <v>9</v>
      </c>
      <c r="E2084" s="80">
        <f t="shared" si="213"/>
        <v>10</v>
      </c>
      <c r="F2084" s="44">
        <v>1067.6293000000001</v>
      </c>
      <c r="G2084" s="44">
        <v>93.19</v>
      </c>
      <c r="H2084" s="44">
        <v>0.1</v>
      </c>
      <c r="I2084" s="44">
        <v>1597.53</v>
      </c>
      <c r="J2084" s="44">
        <v>408.9</v>
      </c>
      <c r="K2084" s="44">
        <v>1145.6867999999999</v>
      </c>
      <c r="L2084" s="44">
        <v>11877.31</v>
      </c>
      <c r="M2084" s="44">
        <v>19866.41</v>
      </c>
    </row>
    <row r="2085" spans="1:13" ht="15.5" x14ac:dyDescent="0.35">
      <c r="A2085" s="13">
        <v>45546</v>
      </c>
      <c r="B2085" s="46" t="s">
        <v>2131</v>
      </c>
      <c r="C2085" s="80">
        <f t="shared" si="211"/>
        <v>2024</v>
      </c>
      <c r="D2085" s="80">
        <f t="shared" si="212"/>
        <v>9</v>
      </c>
      <c r="E2085" s="80">
        <f t="shared" si="213"/>
        <v>11</v>
      </c>
      <c r="F2085" s="44">
        <v>1068.2009</v>
      </c>
      <c r="G2085" s="44">
        <v>93.24</v>
      </c>
      <c r="H2085" s="44">
        <v>0.05</v>
      </c>
      <c r="I2085" s="44">
        <v>1204.7</v>
      </c>
      <c r="J2085" s="44">
        <v>489.7</v>
      </c>
      <c r="K2085" s="44">
        <v>1145.6867999999999</v>
      </c>
      <c r="L2085" s="44">
        <v>11868.3</v>
      </c>
      <c r="M2085" s="44">
        <v>19834.28</v>
      </c>
    </row>
    <row r="2086" spans="1:13" ht="15.5" x14ac:dyDescent="0.35">
      <c r="A2086" s="13">
        <v>45547</v>
      </c>
      <c r="B2086" s="46" t="s">
        <v>2132</v>
      </c>
      <c r="C2086" s="80">
        <f t="shared" si="211"/>
        <v>2024</v>
      </c>
      <c r="D2086" s="80">
        <f t="shared" si="212"/>
        <v>9</v>
      </c>
      <c r="E2086" s="80">
        <f t="shared" si="213"/>
        <v>12</v>
      </c>
      <c r="F2086" s="44">
        <v>1068.2027</v>
      </c>
      <c r="G2086" s="44">
        <v>93.24</v>
      </c>
      <c r="H2086" s="44">
        <v>0</v>
      </c>
      <c r="I2086" s="44">
        <v>1083.69</v>
      </c>
      <c r="J2086" s="44">
        <v>1059.0999999999999</v>
      </c>
      <c r="K2086" s="44">
        <v>1145.6867999999999</v>
      </c>
      <c r="L2086" s="44">
        <v>11877.3</v>
      </c>
      <c r="M2086" s="44">
        <v>19875.8</v>
      </c>
    </row>
    <row r="2087" spans="1:13" ht="15.5" x14ac:dyDescent="0.35">
      <c r="A2087" s="13">
        <v>45548</v>
      </c>
      <c r="B2087" s="46" t="s">
        <v>2133</v>
      </c>
      <c r="C2087" s="80">
        <f t="shared" si="211"/>
        <v>2024</v>
      </c>
      <c r="D2087" s="80">
        <f t="shared" si="212"/>
        <v>9</v>
      </c>
      <c r="E2087" s="80">
        <f t="shared" si="213"/>
        <v>13</v>
      </c>
      <c r="F2087" s="44">
        <v>1068.4715000000001</v>
      </c>
      <c r="G2087" s="44">
        <v>93.26</v>
      </c>
      <c r="H2087" s="44">
        <v>0.02</v>
      </c>
      <c r="I2087" s="44">
        <v>1257.68</v>
      </c>
      <c r="J2087" s="44">
        <v>976.2</v>
      </c>
      <c r="K2087" s="44">
        <v>1145.6867999999999</v>
      </c>
      <c r="L2087" s="44">
        <v>11825.8</v>
      </c>
      <c r="M2087" s="44">
        <v>19875.560000000001</v>
      </c>
    </row>
    <row r="2088" spans="1:13" ht="15.5" x14ac:dyDescent="0.35">
      <c r="A2088" s="13">
        <v>45549</v>
      </c>
      <c r="B2088" s="46" t="s">
        <v>2134</v>
      </c>
      <c r="C2088" s="80">
        <f t="shared" si="211"/>
        <v>2024</v>
      </c>
      <c r="D2088" s="80">
        <f t="shared" si="212"/>
        <v>9</v>
      </c>
      <c r="E2088" s="80">
        <f t="shared" si="213"/>
        <v>14</v>
      </c>
      <c r="F2088" s="44">
        <v>1069.1021000000001</v>
      </c>
      <c r="G2088" s="44">
        <v>93.32</v>
      </c>
      <c r="H2088" s="44">
        <v>0.06</v>
      </c>
      <c r="I2088" s="44">
        <v>1444.42</v>
      </c>
      <c r="J2088" s="44">
        <v>793.1</v>
      </c>
      <c r="K2088" s="44">
        <v>1145.6867999999999</v>
      </c>
      <c r="L2088" s="44">
        <v>11825.03</v>
      </c>
      <c r="M2088" s="44">
        <v>19874.37</v>
      </c>
    </row>
    <row r="2089" spans="1:13" ht="15.5" x14ac:dyDescent="0.35">
      <c r="A2089" s="13">
        <v>45550</v>
      </c>
      <c r="B2089" s="46" t="s">
        <v>2135</v>
      </c>
      <c r="C2089" s="80">
        <f t="shared" si="211"/>
        <v>2024</v>
      </c>
      <c r="D2089" s="80">
        <f t="shared" si="212"/>
        <v>9</v>
      </c>
      <c r="E2089" s="80">
        <f t="shared" si="213"/>
        <v>15</v>
      </c>
      <c r="F2089" s="44">
        <v>1070.0518999999999</v>
      </c>
      <c r="G2089" s="44">
        <v>93.4</v>
      </c>
      <c r="H2089" s="44">
        <v>0.08</v>
      </c>
      <c r="I2089" s="44">
        <v>1500.7</v>
      </c>
      <c r="J2089" s="44">
        <v>732.9</v>
      </c>
      <c r="K2089" s="44">
        <v>1145.6867999999999</v>
      </c>
      <c r="L2089" s="44">
        <v>11825.89</v>
      </c>
      <c r="M2089" s="44">
        <v>19875.32</v>
      </c>
    </row>
    <row r="2090" spans="1:13" ht="15.5" x14ac:dyDescent="0.35">
      <c r="A2090" s="13">
        <v>45551</v>
      </c>
      <c r="B2090" s="46" t="s">
        <v>2136</v>
      </c>
      <c r="C2090" s="80">
        <f t="shared" si="211"/>
        <v>2024</v>
      </c>
      <c r="D2090" s="80">
        <f t="shared" si="212"/>
        <v>9</v>
      </c>
      <c r="E2090" s="80">
        <f t="shared" si="213"/>
        <v>16</v>
      </c>
      <c r="F2090" s="44">
        <v>1070.1973</v>
      </c>
      <c r="G2090" s="44">
        <v>93.41</v>
      </c>
      <c r="H2090" s="44">
        <v>0.01</v>
      </c>
      <c r="I2090" s="44">
        <v>1110.1500000000001</v>
      </c>
      <c r="J2090" s="44">
        <v>944.3</v>
      </c>
      <c r="K2090" s="44">
        <v>1145.6867999999999</v>
      </c>
      <c r="L2090" s="44">
        <v>11825.9</v>
      </c>
      <c r="M2090" s="44">
        <v>19875.29</v>
      </c>
    </row>
    <row r="2091" spans="1:13" ht="15.5" x14ac:dyDescent="0.35">
      <c r="A2091" s="13">
        <v>45552</v>
      </c>
      <c r="B2091" s="46" t="s">
        <v>2137</v>
      </c>
      <c r="C2091" s="80">
        <f t="shared" si="211"/>
        <v>2024</v>
      </c>
      <c r="D2091" s="80">
        <f t="shared" si="212"/>
        <v>9</v>
      </c>
      <c r="E2091" s="80">
        <f t="shared" si="213"/>
        <v>17</v>
      </c>
      <c r="F2091" s="44">
        <v>1070.3561999999999</v>
      </c>
      <c r="G2091" s="44">
        <v>93.41</v>
      </c>
      <c r="H2091" s="44">
        <v>0.01</v>
      </c>
      <c r="I2091" s="44">
        <v>978.77</v>
      </c>
      <c r="J2091" s="44">
        <v>797.2</v>
      </c>
      <c r="K2091" s="44">
        <v>1145.8768</v>
      </c>
      <c r="L2091" s="44">
        <v>11816.21</v>
      </c>
      <c r="M2091" s="44">
        <v>19874.48</v>
      </c>
    </row>
    <row r="2092" spans="1:13" ht="15.5" x14ac:dyDescent="0.35">
      <c r="A2092" s="13">
        <v>45553</v>
      </c>
      <c r="B2092" s="46" t="s">
        <v>2138</v>
      </c>
      <c r="C2092" s="80">
        <f t="shared" si="211"/>
        <v>2024</v>
      </c>
      <c r="D2092" s="80">
        <f t="shared" si="212"/>
        <v>9</v>
      </c>
      <c r="E2092" s="80">
        <f t="shared" si="213"/>
        <v>18</v>
      </c>
      <c r="F2092" s="44">
        <v>1071.0029</v>
      </c>
      <c r="G2092" s="44">
        <v>93.47</v>
      </c>
      <c r="H2092" s="44">
        <v>0.06</v>
      </c>
      <c r="I2092" s="44">
        <v>1251.58</v>
      </c>
      <c r="J2092" s="44">
        <v>650</v>
      </c>
      <c r="K2092" s="44">
        <v>1145.8768</v>
      </c>
      <c r="L2092" s="44">
        <v>11869.59</v>
      </c>
      <c r="M2092" s="44">
        <v>19860.71</v>
      </c>
    </row>
    <row r="2093" spans="1:13" ht="15.5" x14ac:dyDescent="0.35">
      <c r="A2093" s="13">
        <v>45554</v>
      </c>
      <c r="B2093" s="46" t="s">
        <v>2139</v>
      </c>
      <c r="C2093" s="80">
        <f t="shared" si="211"/>
        <v>2024</v>
      </c>
      <c r="D2093" s="80">
        <f t="shared" si="212"/>
        <v>9</v>
      </c>
      <c r="E2093" s="80">
        <f t="shared" si="213"/>
        <v>19</v>
      </c>
      <c r="F2093" s="44">
        <v>1071.6536000000001</v>
      </c>
      <c r="G2093" s="44">
        <v>93.52</v>
      </c>
      <c r="H2093" s="44">
        <v>0.06</v>
      </c>
      <c r="I2093" s="44">
        <v>1269.1600000000001</v>
      </c>
      <c r="J2093" s="44">
        <v>596.4</v>
      </c>
      <c r="K2093" s="44">
        <v>1145.8939</v>
      </c>
      <c r="L2093" s="44">
        <v>11887.85</v>
      </c>
      <c r="M2093" s="44">
        <v>19874.349999999999</v>
      </c>
    </row>
    <row r="2094" spans="1:13" ht="15.5" x14ac:dyDescent="0.35">
      <c r="A2094" s="13">
        <v>45555</v>
      </c>
      <c r="B2094" s="46" t="s">
        <v>2140</v>
      </c>
      <c r="C2094" s="80">
        <f t="shared" si="211"/>
        <v>2024</v>
      </c>
      <c r="D2094" s="80">
        <f t="shared" si="212"/>
        <v>9</v>
      </c>
      <c r="E2094" s="80">
        <f t="shared" si="213"/>
        <v>20</v>
      </c>
      <c r="F2094" s="44">
        <v>1072.4795999999999</v>
      </c>
      <c r="G2094" s="44">
        <v>93.59</v>
      </c>
      <c r="H2094" s="44">
        <v>7.0000000000000007E-2</v>
      </c>
      <c r="I2094" s="44">
        <v>1322.8</v>
      </c>
      <c r="J2094" s="44">
        <v>479.2</v>
      </c>
      <c r="K2094" s="44">
        <v>1145.8939</v>
      </c>
      <c r="L2094" s="44">
        <v>11887.87</v>
      </c>
      <c r="M2094" s="44">
        <v>19874.3</v>
      </c>
    </row>
    <row r="2095" spans="1:13" ht="15.5" x14ac:dyDescent="0.35">
      <c r="A2095" s="13">
        <v>45556</v>
      </c>
      <c r="B2095" s="46" t="s">
        <v>2141</v>
      </c>
      <c r="C2095" s="80">
        <f t="shared" si="211"/>
        <v>2024</v>
      </c>
      <c r="D2095" s="80">
        <f t="shared" si="212"/>
        <v>9</v>
      </c>
      <c r="E2095" s="80">
        <f t="shared" si="213"/>
        <v>21</v>
      </c>
      <c r="F2095" s="44">
        <v>1073.9460999999999</v>
      </c>
      <c r="G2095" s="44">
        <v>93.72</v>
      </c>
      <c r="H2095" s="44">
        <v>0.13</v>
      </c>
      <c r="I2095" s="44">
        <v>1800.94</v>
      </c>
      <c r="J2095" s="44">
        <v>324.39999999999998</v>
      </c>
      <c r="K2095" s="44">
        <v>1145.8939</v>
      </c>
      <c r="L2095" s="44">
        <v>11887.91</v>
      </c>
      <c r="M2095" s="44">
        <v>19874.21</v>
      </c>
    </row>
    <row r="2096" spans="1:13" ht="15.5" x14ac:dyDescent="0.35">
      <c r="A2096" s="13">
        <v>45557</v>
      </c>
      <c r="B2096" s="46" t="s">
        <v>2142</v>
      </c>
      <c r="C2096" s="80">
        <f t="shared" si="211"/>
        <v>2024</v>
      </c>
      <c r="D2096" s="80">
        <f t="shared" si="212"/>
        <v>9</v>
      </c>
      <c r="E2096" s="80">
        <f t="shared" si="213"/>
        <v>22</v>
      </c>
      <c r="F2096" s="44">
        <v>1075.3244</v>
      </c>
      <c r="G2096" s="44">
        <v>93.84</v>
      </c>
      <c r="H2096" s="44">
        <v>0.12</v>
      </c>
      <c r="I2096" s="44">
        <v>1866.38</v>
      </c>
      <c r="J2096" s="44">
        <v>474.6</v>
      </c>
      <c r="K2096" s="44">
        <v>1145.8939</v>
      </c>
      <c r="L2096" s="44">
        <v>11887.93</v>
      </c>
      <c r="M2096" s="44">
        <v>19874.16</v>
      </c>
    </row>
    <row r="2097" spans="1:13" ht="15.5" x14ac:dyDescent="0.35">
      <c r="A2097" s="13">
        <v>45558</v>
      </c>
      <c r="B2097" s="46" t="s">
        <v>2143</v>
      </c>
      <c r="C2097" s="80">
        <f t="shared" si="211"/>
        <v>2024</v>
      </c>
      <c r="D2097" s="80">
        <f t="shared" si="212"/>
        <v>9</v>
      </c>
      <c r="E2097" s="80">
        <f t="shared" si="213"/>
        <v>23</v>
      </c>
      <c r="F2097" s="44">
        <v>1075.6785</v>
      </c>
      <c r="G2097" s="44">
        <v>93.87</v>
      </c>
      <c r="H2097" s="44">
        <v>0.03</v>
      </c>
      <c r="I2097" s="44">
        <v>1150.31</v>
      </c>
      <c r="J2097" s="44">
        <v>775.7</v>
      </c>
      <c r="K2097" s="44">
        <v>1145.8939</v>
      </c>
      <c r="L2097" s="44">
        <v>11867.91</v>
      </c>
      <c r="M2097" s="44">
        <v>19793.349999999999</v>
      </c>
    </row>
    <row r="2098" spans="1:13" ht="15.5" x14ac:dyDescent="0.35">
      <c r="A2098" s="13">
        <v>45559</v>
      </c>
      <c r="B2098" s="46" t="s">
        <v>2144</v>
      </c>
      <c r="C2098" s="80">
        <f t="shared" si="211"/>
        <v>2024</v>
      </c>
      <c r="D2098" s="80">
        <f t="shared" si="212"/>
        <v>9</v>
      </c>
      <c r="E2098" s="80">
        <f t="shared" si="213"/>
        <v>24</v>
      </c>
      <c r="F2098" s="44">
        <v>1076.0309</v>
      </c>
      <c r="G2098" s="44">
        <v>93.9</v>
      </c>
      <c r="H2098" s="44">
        <v>0.03</v>
      </c>
      <c r="I2098" s="44">
        <v>1181.56</v>
      </c>
      <c r="J2098" s="44">
        <v>829.7</v>
      </c>
      <c r="K2098" s="44">
        <v>1145.8939</v>
      </c>
      <c r="L2098" s="44">
        <v>11864.1</v>
      </c>
      <c r="M2098" s="44">
        <v>19787.96</v>
      </c>
    </row>
    <row r="2099" spans="1:13" ht="15.5" x14ac:dyDescent="0.35">
      <c r="A2099" s="13">
        <v>45560</v>
      </c>
      <c r="B2099" s="46" t="s">
        <v>2145</v>
      </c>
      <c r="C2099" s="80">
        <f t="shared" si="211"/>
        <v>2024</v>
      </c>
      <c r="D2099" s="80">
        <f t="shared" si="212"/>
        <v>9</v>
      </c>
      <c r="E2099" s="80">
        <f t="shared" si="213"/>
        <v>25</v>
      </c>
      <c r="F2099" s="44">
        <v>1076.8596</v>
      </c>
      <c r="G2099" s="44">
        <v>93.98</v>
      </c>
      <c r="H2099" s="44">
        <v>7.0000000000000007E-2</v>
      </c>
      <c r="I2099" s="44">
        <v>1374.38</v>
      </c>
      <c r="J2099" s="44">
        <v>529.4</v>
      </c>
      <c r="K2099" s="44">
        <v>1145.8939</v>
      </c>
      <c r="L2099" s="44">
        <v>11864.19</v>
      </c>
      <c r="M2099" s="44">
        <v>19778.400000000001</v>
      </c>
    </row>
    <row r="2100" spans="1:13" ht="15.5" x14ac:dyDescent="0.35">
      <c r="A2100" s="13">
        <v>45561</v>
      </c>
      <c r="B2100" s="46" t="s">
        <v>2146</v>
      </c>
      <c r="C2100" s="80">
        <f t="shared" si="211"/>
        <v>2024</v>
      </c>
      <c r="D2100" s="80">
        <f t="shared" si="212"/>
        <v>9</v>
      </c>
      <c r="E2100" s="80">
        <f t="shared" si="213"/>
        <v>26</v>
      </c>
      <c r="F2100" s="44">
        <v>1077.7437</v>
      </c>
      <c r="G2100" s="44">
        <v>94.03</v>
      </c>
      <c r="H2100" s="44">
        <v>0.08</v>
      </c>
      <c r="I2100" s="44">
        <v>1406.3</v>
      </c>
      <c r="J2100" s="44">
        <v>514</v>
      </c>
      <c r="K2100" s="44">
        <v>1146.1434999999999</v>
      </c>
      <c r="L2100" s="44">
        <v>11870.18</v>
      </c>
      <c r="M2100" s="44">
        <v>19787.77</v>
      </c>
    </row>
    <row r="2101" spans="1:13" ht="15.5" x14ac:dyDescent="0.35">
      <c r="A2101" s="13">
        <v>45562</v>
      </c>
      <c r="B2101" s="46" t="s">
        <v>2147</v>
      </c>
      <c r="C2101" s="80">
        <f t="shared" si="211"/>
        <v>2024</v>
      </c>
      <c r="D2101" s="80">
        <f t="shared" si="212"/>
        <v>9</v>
      </c>
      <c r="E2101" s="80">
        <f t="shared" si="213"/>
        <v>27</v>
      </c>
      <c r="F2101" s="44">
        <v>1078.6175000000001</v>
      </c>
      <c r="G2101" s="44">
        <v>94.11</v>
      </c>
      <c r="H2101" s="44">
        <v>0.08</v>
      </c>
      <c r="I2101" s="44">
        <v>1436.29</v>
      </c>
      <c r="J2101" s="44">
        <v>549.1</v>
      </c>
      <c r="K2101" s="44">
        <v>1146.1434999999999</v>
      </c>
      <c r="L2101" s="44">
        <v>11879.19</v>
      </c>
      <c r="M2101" s="44">
        <v>19819.88</v>
      </c>
    </row>
    <row r="2102" spans="1:13" ht="15.5" x14ac:dyDescent="0.35">
      <c r="A2102" s="13">
        <v>45563</v>
      </c>
      <c r="B2102" s="46" t="s">
        <v>2148</v>
      </c>
      <c r="C2102" s="80">
        <f t="shared" si="211"/>
        <v>2024</v>
      </c>
      <c r="D2102" s="80">
        <f t="shared" si="212"/>
        <v>9</v>
      </c>
      <c r="E2102" s="80">
        <f t="shared" si="213"/>
        <v>28</v>
      </c>
      <c r="F2102" s="44">
        <v>1079.9663</v>
      </c>
      <c r="G2102" s="44">
        <v>94.23</v>
      </c>
      <c r="H2102" s="44">
        <v>0.12</v>
      </c>
      <c r="I2102" s="44">
        <v>1832.21</v>
      </c>
      <c r="J2102" s="44">
        <v>466.8</v>
      </c>
      <c r="K2102" s="44">
        <v>1146.1434999999999</v>
      </c>
      <c r="L2102" s="44">
        <v>11894.22</v>
      </c>
      <c r="M2102" s="44">
        <v>19873.34</v>
      </c>
    </row>
    <row r="2103" spans="1:13" ht="15.5" x14ac:dyDescent="0.35">
      <c r="A2103" s="13">
        <v>45564</v>
      </c>
      <c r="B2103" s="46" t="s">
        <v>2149</v>
      </c>
      <c r="C2103" s="80">
        <f t="shared" si="211"/>
        <v>2024</v>
      </c>
      <c r="D2103" s="80">
        <f t="shared" si="212"/>
        <v>9</v>
      </c>
      <c r="E2103" s="80">
        <f t="shared" si="213"/>
        <v>29</v>
      </c>
      <c r="F2103" s="44">
        <v>1081.0385000000001</v>
      </c>
      <c r="G2103" s="44">
        <v>94.32</v>
      </c>
      <c r="H2103" s="44">
        <v>0.09</v>
      </c>
      <c r="I2103" s="44">
        <v>1809.98</v>
      </c>
      <c r="J2103" s="44">
        <v>455.9</v>
      </c>
      <c r="K2103" s="44">
        <v>1146.1434999999999</v>
      </c>
      <c r="L2103" s="44">
        <v>11855.22</v>
      </c>
      <c r="M2103" s="44">
        <v>19633.09</v>
      </c>
    </row>
    <row r="2104" spans="1:13" ht="15.5" x14ac:dyDescent="0.35">
      <c r="A2104" s="13">
        <v>45565</v>
      </c>
      <c r="B2104" s="46" t="s">
        <v>2150</v>
      </c>
      <c r="C2104" s="80">
        <f t="shared" si="211"/>
        <v>2024</v>
      </c>
      <c r="D2104" s="80">
        <f t="shared" si="212"/>
        <v>9</v>
      </c>
      <c r="E2104" s="80">
        <f t="shared" si="213"/>
        <v>30</v>
      </c>
      <c r="F2104" s="44">
        <v>1081.6585</v>
      </c>
      <c r="G2104" s="44">
        <v>94.37</v>
      </c>
      <c r="H2104" s="44">
        <v>0.05</v>
      </c>
      <c r="I2104" s="44">
        <v>1211.22</v>
      </c>
      <c r="J2104" s="44">
        <v>761.7</v>
      </c>
      <c r="K2104" s="44">
        <v>1146.1434999999999</v>
      </c>
      <c r="L2104" s="44">
        <v>11842.63</v>
      </c>
      <c r="M2104" s="44">
        <v>19461.48</v>
      </c>
    </row>
    <row r="2105" spans="1:13" ht="15.5" x14ac:dyDescent="0.35">
      <c r="A2105" s="13">
        <v>45566</v>
      </c>
      <c r="B2105" s="46" t="s">
        <v>2151</v>
      </c>
      <c r="C2105" s="80">
        <f t="shared" si="211"/>
        <v>2024</v>
      </c>
      <c r="D2105" s="80">
        <f t="shared" si="212"/>
        <v>10</v>
      </c>
      <c r="E2105" s="80">
        <f t="shared" si="213"/>
        <v>1</v>
      </c>
      <c r="F2105" s="44">
        <v>1082.6424</v>
      </c>
      <c r="G2105" s="44">
        <v>94.36</v>
      </c>
      <c r="H2105" s="44">
        <v>0.09</v>
      </c>
      <c r="I2105" s="44">
        <v>692.72</v>
      </c>
      <c r="J2105" s="44">
        <v>818</v>
      </c>
      <c r="K2105" s="44">
        <v>1147.2981</v>
      </c>
      <c r="L2105" s="44">
        <v>11835.2</v>
      </c>
      <c r="M2105" s="44">
        <v>19409.72</v>
      </c>
    </row>
    <row r="2106" spans="1:13" ht="15.5" x14ac:dyDescent="0.35">
      <c r="A2106" s="13">
        <v>45567</v>
      </c>
      <c r="B2106" s="46" t="s">
        <v>2152</v>
      </c>
      <c r="C2106" s="80">
        <f t="shared" si="211"/>
        <v>2024</v>
      </c>
      <c r="D2106" s="80">
        <f t="shared" si="212"/>
        <v>10</v>
      </c>
      <c r="E2106" s="80">
        <f t="shared" si="213"/>
        <v>2</v>
      </c>
      <c r="F2106" s="44">
        <v>1082.2353000000001</v>
      </c>
      <c r="G2106" s="44">
        <v>94.33</v>
      </c>
      <c r="H2106" s="44">
        <v>-0.04</v>
      </c>
      <c r="I2106" s="44">
        <v>670.72</v>
      </c>
      <c r="J2106" s="44">
        <v>1061.8</v>
      </c>
      <c r="K2106" s="44">
        <v>1147.2981</v>
      </c>
      <c r="L2106" s="44">
        <v>11825.06</v>
      </c>
      <c r="M2106" s="44">
        <v>19549.919999999998</v>
      </c>
    </row>
    <row r="2107" spans="1:13" ht="15.5" x14ac:dyDescent="0.35">
      <c r="A2107" s="13">
        <v>45568</v>
      </c>
      <c r="B2107" s="46" t="s">
        <v>2153</v>
      </c>
      <c r="C2107" s="80">
        <f t="shared" si="211"/>
        <v>2024</v>
      </c>
      <c r="D2107" s="80">
        <f t="shared" si="212"/>
        <v>10</v>
      </c>
      <c r="E2107" s="80">
        <f t="shared" si="213"/>
        <v>3</v>
      </c>
      <c r="F2107" s="44">
        <v>1082.3728000000001</v>
      </c>
      <c r="G2107" s="44">
        <v>94.34</v>
      </c>
      <c r="H2107" s="44">
        <v>0.01</v>
      </c>
      <c r="I2107" s="44">
        <v>827.82</v>
      </c>
      <c r="J2107" s="44">
        <v>670.2</v>
      </c>
      <c r="K2107" s="44">
        <v>1147.2981</v>
      </c>
      <c r="L2107" s="44">
        <v>11886.62</v>
      </c>
      <c r="M2107" s="44">
        <v>19624.09</v>
      </c>
    </row>
    <row r="2108" spans="1:13" ht="15.5" x14ac:dyDescent="0.35">
      <c r="A2108" s="13">
        <v>45569</v>
      </c>
      <c r="B2108" s="46" t="s">
        <v>2154</v>
      </c>
      <c r="C2108" s="80">
        <f t="shared" si="211"/>
        <v>2024</v>
      </c>
      <c r="D2108" s="80">
        <f t="shared" si="212"/>
        <v>10</v>
      </c>
      <c r="E2108" s="80">
        <f t="shared" si="213"/>
        <v>4</v>
      </c>
      <c r="F2108" s="44">
        <v>1082.5876000000001</v>
      </c>
      <c r="G2108" s="44">
        <v>94.36</v>
      </c>
      <c r="H2108" s="44">
        <v>0.02</v>
      </c>
      <c r="I2108" s="44">
        <v>756.71</v>
      </c>
      <c r="J2108" s="44">
        <v>548.1</v>
      </c>
      <c r="K2108" s="44">
        <v>1147.2981</v>
      </c>
      <c r="L2108" s="44">
        <v>11886.55</v>
      </c>
      <c r="M2108" s="44">
        <v>19610.439999999999</v>
      </c>
    </row>
    <row r="2109" spans="1:13" ht="15.5" x14ac:dyDescent="0.35">
      <c r="A2109" s="13">
        <v>45570</v>
      </c>
      <c r="B2109" s="46" t="s">
        <v>2155</v>
      </c>
      <c r="C2109" s="80">
        <f t="shared" si="211"/>
        <v>2024</v>
      </c>
      <c r="D2109" s="80">
        <f t="shared" si="212"/>
        <v>10</v>
      </c>
      <c r="E2109" s="80">
        <f t="shared" si="213"/>
        <v>5</v>
      </c>
      <c r="F2109" s="44">
        <v>1083.2074</v>
      </c>
      <c r="G2109" s="44">
        <v>94.41</v>
      </c>
      <c r="H2109" s="44">
        <v>0.08</v>
      </c>
      <c r="I2109" s="44">
        <v>1418.9</v>
      </c>
      <c r="J2109" s="44">
        <v>525.1</v>
      </c>
      <c r="K2109" s="44">
        <v>1147.2981</v>
      </c>
      <c r="L2109" s="44">
        <v>11886.57</v>
      </c>
      <c r="M2109" s="44">
        <v>19624.21</v>
      </c>
    </row>
    <row r="2110" spans="1:13" ht="15.5" x14ac:dyDescent="0.35">
      <c r="A2110" s="13">
        <v>45571</v>
      </c>
      <c r="B2110" s="46" t="s">
        <v>2156</v>
      </c>
      <c r="C2110" s="80">
        <f t="shared" si="211"/>
        <v>2024</v>
      </c>
      <c r="D2110" s="80">
        <f t="shared" si="212"/>
        <v>10</v>
      </c>
      <c r="E2110" s="80">
        <f t="shared" si="213"/>
        <v>6</v>
      </c>
      <c r="F2110" s="44">
        <v>1084.4709</v>
      </c>
      <c r="G2110" s="44">
        <v>94.52</v>
      </c>
      <c r="H2110" s="44">
        <v>0.11</v>
      </c>
      <c r="I2110" s="44">
        <v>1688.62</v>
      </c>
      <c r="J2110" s="44">
        <v>404.1</v>
      </c>
      <c r="K2110" s="44">
        <v>1147.2981</v>
      </c>
      <c r="L2110" s="44">
        <v>11886.56</v>
      </c>
      <c r="M2110" s="44">
        <v>19624.22</v>
      </c>
    </row>
    <row r="2111" spans="1:13" ht="15.5" x14ac:dyDescent="0.35">
      <c r="A2111" s="13">
        <v>45572</v>
      </c>
      <c r="B2111" s="46" t="s">
        <v>2157</v>
      </c>
      <c r="C2111" s="80">
        <f t="shared" si="211"/>
        <v>2024</v>
      </c>
      <c r="D2111" s="80">
        <f t="shared" si="212"/>
        <v>10</v>
      </c>
      <c r="E2111" s="80">
        <f t="shared" si="213"/>
        <v>7</v>
      </c>
      <c r="F2111" s="44">
        <v>1085.1177</v>
      </c>
      <c r="G2111" s="44">
        <v>94.58</v>
      </c>
      <c r="H2111" s="44">
        <v>0.06</v>
      </c>
      <c r="I2111" s="44">
        <v>1156.22</v>
      </c>
      <c r="J2111" s="44">
        <v>498.3</v>
      </c>
      <c r="K2111" s="44">
        <v>1147.2981</v>
      </c>
      <c r="L2111" s="44">
        <v>11451.48</v>
      </c>
      <c r="M2111" s="44">
        <v>19266.830000000002</v>
      </c>
    </row>
    <row r="2112" spans="1:13" ht="15.5" x14ac:dyDescent="0.35">
      <c r="A2112" s="13">
        <v>45573</v>
      </c>
      <c r="B2112" s="46" t="s">
        <v>2158</v>
      </c>
      <c r="C2112" s="80">
        <f t="shared" si="211"/>
        <v>2024</v>
      </c>
      <c r="D2112" s="80">
        <f t="shared" si="212"/>
        <v>10</v>
      </c>
      <c r="E2112" s="80">
        <f t="shared" si="213"/>
        <v>8</v>
      </c>
      <c r="F2112" s="44">
        <v>1085.9389000000001</v>
      </c>
      <c r="G2112" s="44">
        <v>94.65</v>
      </c>
      <c r="H2112" s="44">
        <v>7.0000000000000007E-2</v>
      </c>
      <c r="I2112" s="44">
        <v>1331.14</v>
      </c>
      <c r="J2112" s="44">
        <v>493.5</v>
      </c>
      <c r="K2112" s="44">
        <v>1147.2931000000001</v>
      </c>
      <c r="L2112" s="44">
        <v>11451.48</v>
      </c>
      <c r="M2112" s="44">
        <v>19266.59</v>
      </c>
    </row>
    <row r="2113" spans="1:13" ht="15.5" x14ac:dyDescent="0.35">
      <c r="A2113" s="13">
        <v>45574</v>
      </c>
      <c r="B2113" s="46" t="s">
        <v>2159</v>
      </c>
      <c r="C2113" s="80">
        <f t="shared" si="211"/>
        <v>2024</v>
      </c>
      <c r="D2113" s="80">
        <f t="shared" si="212"/>
        <v>10</v>
      </c>
      <c r="E2113" s="80">
        <f t="shared" si="213"/>
        <v>9</v>
      </c>
      <c r="F2113" s="44">
        <v>1087.1231</v>
      </c>
      <c r="G2113" s="44">
        <v>94.76</v>
      </c>
      <c r="H2113" s="44">
        <v>0.1</v>
      </c>
      <c r="I2113" s="44">
        <v>1608.87</v>
      </c>
      <c r="J2113" s="44">
        <v>447.6</v>
      </c>
      <c r="K2113" s="44">
        <v>1147.2931000000001</v>
      </c>
      <c r="L2113" s="44">
        <v>11442.48</v>
      </c>
      <c r="M2113" s="44">
        <v>19234.46</v>
      </c>
    </row>
    <row r="2114" spans="1:13" ht="15.5" x14ac:dyDescent="0.35">
      <c r="A2114" s="13">
        <v>45575</v>
      </c>
      <c r="B2114" s="46" t="s">
        <v>2160</v>
      </c>
      <c r="C2114" s="80">
        <f t="shared" si="211"/>
        <v>2024</v>
      </c>
      <c r="D2114" s="80">
        <f t="shared" si="212"/>
        <v>10</v>
      </c>
      <c r="E2114" s="80">
        <f t="shared" si="213"/>
        <v>10</v>
      </c>
      <c r="F2114" s="44">
        <v>1088.1789000000001</v>
      </c>
      <c r="G2114" s="44">
        <v>94.85</v>
      </c>
      <c r="H2114" s="44">
        <v>0.09</v>
      </c>
      <c r="I2114" s="44">
        <v>1573.48</v>
      </c>
      <c r="J2114" s="44">
        <v>500.3</v>
      </c>
      <c r="K2114" s="44">
        <v>1147.2931000000001</v>
      </c>
      <c r="L2114" s="44">
        <v>11886.55</v>
      </c>
      <c r="M2114" s="44">
        <v>19822.009999999998</v>
      </c>
    </row>
    <row r="2115" spans="1:13" ht="15.5" x14ac:dyDescent="0.35">
      <c r="A2115" s="13">
        <v>45576</v>
      </c>
      <c r="B2115" s="46" t="s">
        <v>2161</v>
      </c>
      <c r="C2115" s="80">
        <f t="shared" si="211"/>
        <v>2024</v>
      </c>
      <c r="D2115" s="80">
        <f t="shared" si="212"/>
        <v>10</v>
      </c>
      <c r="E2115" s="80">
        <f t="shared" si="213"/>
        <v>11</v>
      </c>
      <c r="F2115" s="44">
        <v>1088.5731000000001</v>
      </c>
      <c r="G2115" s="44">
        <v>94.89</v>
      </c>
      <c r="H2115" s="44">
        <v>0.03</v>
      </c>
      <c r="I2115" s="44">
        <v>1129.6600000000001</v>
      </c>
      <c r="J2115" s="44">
        <v>719.1</v>
      </c>
      <c r="K2115" s="44">
        <v>1147.2030999999999</v>
      </c>
      <c r="L2115" s="44">
        <v>11887.41</v>
      </c>
      <c r="M2115" s="44">
        <v>19819.740000000002</v>
      </c>
    </row>
    <row r="2116" spans="1:13" ht="15.5" x14ac:dyDescent="0.35">
      <c r="A2116" s="13">
        <v>45577</v>
      </c>
      <c r="B2116" s="46" t="s">
        <v>2162</v>
      </c>
      <c r="C2116" s="80">
        <f t="shared" si="211"/>
        <v>2024</v>
      </c>
      <c r="D2116" s="80">
        <f t="shared" si="212"/>
        <v>10</v>
      </c>
      <c r="E2116" s="80">
        <f t="shared" si="213"/>
        <v>12</v>
      </c>
      <c r="F2116" s="44">
        <v>1089.7184</v>
      </c>
      <c r="G2116" s="44">
        <v>94.99</v>
      </c>
      <c r="H2116" s="44">
        <v>0.1</v>
      </c>
      <c r="I2116" s="44">
        <v>1632.95</v>
      </c>
      <c r="J2116" s="44">
        <v>472.6</v>
      </c>
      <c r="K2116" s="44">
        <v>1147.2330999999999</v>
      </c>
      <c r="L2116" s="44">
        <v>11887.43</v>
      </c>
      <c r="M2116" s="44">
        <v>19819.7</v>
      </c>
    </row>
    <row r="2117" spans="1:13" ht="15.5" x14ac:dyDescent="0.35">
      <c r="A2117" s="13">
        <v>45578</v>
      </c>
      <c r="B2117" s="46" t="s">
        <v>2163</v>
      </c>
      <c r="C2117" s="80">
        <f t="shared" ref="C2117:C2180" si="214">YEAR(B2117)</f>
        <v>2024</v>
      </c>
      <c r="D2117" s="80">
        <f t="shared" ref="D2117:D2180" si="215">MONTH(B2117)</f>
        <v>10</v>
      </c>
      <c r="E2117" s="80">
        <f t="shared" ref="E2117:E2180" si="216">DAY(B2117)</f>
        <v>13</v>
      </c>
      <c r="F2117" s="44">
        <v>1090.7102</v>
      </c>
      <c r="G2117" s="44">
        <v>95.07</v>
      </c>
      <c r="H2117" s="44">
        <v>0.09</v>
      </c>
      <c r="I2117" s="44">
        <v>1547.94</v>
      </c>
      <c r="J2117" s="44">
        <v>541.5</v>
      </c>
      <c r="K2117" s="44">
        <v>1147.2330999999999</v>
      </c>
      <c r="L2117" s="44">
        <v>11887.29</v>
      </c>
      <c r="M2117" s="44">
        <v>19820.07</v>
      </c>
    </row>
    <row r="2118" spans="1:13" ht="15.5" x14ac:dyDescent="0.35">
      <c r="A2118" s="13">
        <v>45579</v>
      </c>
      <c r="B2118" s="46" t="s">
        <v>2164</v>
      </c>
      <c r="C2118" s="80">
        <f t="shared" si="214"/>
        <v>2024</v>
      </c>
      <c r="D2118" s="80">
        <f t="shared" si="215"/>
        <v>10</v>
      </c>
      <c r="E2118" s="80">
        <f t="shared" si="216"/>
        <v>14</v>
      </c>
      <c r="F2118" s="44">
        <v>1090.1829</v>
      </c>
      <c r="G2118" s="44">
        <v>95.02</v>
      </c>
      <c r="H2118" s="44">
        <v>-0.05</v>
      </c>
      <c r="I2118" s="44">
        <v>745.17</v>
      </c>
      <c r="J2118" s="44">
        <v>1264.8</v>
      </c>
      <c r="K2118" s="44">
        <v>1147.3331000000001</v>
      </c>
      <c r="L2118" s="44">
        <v>11887.14</v>
      </c>
      <c r="M2118" s="44">
        <v>19820.439999999999</v>
      </c>
    </row>
    <row r="2119" spans="1:13" ht="15.5" x14ac:dyDescent="0.35">
      <c r="A2119" s="13">
        <v>45580</v>
      </c>
      <c r="B2119" s="46" t="s">
        <v>2165</v>
      </c>
      <c r="C2119" s="80">
        <f t="shared" si="214"/>
        <v>2024</v>
      </c>
      <c r="D2119" s="80">
        <f t="shared" si="215"/>
        <v>10</v>
      </c>
      <c r="E2119" s="80">
        <f t="shared" si="216"/>
        <v>15</v>
      </c>
      <c r="F2119" s="44">
        <v>1090.2956999999999</v>
      </c>
      <c r="G2119" s="44">
        <v>95.01</v>
      </c>
      <c r="H2119" s="44">
        <v>0.01</v>
      </c>
      <c r="I2119" s="44">
        <v>972.88</v>
      </c>
      <c r="J2119" s="44">
        <v>861.5</v>
      </c>
      <c r="K2119" s="44">
        <v>1147.5331000000001</v>
      </c>
      <c r="L2119" s="44">
        <v>11809.42</v>
      </c>
      <c r="M2119" s="44">
        <v>19896.22</v>
      </c>
    </row>
    <row r="2120" spans="1:13" ht="15.5" x14ac:dyDescent="0.35">
      <c r="A2120" s="13">
        <v>45581</v>
      </c>
      <c r="B2120" s="46" t="s">
        <v>2166</v>
      </c>
      <c r="C2120" s="80">
        <f t="shared" si="214"/>
        <v>2024</v>
      </c>
      <c r="D2120" s="80">
        <f t="shared" si="215"/>
        <v>10</v>
      </c>
      <c r="E2120" s="80">
        <f t="shared" si="216"/>
        <v>16</v>
      </c>
      <c r="F2120" s="44">
        <v>1090.8222000000001</v>
      </c>
      <c r="G2120" s="44">
        <v>95.05</v>
      </c>
      <c r="H2120" s="44">
        <v>0.05</v>
      </c>
      <c r="I2120" s="44">
        <v>1147.8599999999999</v>
      </c>
      <c r="J2120" s="44">
        <v>590.70000000000005</v>
      </c>
      <c r="K2120" s="44">
        <v>1147.5831000000001</v>
      </c>
      <c r="L2120" s="44">
        <v>11800.42</v>
      </c>
      <c r="M2120" s="44">
        <v>19864.09</v>
      </c>
    </row>
    <row r="2121" spans="1:13" ht="15.5" x14ac:dyDescent="0.35">
      <c r="A2121" s="13">
        <v>45582</v>
      </c>
      <c r="B2121" s="46" t="s">
        <v>2167</v>
      </c>
      <c r="C2121" s="80">
        <f t="shared" si="214"/>
        <v>2024</v>
      </c>
      <c r="D2121" s="80">
        <f t="shared" si="215"/>
        <v>10</v>
      </c>
      <c r="E2121" s="80">
        <f t="shared" si="216"/>
        <v>17</v>
      </c>
      <c r="F2121" s="44">
        <v>1091.1012000000001</v>
      </c>
      <c r="G2121" s="44">
        <v>95.08</v>
      </c>
      <c r="H2121" s="44">
        <v>0.02</v>
      </c>
      <c r="I2121" s="44">
        <v>1004.34</v>
      </c>
      <c r="J2121" s="44">
        <v>680.2</v>
      </c>
      <c r="K2121" s="44">
        <v>1147.5831000000001</v>
      </c>
      <c r="L2121" s="44">
        <v>11809.42</v>
      </c>
      <c r="M2121" s="44">
        <v>19896.21</v>
      </c>
    </row>
    <row r="2122" spans="1:13" ht="15.5" x14ac:dyDescent="0.35">
      <c r="A2122" s="13">
        <v>45583</v>
      </c>
      <c r="B2122" s="46" t="s">
        <v>2168</v>
      </c>
      <c r="C2122" s="80">
        <f t="shared" si="214"/>
        <v>2024</v>
      </c>
      <c r="D2122" s="80">
        <f t="shared" si="215"/>
        <v>10</v>
      </c>
      <c r="E2122" s="80">
        <f t="shared" si="216"/>
        <v>18</v>
      </c>
      <c r="F2122" s="44">
        <v>1091.4621999999999</v>
      </c>
      <c r="G2122" s="44">
        <v>95.11</v>
      </c>
      <c r="H2122" s="44">
        <v>0.03</v>
      </c>
      <c r="I2122" s="44">
        <v>948.58</v>
      </c>
      <c r="J2122" s="44">
        <v>570.79999999999995</v>
      </c>
      <c r="K2122" s="44">
        <v>1147.6116</v>
      </c>
      <c r="L2122" s="44">
        <v>11809.44</v>
      </c>
      <c r="M2122" s="44">
        <v>19896.169999999998</v>
      </c>
    </row>
    <row r="2123" spans="1:13" ht="15.5" x14ac:dyDescent="0.35">
      <c r="A2123" s="13">
        <v>45584</v>
      </c>
      <c r="B2123" s="46" t="s">
        <v>2169</v>
      </c>
      <c r="C2123" s="80">
        <f t="shared" si="214"/>
        <v>2024</v>
      </c>
      <c r="D2123" s="80">
        <f t="shared" si="215"/>
        <v>10</v>
      </c>
      <c r="E2123" s="80">
        <f t="shared" si="216"/>
        <v>19</v>
      </c>
      <c r="F2123" s="44">
        <v>1092.5672</v>
      </c>
      <c r="G2123" s="44">
        <v>95.2</v>
      </c>
      <c r="H2123" s="44">
        <v>0.1</v>
      </c>
      <c r="I2123" s="44">
        <v>1542.46</v>
      </c>
      <c r="J2123" s="44">
        <v>418.9</v>
      </c>
      <c r="K2123" s="44">
        <v>1147.6116</v>
      </c>
      <c r="L2123" s="44">
        <v>11809.45</v>
      </c>
      <c r="M2123" s="44">
        <v>19896.14</v>
      </c>
    </row>
    <row r="2124" spans="1:13" ht="15.5" x14ac:dyDescent="0.35">
      <c r="A2124" s="13">
        <v>45585</v>
      </c>
      <c r="B2124" s="46" t="s">
        <v>2170</v>
      </c>
      <c r="C2124" s="80">
        <f t="shared" si="214"/>
        <v>2024</v>
      </c>
      <c r="D2124" s="80">
        <f t="shared" si="215"/>
        <v>10</v>
      </c>
      <c r="E2124" s="80">
        <f t="shared" si="216"/>
        <v>20</v>
      </c>
      <c r="F2124" s="44">
        <v>1093.8077000000001</v>
      </c>
      <c r="G2124" s="44">
        <v>95.31</v>
      </c>
      <c r="H2124" s="44">
        <v>0.11</v>
      </c>
      <c r="I2124" s="44">
        <v>1649.49</v>
      </c>
      <c r="J2124" s="44">
        <v>392.7</v>
      </c>
      <c r="K2124" s="44">
        <v>1147.6116</v>
      </c>
      <c r="L2124" s="44">
        <v>11809.44</v>
      </c>
      <c r="M2124" s="44">
        <v>19896.16</v>
      </c>
    </row>
    <row r="2125" spans="1:13" ht="15.5" x14ac:dyDescent="0.35">
      <c r="A2125" s="13">
        <v>45586</v>
      </c>
      <c r="B2125" s="46" t="s">
        <v>2171</v>
      </c>
      <c r="C2125" s="80">
        <f t="shared" si="214"/>
        <v>2024</v>
      </c>
      <c r="D2125" s="80">
        <f t="shared" si="215"/>
        <v>10</v>
      </c>
      <c r="E2125" s="80">
        <f t="shared" si="216"/>
        <v>21</v>
      </c>
      <c r="F2125" s="44">
        <v>1093.9481000000001</v>
      </c>
      <c r="G2125" s="44">
        <v>95.32</v>
      </c>
      <c r="H2125" s="44">
        <v>0.01</v>
      </c>
      <c r="I2125" s="44">
        <v>850.49</v>
      </c>
      <c r="J2125" s="44">
        <v>747.2</v>
      </c>
      <c r="K2125" s="44">
        <v>1147.6116</v>
      </c>
      <c r="L2125" s="44">
        <v>11809.41</v>
      </c>
      <c r="M2125" s="44">
        <v>19896.23</v>
      </c>
    </row>
    <row r="2126" spans="1:13" ht="15.5" x14ac:dyDescent="0.35">
      <c r="A2126" s="13">
        <v>45587</v>
      </c>
      <c r="B2126" s="46" t="s">
        <v>2172</v>
      </c>
      <c r="C2126" s="80">
        <f t="shared" si="214"/>
        <v>2024</v>
      </c>
      <c r="D2126" s="80">
        <f t="shared" si="215"/>
        <v>10</v>
      </c>
      <c r="E2126" s="80">
        <f t="shared" si="216"/>
        <v>22</v>
      </c>
      <c r="F2126" s="44">
        <v>1093.8163999999999</v>
      </c>
      <c r="G2126" s="44">
        <v>95.31</v>
      </c>
      <c r="H2126" s="44">
        <v>-0.01</v>
      </c>
      <c r="I2126" s="44">
        <v>671.51</v>
      </c>
      <c r="J2126" s="44">
        <v>808.5</v>
      </c>
      <c r="K2126" s="44">
        <v>1147.6116</v>
      </c>
      <c r="L2126" s="44">
        <v>11809.47</v>
      </c>
      <c r="M2126" s="44">
        <v>19896.07</v>
      </c>
    </row>
    <row r="2127" spans="1:13" ht="15.5" x14ac:dyDescent="0.35">
      <c r="A2127" s="13">
        <v>45588</v>
      </c>
      <c r="B2127" s="46" t="s">
        <v>2173</v>
      </c>
      <c r="C2127" s="80">
        <f t="shared" si="214"/>
        <v>2024</v>
      </c>
      <c r="D2127" s="80">
        <f t="shared" si="215"/>
        <v>10</v>
      </c>
      <c r="E2127" s="80">
        <f t="shared" si="216"/>
        <v>23</v>
      </c>
      <c r="F2127" s="44">
        <v>1093.1672000000001</v>
      </c>
      <c r="G2127" s="44">
        <v>95.26</v>
      </c>
      <c r="H2127" s="44">
        <v>-0.06</v>
      </c>
      <c r="I2127" s="44">
        <v>527.29999999999995</v>
      </c>
      <c r="J2127" s="44">
        <v>1103.5999999999999</v>
      </c>
      <c r="K2127" s="44">
        <v>1147.6116</v>
      </c>
      <c r="L2127" s="44">
        <v>11800.62</v>
      </c>
      <c r="M2127" s="44">
        <v>19863.55</v>
      </c>
    </row>
    <row r="2128" spans="1:13" ht="15.5" x14ac:dyDescent="0.35">
      <c r="A2128" s="13">
        <v>45589</v>
      </c>
      <c r="B2128" s="46" t="s">
        <v>2174</v>
      </c>
      <c r="C2128" s="80">
        <f t="shared" si="214"/>
        <v>2024</v>
      </c>
      <c r="D2128" s="80">
        <f t="shared" si="215"/>
        <v>10</v>
      </c>
      <c r="E2128" s="80">
        <f t="shared" si="216"/>
        <v>24</v>
      </c>
      <c r="F2128" s="44">
        <v>1092.7562</v>
      </c>
      <c r="G2128" s="44">
        <v>95.22</v>
      </c>
      <c r="H2128" s="44">
        <v>-0.04</v>
      </c>
      <c r="I2128" s="44">
        <v>552.32000000000005</v>
      </c>
      <c r="J2128" s="44">
        <v>937.4</v>
      </c>
      <c r="K2128" s="44">
        <v>1147.6116</v>
      </c>
      <c r="L2128" s="44">
        <v>11809.76</v>
      </c>
      <c r="M2128" s="44">
        <v>19895.310000000001</v>
      </c>
    </row>
    <row r="2129" spans="1:13" ht="15.5" x14ac:dyDescent="0.35">
      <c r="A2129" s="13">
        <v>45590</v>
      </c>
      <c r="B2129" s="46" t="s">
        <v>2175</v>
      </c>
      <c r="C2129" s="80">
        <f t="shared" si="214"/>
        <v>2024</v>
      </c>
      <c r="D2129" s="80">
        <f t="shared" si="215"/>
        <v>10</v>
      </c>
      <c r="E2129" s="80">
        <f t="shared" si="216"/>
        <v>25</v>
      </c>
      <c r="F2129" s="44">
        <v>1092.6515999999999</v>
      </c>
      <c r="G2129" s="44">
        <v>95.21</v>
      </c>
      <c r="H2129" s="44">
        <v>-0.01</v>
      </c>
      <c r="I2129" s="44">
        <v>744.24</v>
      </c>
      <c r="J2129" s="44">
        <v>867.8</v>
      </c>
      <c r="K2129" s="44">
        <v>1147.6116</v>
      </c>
      <c r="L2129" s="44">
        <v>11810</v>
      </c>
      <c r="M2129" s="44">
        <v>19894.689999999999</v>
      </c>
    </row>
    <row r="2130" spans="1:13" ht="15.5" x14ac:dyDescent="0.35">
      <c r="A2130" s="13">
        <v>45591</v>
      </c>
      <c r="B2130" s="46" t="s">
        <v>2176</v>
      </c>
      <c r="C2130" s="80">
        <f t="shared" si="214"/>
        <v>2024</v>
      </c>
      <c r="D2130" s="80">
        <f t="shared" si="215"/>
        <v>10</v>
      </c>
      <c r="E2130" s="80">
        <f t="shared" si="216"/>
        <v>26</v>
      </c>
      <c r="F2130" s="44">
        <v>1093.3126999999999</v>
      </c>
      <c r="G2130" s="44">
        <v>95.27</v>
      </c>
      <c r="H2130" s="44">
        <v>0.06</v>
      </c>
      <c r="I2130" s="44">
        <v>1354.15</v>
      </c>
      <c r="J2130" s="44">
        <v>656.8</v>
      </c>
      <c r="K2130" s="44">
        <v>1147.6116</v>
      </c>
      <c r="L2130" s="44">
        <v>12030.89</v>
      </c>
      <c r="M2130" s="44">
        <v>20228.349999999999</v>
      </c>
    </row>
    <row r="2131" spans="1:13" ht="15.5" x14ac:dyDescent="0.35">
      <c r="A2131" s="13">
        <v>45592</v>
      </c>
      <c r="B2131" s="46" t="s">
        <v>2177</v>
      </c>
      <c r="C2131" s="80">
        <f t="shared" si="214"/>
        <v>2024</v>
      </c>
      <c r="D2131" s="80">
        <f t="shared" si="215"/>
        <v>10</v>
      </c>
      <c r="E2131" s="80">
        <f t="shared" si="216"/>
        <v>27</v>
      </c>
      <c r="F2131" s="44">
        <v>1093.8407999999999</v>
      </c>
      <c r="G2131" s="44">
        <v>95.31</v>
      </c>
      <c r="H2131" s="44">
        <v>0.05</v>
      </c>
      <c r="I2131" s="44">
        <v>1276.73</v>
      </c>
      <c r="J2131" s="44">
        <v>709.5</v>
      </c>
      <c r="K2131" s="44">
        <v>1147.6116</v>
      </c>
      <c r="L2131" s="44">
        <v>11810.11</v>
      </c>
      <c r="M2131" s="44">
        <v>19894.400000000001</v>
      </c>
    </row>
    <row r="2132" spans="1:13" ht="15.5" x14ac:dyDescent="0.35">
      <c r="A2132" s="13">
        <v>45593</v>
      </c>
      <c r="B2132" s="44" t="s">
        <v>2178</v>
      </c>
      <c r="C2132" s="80">
        <f t="shared" si="214"/>
        <v>2024</v>
      </c>
      <c r="D2132" s="80">
        <f t="shared" si="215"/>
        <v>10</v>
      </c>
      <c r="E2132" s="80">
        <f t="shared" si="216"/>
        <v>28</v>
      </c>
      <c r="F2132" s="44">
        <v>1093.9151999999999</v>
      </c>
      <c r="G2132" s="44">
        <v>95.32</v>
      </c>
      <c r="H2132" s="44">
        <v>0.01</v>
      </c>
      <c r="I2132" s="44">
        <v>937.69</v>
      </c>
      <c r="J2132" s="44">
        <v>860</v>
      </c>
      <c r="K2132" s="44">
        <v>1147.6726000000001</v>
      </c>
      <c r="L2132" s="44">
        <v>11810.06</v>
      </c>
      <c r="M2132" s="44">
        <v>19894.52</v>
      </c>
    </row>
    <row r="2133" spans="1:13" ht="15.5" x14ac:dyDescent="0.35">
      <c r="A2133" s="13">
        <v>45594</v>
      </c>
      <c r="B2133" s="44" t="s">
        <v>2179</v>
      </c>
      <c r="C2133" s="80">
        <f t="shared" si="214"/>
        <v>2024</v>
      </c>
      <c r="D2133" s="80">
        <f t="shared" si="215"/>
        <v>10</v>
      </c>
      <c r="E2133" s="80">
        <f t="shared" si="216"/>
        <v>29</v>
      </c>
      <c r="F2133" s="44">
        <v>1092.7799</v>
      </c>
      <c r="G2133" s="44">
        <v>95.22</v>
      </c>
      <c r="H2133" s="44">
        <v>-0.1</v>
      </c>
      <c r="I2133" s="44">
        <v>461.94</v>
      </c>
      <c r="J2133" s="44">
        <v>1010.3</v>
      </c>
      <c r="K2133" s="44">
        <v>1147.6726000000001</v>
      </c>
      <c r="L2133" s="44">
        <v>11810.15</v>
      </c>
      <c r="M2133" s="44">
        <v>19894.29</v>
      </c>
    </row>
    <row r="2134" spans="1:13" ht="15.5" x14ac:dyDescent="0.35">
      <c r="A2134" s="13">
        <v>45595</v>
      </c>
      <c r="B2134" s="44" t="s">
        <v>2180</v>
      </c>
      <c r="C2134" s="80">
        <f t="shared" si="214"/>
        <v>2024</v>
      </c>
      <c r="D2134" s="80">
        <f t="shared" si="215"/>
        <v>10</v>
      </c>
      <c r="E2134" s="80">
        <f t="shared" si="216"/>
        <v>30</v>
      </c>
      <c r="F2134" s="44">
        <v>1092.8026</v>
      </c>
      <c r="G2134" s="44">
        <v>95.22</v>
      </c>
      <c r="H2134" s="44">
        <v>0</v>
      </c>
      <c r="I2134" s="44">
        <v>537.37</v>
      </c>
      <c r="J2134" s="44">
        <v>923</v>
      </c>
      <c r="K2134" s="44">
        <v>1147.7026000000001</v>
      </c>
      <c r="L2134" s="44">
        <v>11810.15</v>
      </c>
      <c r="M2134" s="44">
        <v>19894.3</v>
      </c>
    </row>
    <row r="2135" spans="1:13" ht="15.5" x14ac:dyDescent="0.35">
      <c r="A2135" s="13">
        <v>45596</v>
      </c>
      <c r="B2135" s="44" t="s">
        <v>2181</v>
      </c>
      <c r="C2135" s="80">
        <f t="shared" si="214"/>
        <v>2024</v>
      </c>
      <c r="D2135" s="80">
        <f t="shared" si="215"/>
        <v>10</v>
      </c>
      <c r="E2135" s="80">
        <f t="shared" si="216"/>
        <v>31</v>
      </c>
      <c r="F2135" s="44">
        <v>1092.2646</v>
      </c>
      <c r="G2135" s="44">
        <v>95.17</v>
      </c>
      <c r="H2135" s="44">
        <v>-0.05</v>
      </c>
      <c r="I2135" s="44">
        <v>596.57000000000005</v>
      </c>
      <c r="J2135" s="44">
        <v>960.1</v>
      </c>
      <c r="K2135" s="44">
        <v>1147.7026000000001</v>
      </c>
      <c r="L2135" s="44">
        <v>11810.34</v>
      </c>
      <c r="M2135" s="44">
        <v>19893.79</v>
      </c>
    </row>
    <row r="2136" spans="1:13" ht="15.5" x14ac:dyDescent="0.35">
      <c r="A2136" s="13">
        <v>45597</v>
      </c>
      <c r="B2136" s="44" t="s">
        <v>2182</v>
      </c>
      <c r="C2136" s="80">
        <f t="shared" si="214"/>
        <v>2024</v>
      </c>
      <c r="D2136" s="80">
        <f t="shared" si="215"/>
        <v>11</v>
      </c>
      <c r="E2136" s="80">
        <f t="shared" si="216"/>
        <v>1</v>
      </c>
      <c r="F2136" s="44">
        <v>1092.7542000000001</v>
      </c>
      <c r="G2136" s="44">
        <v>95.21</v>
      </c>
      <c r="H2136" s="44">
        <v>0.04</v>
      </c>
      <c r="I2136" s="44">
        <v>1291.55</v>
      </c>
      <c r="J2136" s="44">
        <v>918.3</v>
      </c>
      <c r="K2136" s="44">
        <v>1147.7026000000001</v>
      </c>
      <c r="L2136" s="44">
        <v>11707.31</v>
      </c>
      <c r="M2136" s="44">
        <v>19920.439999999999</v>
      </c>
    </row>
    <row r="2137" spans="1:13" ht="15.5" x14ac:dyDescent="0.35">
      <c r="A2137" s="13">
        <v>45598</v>
      </c>
      <c r="B2137" s="44" t="s">
        <v>2183</v>
      </c>
      <c r="C2137" s="80">
        <f t="shared" si="214"/>
        <v>2024</v>
      </c>
      <c r="D2137" s="80">
        <f t="shared" si="215"/>
        <v>11</v>
      </c>
      <c r="E2137" s="80">
        <f t="shared" si="216"/>
        <v>2</v>
      </c>
      <c r="F2137" s="44">
        <v>1092.9050999999999</v>
      </c>
      <c r="G2137" s="44">
        <v>95.23</v>
      </c>
      <c r="H2137" s="44">
        <v>0.01</v>
      </c>
      <c r="I2137" s="44">
        <v>1087.22</v>
      </c>
      <c r="J2137" s="44">
        <v>929.9</v>
      </c>
      <c r="K2137" s="44">
        <v>1147.7026000000001</v>
      </c>
      <c r="L2137" s="44">
        <v>11707.06</v>
      </c>
      <c r="M2137" s="44">
        <v>19921.099999999999</v>
      </c>
    </row>
    <row r="2138" spans="1:13" ht="15.5" x14ac:dyDescent="0.35">
      <c r="A2138" s="13">
        <v>45599</v>
      </c>
      <c r="B2138" s="44" t="s">
        <v>2184</v>
      </c>
      <c r="C2138" s="80">
        <f t="shared" si="214"/>
        <v>2024</v>
      </c>
      <c r="D2138" s="80">
        <f t="shared" si="215"/>
        <v>11</v>
      </c>
      <c r="E2138" s="80">
        <f t="shared" si="216"/>
        <v>3</v>
      </c>
      <c r="F2138" s="44">
        <v>1092.6075000000001</v>
      </c>
      <c r="G2138" s="44">
        <v>95.2</v>
      </c>
      <c r="H2138" s="44">
        <v>-0.03</v>
      </c>
      <c r="I2138" s="44">
        <v>829.06</v>
      </c>
      <c r="J2138" s="44">
        <v>1102.5999999999999</v>
      </c>
      <c r="K2138" s="44">
        <v>1147.7026000000001</v>
      </c>
      <c r="L2138" s="44">
        <v>11706.64</v>
      </c>
      <c r="M2138" s="44">
        <v>19922.22</v>
      </c>
    </row>
    <row r="2139" spans="1:13" ht="15.5" x14ac:dyDescent="0.35">
      <c r="A2139" s="13">
        <v>45600</v>
      </c>
      <c r="B2139" s="44" t="s">
        <v>2185</v>
      </c>
      <c r="C2139" s="80">
        <f t="shared" si="214"/>
        <v>2024</v>
      </c>
      <c r="D2139" s="80">
        <f t="shared" si="215"/>
        <v>11</v>
      </c>
      <c r="E2139" s="80">
        <f t="shared" si="216"/>
        <v>4</v>
      </c>
      <c r="F2139" s="44">
        <v>1090.3671999999999</v>
      </c>
      <c r="G2139" s="44">
        <v>95</v>
      </c>
      <c r="H2139" s="44">
        <v>-0.2</v>
      </c>
      <c r="I2139" s="44">
        <v>266.73</v>
      </c>
      <c r="J2139" s="44">
        <v>2497</v>
      </c>
      <c r="K2139" s="44">
        <v>1147.7026000000001</v>
      </c>
      <c r="L2139" s="44">
        <v>11682.35</v>
      </c>
      <c r="M2139" s="44">
        <v>19922.97</v>
      </c>
    </row>
    <row r="2140" spans="1:13" ht="15.5" x14ac:dyDescent="0.35">
      <c r="A2140" s="13">
        <v>45601</v>
      </c>
      <c r="B2140" s="44" t="s">
        <v>2186</v>
      </c>
      <c r="C2140" s="80">
        <f t="shared" si="214"/>
        <v>2024</v>
      </c>
      <c r="D2140" s="80">
        <f t="shared" si="215"/>
        <v>11</v>
      </c>
      <c r="E2140" s="80">
        <f t="shared" si="216"/>
        <v>5</v>
      </c>
      <c r="F2140" s="44">
        <v>1087.3478</v>
      </c>
      <c r="G2140" s="44">
        <v>94.74</v>
      </c>
      <c r="H2140" s="44">
        <v>-0.26</v>
      </c>
      <c r="I2140" s="44">
        <v>152.57</v>
      </c>
      <c r="J2140" s="44">
        <v>3226.4</v>
      </c>
      <c r="K2140" s="44">
        <v>1147.7026000000001</v>
      </c>
      <c r="L2140" s="44">
        <v>11682.89</v>
      </c>
      <c r="M2140" s="44">
        <v>19921.55</v>
      </c>
    </row>
    <row r="2141" spans="1:13" ht="15.5" x14ac:dyDescent="0.35">
      <c r="A2141" s="13">
        <v>45602</v>
      </c>
      <c r="B2141" s="44" t="s">
        <v>2187</v>
      </c>
      <c r="C2141" s="80">
        <f t="shared" si="214"/>
        <v>2024</v>
      </c>
      <c r="D2141" s="80">
        <f t="shared" si="215"/>
        <v>11</v>
      </c>
      <c r="E2141" s="80">
        <f t="shared" si="216"/>
        <v>6</v>
      </c>
      <c r="F2141" s="44">
        <v>1083.577</v>
      </c>
      <c r="G2141" s="44">
        <v>94.41</v>
      </c>
      <c r="H2141" s="44">
        <v>-0.33</v>
      </c>
      <c r="I2141" s="44">
        <v>143.19</v>
      </c>
      <c r="J2141" s="44">
        <v>3906.6</v>
      </c>
      <c r="K2141" s="44">
        <v>1147.7026000000001</v>
      </c>
      <c r="L2141" s="44">
        <v>11679.81</v>
      </c>
      <c r="M2141" s="44">
        <v>19915.740000000002</v>
      </c>
    </row>
    <row r="2142" spans="1:13" ht="15.5" x14ac:dyDescent="0.35">
      <c r="A2142" s="13">
        <v>45603</v>
      </c>
      <c r="B2142" s="44" t="s">
        <v>2188</v>
      </c>
      <c r="C2142" s="80">
        <f t="shared" si="214"/>
        <v>2024</v>
      </c>
      <c r="D2142" s="80">
        <f t="shared" si="215"/>
        <v>11</v>
      </c>
      <c r="E2142" s="80">
        <f t="shared" si="216"/>
        <v>7</v>
      </c>
      <c r="F2142" s="44">
        <v>1079.5896</v>
      </c>
      <c r="G2142" s="44">
        <v>94.07</v>
      </c>
      <c r="H2142" s="44">
        <v>-0.35</v>
      </c>
      <c r="I2142" s="44">
        <v>80.78</v>
      </c>
      <c r="J2142" s="44">
        <v>4148.3</v>
      </c>
      <c r="K2142" s="44">
        <v>1147.7026000000001</v>
      </c>
      <c r="L2142" s="44">
        <v>11683.94</v>
      </c>
      <c r="M2142" s="44">
        <v>19919.5</v>
      </c>
    </row>
    <row r="2143" spans="1:13" ht="15.5" x14ac:dyDescent="0.35">
      <c r="A2143" s="13">
        <v>45604</v>
      </c>
      <c r="B2143" s="44" t="s">
        <v>2189</v>
      </c>
      <c r="C2143" s="80">
        <f t="shared" si="214"/>
        <v>2024</v>
      </c>
      <c r="D2143" s="80">
        <f t="shared" si="215"/>
        <v>11</v>
      </c>
      <c r="E2143" s="80">
        <f t="shared" si="216"/>
        <v>8</v>
      </c>
      <c r="F2143" s="44">
        <v>1076.1178</v>
      </c>
      <c r="G2143" s="44">
        <v>93.76</v>
      </c>
      <c r="H2143" s="44">
        <v>-0.3</v>
      </c>
      <c r="I2143" s="44">
        <v>209.98</v>
      </c>
      <c r="J2143" s="44">
        <v>3650.5</v>
      </c>
      <c r="K2143" s="44">
        <v>1147.7026000000001</v>
      </c>
      <c r="L2143" s="44">
        <v>11684.83</v>
      </c>
      <c r="M2143" s="44">
        <v>19917.150000000001</v>
      </c>
    </row>
    <row r="2144" spans="1:13" ht="15.5" x14ac:dyDescent="0.35">
      <c r="A2144" s="13">
        <v>45605</v>
      </c>
      <c r="B2144" s="44" t="s">
        <v>2190</v>
      </c>
      <c r="C2144" s="80">
        <f t="shared" si="214"/>
        <v>2024</v>
      </c>
      <c r="D2144" s="80">
        <f t="shared" si="215"/>
        <v>11</v>
      </c>
      <c r="E2144" s="80">
        <f t="shared" si="216"/>
        <v>9</v>
      </c>
      <c r="F2144" s="44">
        <v>1073.5005000000001</v>
      </c>
      <c r="G2144" s="44">
        <v>93.53</v>
      </c>
      <c r="H2144" s="44">
        <v>-0.23</v>
      </c>
      <c r="I2144" s="44">
        <v>315.56</v>
      </c>
      <c r="J2144" s="44">
        <v>2891.7</v>
      </c>
      <c r="K2144" s="44">
        <v>1147.7026000000001</v>
      </c>
      <c r="L2144" s="44">
        <v>11685.68</v>
      </c>
      <c r="M2144" s="44">
        <v>19914.900000000001</v>
      </c>
    </row>
    <row r="2145" spans="1:13" ht="15.5" x14ac:dyDescent="0.35">
      <c r="A2145" s="13">
        <v>45606</v>
      </c>
      <c r="B2145" s="44" t="s">
        <v>2191</v>
      </c>
      <c r="C2145" s="80">
        <f t="shared" si="214"/>
        <v>2024</v>
      </c>
      <c r="D2145" s="80">
        <f t="shared" si="215"/>
        <v>11</v>
      </c>
      <c r="E2145" s="80">
        <f t="shared" si="216"/>
        <v>10</v>
      </c>
      <c r="F2145" s="44">
        <v>1071.1171999999999</v>
      </c>
      <c r="G2145" s="44">
        <v>93.33</v>
      </c>
      <c r="H2145" s="44">
        <v>-0.21</v>
      </c>
      <c r="I2145" s="44">
        <v>333.56</v>
      </c>
      <c r="J2145" s="44">
        <v>2692.6</v>
      </c>
      <c r="K2145" s="44">
        <v>1147.7026000000001</v>
      </c>
      <c r="L2145" s="44">
        <v>11686.29</v>
      </c>
      <c r="M2145" s="44">
        <v>19913.28</v>
      </c>
    </row>
    <row r="2146" spans="1:13" ht="15.5" x14ac:dyDescent="0.35">
      <c r="A2146" s="13">
        <v>45607</v>
      </c>
      <c r="B2146" s="44" t="s">
        <v>2192</v>
      </c>
      <c r="C2146" s="80">
        <f t="shared" si="214"/>
        <v>2024</v>
      </c>
      <c r="D2146" s="80">
        <f t="shared" si="215"/>
        <v>11</v>
      </c>
      <c r="E2146" s="80">
        <f t="shared" si="216"/>
        <v>11</v>
      </c>
      <c r="F2146" s="44">
        <v>1067.8695</v>
      </c>
      <c r="G2146" s="44">
        <v>93.04</v>
      </c>
      <c r="H2146" s="44">
        <v>-0.28000000000000003</v>
      </c>
      <c r="I2146" s="44">
        <v>203.93</v>
      </c>
      <c r="J2146" s="44">
        <v>3604.8</v>
      </c>
      <c r="K2146" s="44">
        <v>1147.7026000000001</v>
      </c>
      <c r="L2146" s="44">
        <v>11686.85</v>
      </c>
      <c r="M2146" s="44">
        <v>19911.830000000002</v>
      </c>
    </row>
    <row r="2147" spans="1:13" ht="15.5" x14ac:dyDescent="0.35">
      <c r="A2147" s="13">
        <v>45608</v>
      </c>
      <c r="B2147" s="44" t="s">
        <v>2193</v>
      </c>
      <c r="C2147" s="80">
        <f t="shared" si="214"/>
        <v>2024</v>
      </c>
      <c r="D2147" s="80">
        <f t="shared" si="215"/>
        <v>11</v>
      </c>
      <c r="E2147" s="80">
        <f t="shared" si="216"/>
        <v>12</v>
      </c>
      <c r="F2147" s="44">
        <v>1062.5467000000001</v>
      </c>
      <c r="G2147" s="44">
        <v>92.58</v>
      </c>
      <c r="H2147" s="44">
        <v>-0.46</v>
      </c>
      <c r="I2147" s="44">
        <v>101.29</v>
      </c>
      <c r="J2147" s="44">
        <v>5035.7</v>
      </c>
      <c r="K2147" s="44">
        <v>1147.7026000000001</v>
      </c>
      <c r="L2147" s="44">
        <v>11687.13</v>
      </c>
      <c r="M2147" s="44">
        <v>19911.07</v>
      </c>
    </row>
    <row r="2148" spans="1:13" ht="15.5" x14ac:dyDescent="0.35">
      <c r="A2148" s="13">
        <v>45609</v>
      </c>
      <c r="B2148" s="44" t="s">
        <v>2194</v>
      </c>
      <c r="C2148" s="80">
        <f t="shared" si="214"/>
        <v>2024</v>
      </c>
      <c r="D2148" s="80">
        <f t="shared" si="215"/>
        <v>11</v>
      </c>
      <c r="E2148" s="80">
        <f t="shared" si="216"/>
        <v>13</v>
      </c>
      <c r="F2148" s="44">
        <v>1057.0250000000001</v>
      </c>
      <c r="G2148" s="44">
        <v>92.1</v>
      </c>
      <c r="H2148" s="44">
        <v>-0.48</v>
      </c>
      <c r="I2148" s="44">
        <v>114.33</v>
      </c>
      <c r="J2148" s="44">
        <v>5630.2</v>
      </c>
      <c r="K2148" s="44">
        <v>1147.7026000000001</v>
      </c>
      <c r="L2148" s="44">
        <v>11688.12</v>
      </c>
      <c r="M2148" s="44">
        <v>19908.46</v>
      </c>
    </row>
    <row r="2149" spans="1:13" ht="15.5" x14ac:dyDescent="0.35">
      <c r="A2149" s="13">
        <v>45610</v>
      </c>
      <c r="B2149" s="44" t="s">
        <v>2195</v>
      </c>
      <c r="C2149" s="80">
        <f t="shared" si="214"/>
        <v>2024</v>
      </c>
      <c r="D2149" s="80">
        <f t="shared" si="215"/>
        <v>11</v>
      </c>
      <c r="E2149" s="80">
        <f t="shared" si="216"/>
        <v>14</v>
      </c>
      <c r="F2149" s="44">
        <v>1052.0237</v>
      </c>
      <c r="G2149" s="44">
        <v>91.66</v>
      </c>
      <c r="H2149" s="44">
        <v>-0.44</v>
      </c>
      <c r="I2149" s="44">
        <v>159.6</v>
      </c>
      <c r="J2149" s="44">
        <v>5159.1000000000004</v>
      </c>
      <c r="K2149" s="44">
        <v>1147.7026000000001</v>
      </c>
      <c r="L2149" s="44">
        <v>11688.81</v>
      </c>
      <c r="M2149" s="44">
        <v>19906.650000000001</v>
      </c>
    </row>
    <row r="2150" spans="1:13" ht="15.5" x14ac:dyDescent="0.35">
      <c r="A2150" s="13">
        <v>45611</v>
      </c>
      <c r="B2150" s="44" t="s">
        <v>2196</v>
      </c>
      <c r="C2150" s="80">
        <f t="shared" si="214"/>
        <v>2024</v>
      </c>
      <c r="D2150" s="80">
        <f t="shared" si="215"/>
        <v>11</v>
      </c>
      <c r="E2150" s="80">
        <f t="shared" si="216"/>
        <v>15</v>
      </c>
      <c r="F2150" s="44">
        <v>1047.4444000000001</v>
      </c>
      <c r="G2150" s="44">
        <v>91.26</v>
      </c>
      <c r="H2150" s="44">
        <v>-0.4</v>
      </c>
      <c r="I2150" s="44">
        <v>188.17</v>
      </c>
      <c r="J2150" s="44">
        <v>4768.8999999999996</v>
      </c>
      <c r="K2150" s="44">
        <v>1147.7026000000001</v>
      </c>
      <c r="L2150" s="44">
        <v>11687.89</v>
      </c>
      <c r="M2150" s="44">
        <v>19909.07</v>
      </c>
    </row>
    <row r="2151" spans="1:13" ht="15.5" x14ac:dyDescent="0.35">
      <c r="A2151" s="13">
        <v>45612</v>
      </c>
      <c r="B2151" s="44" t="s">
        <v>2197</v>
      </c>
      <c r="C2151" s="80">
        <f t="shared" si="214"/>
        <v>2024</v>
      </c>
      <c r="D2151" s="80">
        <f t="shared" si="215"/>
        <v>11</v>
      </c>
      <c r="E2151" s="80">
        <f t="shared" si="216"/>
        <v>16</v>
      </c>
      <c r="F2151" s="44">
        <v>1044.4563000000001</v>
      </c>
      <c r="G2151" s="44">
        <v>91</v>
      </c>
      <c r="H2151" s="44">
        <v>-0.26</v>
      </c>
      <c r="I2151" s="44">
        <v>330.68</v>
      </c>
      <c r="J2151" s="44">
        <v>3291.4</v>
      </c>
      <c r="K2151" s="44">
        <v>1147.7026000000001</v>
      </c>
      <c r="L2151" s="44">
        <v>11688.19</v>
      </c>
      <c r="M2151" s="44">
        <v>19908.27</v>
      </c>
    </row>
    <row r="2152" spans="1:13" ht="15.5" x14ac:dyDescent="0.35">
      <c r="A2152" s="13">
        <v>45613</v>
      </c>
      <c r="B2152" s="44" t="s">
        <v>2198</v>
      </c>
      <c r="C2152" s="80">
        <f t="shared" si="214"/>
        <v>2024</v>
      </c>
      <c r="D2152" s="80">
        <f t="shared" si="215"/>
        <v>11</v>
      </c>
      <c r="E2152" s="80">
        <f t="shared" si="216"/>
        <v>17</v>
      </c>
      <c r="F2152" s="44">
        <v>1041.4078999999999</v>
      </c>
      <c r="G2152" s="44">
        <v>90.74</v>
      </c>
      <c r="H2152" s="44">
        <v>-0.27</v>
      </c>
      <c r="I2152" s="44">
        <v>309.92</v>
      </c>
      <c r="J2152" s="44">
        <v>3330.7</v>
      </c>
      <c r="K2152" s="44">
        <v>1147.7026000000001</v>
      </c>
      <c r="L2152" s="44">
        <v>11688.38</v>
      </c>
      <c r="M2152" s="44">
        <v>19907.78</v>
      </c>
    </row>
    <row r="2153" spans="1:13" ht="15.5" x14ac:dyDescent="0.35">
      <c r="A2153" s="13">
        <v>45614</v>
      </c>
      <c r="B2153" s="44" t="s">
        <v>2199</v>
      </c>
      <c r="C2153" s="80">
        <f t="shared" si="214"/>
        <v>2024</v>
      </c>
      <c r="D2153" s="80">
        <f t="shared" si="215"/>
        <v>11</v>
      </c>
      <c r="E2153" s="80">
        <f t="shared" si="216"/>
        <v>18</v>
      </c>
      <c r="F2153" s="44">
        <v>1036.4269999999999</v>
      </c>
      <c r="G2153" s="44">
        <v>90.3</v>
      </c>
      <c r="H2153" s="44">
        <v>-0.43</v>
      </c>
      <c r="I2153" s="44">
        <v>92.94</v>
      </c>
      <c r="J2153" s="44">
        <v>5078.3999999999996</v>
      </c>
      <c r="K2153" s="44">
        <v>1147.7026000000001</v>
      </c>
      <c r="L2153" s="44">
        <v>11688.6</v>
      </c>
      <c r="M2153" s="44">
        <v>19907.2</v>
      </c>
    </row>
    <row r="2154" spans="1:13" ht="15.5" x14ac:dyDescent="0.35">
      <c r="A2154" s="13">
        <v>45615</v>
      </c>
      <c r="B2154" s="44" t="s">
        <v>2200</v>
      </c>
      <c r="C2154" s="80">
        <f t="shared" si="214"/>
        <v>2024</v>
      </c>
      <c r="D2154" s="80">
        <f t="shared" si="215"/>
        <v>11</v>
      </c>
      <c r="E2154" s="80">
        <f t="shared" si="216"/>
        <v>19</v>
      </c>
      <c r="F2154" s="44">
        <v>1031.386</v>
      </c>
      <c r="G2154" s="44">
        <v>89.87</v>
      </c>
      <c r="H2154" s="44">
        <v>-0.44</v>
      </c>
      <c r="I2154" s="44">
        <v>172.99</v>
      </c>
      <c r="J2154" s="44">
        <v>5210.1000000000004</v>
      </c>
      <c r="K2154" s="44">
        <v>1147.7026000000001</v>
      </c>
      <c r="L2154" s="44">
        <v>11689.11</v>
      </c>
      <c r="M2154" s="44">
        <v>19905.849999999999</v>
      </c>
    </row>
    <row r="2155" spans="1:13" ht="15.5" x14ac:dyDescent="0.35">
      <c r="A2155" s="13">
        <v>45616</v>
      </c>
      <c r="B2155" s="44" t="s">
        <v>2201</v>
      </c>
      <c r="C2155" s="80">
        <f t="shared" si="214"/>
        <v>2024</v>
      </c>
      <c r="D2155" s="80">
        <f t="shared" si="215"/>
        <v>11</v>
      </c>
      <c r="E2155" s="80">
        <f t="shared" si="216"/>
        <v>20</v>
      </c>
      <c r="F2155" s="44">
        <v>1026.2340999999999</v>
      </c>
      <c r="G2155" s="44">
        <v>89.41</v>
      </c>
      <c r="H2155" s="44">
        <v>-0.45</v>
      </c>
      <c r="I2155" s="44">
        <v>144.71</v>
      </c>
      <c r="J2155" s="44">
        <v>5414.8</v>
      </c>
      <c r="K2155" s="44">
        <v>1147.8226</v>
      </c>
      <c r="L2155" s="44">
        <v>11689.74</v>
      </c>
      <c r="M2155" s="44">
        <v>19902.189999999999</v>
      </c>
    </row>
    <row r="2156" spans="1:13" ht="15.5" x14ac:dyDescent="0.35">
      <c r="A2156" s="13">
        <v>45617</v>
      </c>
      <c r="B2156" s="44" t="s">
        <v>2202</v>
      </c>
      <c r="C2156" s="80">
        <f t="shared" si="214"/>
        <v>2024</v>
      </c>
      <c r="D2156" s="80">
        <f t="shared" si="215"/>
        <v>11</v>
      </c>
      <c r="E2156" s="80">
        <f t="shared" si="216"/>
        <v>21</v>
      </c>
      <c r="F2156" s="44">
        <v>1019.7488</v>
      </c>
      <c r="G2156" s="44">
        <v>88.84</v>
      </c>
      <c r="H2156" s="44">
        <v>-0.56999999999999995</v>
      </c>
      <c r="I2156" s="44">
        <v>95.35</v>
      </c>
      <c r="J2156" s="44">
        <v>6497.1</v>
      </c>
      <c r="K2156" s="44">
        <v>1147.8226</v>
      </c>
      <c r="L2156" s="44">
        <v>11690.87</v>
      </c>
      <c r="M2156" s="44">
        <v>19899.22</v>
      </c>
    </row>
    <row r="2157" spans="1:13" ht="15.5" x14ac:dyDescent="0.35">
      <c r="A2157" s="13">
        <v>45618</v>
      </c>
      <c r="B2157" s="44" t="s">
        <v>2203</v>
      </c>
      <c r="C2157" s="80">
        <f t="shared" si="214"/>
        <v>2024</v>
      </c>
      <c r="D2157" s="80">
        <f t="shared" si="215"/>
        <v>11</v>
      </c>
      <c r="E2157" s="80">
        <f t="shared" si="216"/>
        <v>22</v>
      </c>
      <c r="F2157" s="44">
        <v>1013.4256</v>
      </c>
      <c r="G2157" s="44">
        <v>88.29</v>
      </c>
      <c r="H2157" s="44">
        <v>-0.55000000000000004</v>
      </c>
      <c r="I2157" s="44">
        <v>155.18</v>
      </c>
      <c r="J2157" s="44">
        <v>6446.6</v>
      </c>
      <c r="K2157" s="44">
        <v>1147.8226</v>
      </c>
      <c r="L2157" s="44">
        <v>11715.42</v>
      </c>
      <c r="M2157" s="44">
        <v>19897.740000000002</v>
      </c>
    </row>
    <row r="2158" spans="1:13" ht="15.5" x14ac:dyDescent="0.35">
      <c r="A2158" s="13">
        <v>45619</v>
      </c>
      <c r="B2158" s="44" t="s">
        <v>2204</v>
      </c>
      <c r="C2158" s="80">
        <f t="shared" si="214"/>
        <v>2024</v>
      </c>
      <c r="D2158" s="80">
        <f t="shared" si="215"/>
        <v>11</v>
      </c>
      <c r="E2158" s="80">
        <f t="shared" si="216"/>
        <v>23</v>
      </c>
      <c r="F2158" s="44">
        <v>1008.9729</v>
      </c>
      <c r="G2158" s="44">
        <v>87.9</v>
      </c>
      <c r="H2158" s="44">
        <v>-0.39</v>
      </c>
      <c r="I2158" s="44">
        <v>369.27</v>
      </c>
      <c r="J2158" s="44">
        <v>4777.6000000000004</v>
      </c>
      <c r="K2158" s="44">
        <v>1147.8226</v>
      </c>
      <c r="L2158" s="44">
        <v>11716.28</v>
      </c>
      <c r="M2158" s="44">
        <v>19895.490000000002</v>
      </c>
    </row>
    <row r="2159" spans="1:13" ht="15.5" x14ac:dyDescent="0.35">
      <c r="A2159" s="13">
        <v>45620</v>
      </c>
      <c r="B2159" s="44" t="s">
        <v>2205</v>
      </c>
      <c r="C2159" s="80">
        <f t="shared" si="214"/>
        <v>2024</v>
      </c>
      <c r="D2159" s="80">
        <f t="shared" si="215"/>
        <v>11</v>
      </c>
      <c r="E2159" s="80">
        <f t="shared" si="216"/>
        <v>24</v>
      </c>
      <c r="F2159" s="44">
        <v>1006.4563000000001</v>
      </c>
      <c r="G2159" s="44">
        <v>87.68</v>
      </c>
      <c r="H2159" s="44">
        <v>-0.22</v>
      </c>
      <c r="I2159" s="44">
        <v>886.36</v>
      </c>
      <c r="J2159" s="44">
        <v>3329.5</v>
      </c>
      <c r="K2159" s="44">
        <v>1147.8226</v>
      </c>
      <c r="L2159" s="44">
        <v>11716.74</v>
      </c>
      <c r="M2159" s="44">
        <v>19894.27</v>
      </c>
    </row>
    <row r="2160" spans="1:13" ht="15.5" x14ac:dyDescent="0.35">
      <c r="A2160" s="13">
        <v>45621</v>
      </c>
      <c r="B2160" s="44" t="s">
        <v>2206</v>
      </c>
      <c r="C2160" s="80">
        <f t="shared" si="214"/>
        <v>2024</v>
      </c>
      <c r="D2160" s="80">
        <f t="shared" si="215"/>
        <v>11</v>
      </c>
      <c r="E2160" s="80">
        <f t="shared" si="216"/>
        <v>25</v>
      </c>
      <c r="F2160" s="44">
        <v>1003.1762</v>
      </c>
      <c r="G2160" s="44">
        <v>87.4</v>
      </c>
      <c r="H2160" s="44">
        <v>-0.28999999999999998</v>
      </c>
      <c r="I2160" s="44">
        <v>398.08</v>
      </c>
      <c r="J2160" s="44">
        <v>3674.4</v>
      </c>
      <c r="K2160" s="44">
        <v>1147.8226</v>
      </c>
      <c r="L2160" s="44">
        <v>11716.8</v>
      </c>
      <c r="M2160" s="44">
        <v>19819.13</v>
      </c>
    </row>
    <row r="2161" spans="1:13" ht="15.5" x14ac:dyDescent="0.35">
      <c r="A2161" s="13">
        <v>45622</v>
      </c>
      <c r="B2161" s="44" t="s">
        <v>2207</v>
      </c>
      <c r="C2161" s="80">
        <f t="shared" si="214"/>
        <v>2024</v>
      </c>
      <c r="D2161" s="80">
        <f t="shared" si="215"/>
        <v>11</v>
      </c>
      <c r="E2161" s="80">
        <f t="shared" si="216"/>
        <v>26</v>
      </c>
      <c r="F2161" s="44">
        <v>999.03729999999996</v>
      </c>
      <c r="G2161" s="44">
        <v>87.04</v>
      </c>
      <c r="H2161" s="44">
        <v>-0.36</v>
      </c>
      <c r="I2161" s="44">
        <v>126</v>
      </c>
      <c r="J2161" s="44">
        <v>4188.8</v>
      </c>
      <c r="K2161" s="44">
        <v>1147.8226</v>
      </c>
      <c r="L2161" s="44">
        <v>11716.91</v>
      </c>
      <c r="M2161" s="44">
        <v>19808.150000000001</v>
      </c>
    </row>
    <row r="2162" spans="1:13" ht="15.5" x14ac:dyDescent="0.35">
      <c r="A2162" s="13">
        <v>45623</v>
      </c>
      <c r="B2162" s="44" t="s">
        <v>2208</v>
      </c>
      <c r="C2162" s="80">
        <f t="shared" si="214"/>
        <v>2024</v>
      </c>
      <c r="D2162" s="80">
        <f t="shared" si="215"/>
        <v>11</v>
      </c>
      <c r="E2162" s="80">
        <f t="shared" si="216"/>
        <v>27</v>
      </c>
      <c r="F2162" s="44">
        <v>994.64329999999995</v>
      </c>
      <c r="G2162" s="44">
        <v>86.65</v>
      </c>
      <c r="H2162" s="44">
        <v>-0.38</v>
      </c>
      <c r="I2162" s="44">
        <v>168.39</v>
      </c>
      <c r="J2162" s="44">
        <v>4547.3</v>
      </c>
      <c r="K2162" s="44">
        <v>1147.8226</v>
      </c>
      <c r="L2162" s="44">
        <v>11717.13</v>
      </c>
      <c r="M2162" s="44">
        <v>19846.84</v>
      </c>
    </row>
    <row r="2163" spans="1:13" ht="15.5" x14ac:dyDescent="0.35">
      <c r="A2163" s="13">
        <v>45624</v>
      </c>
      <c r="B2163" s="44" t="s">
        <v>2209</v>
      </c>
      <c r="C2163" s="80">
        <f t="shared" si="214"/>
        <v>2024</v>
      </c>
      <c r="D2163" s="80">
        <f t="shared" si="215"/>
        <v>11</v>
      </c>
      <c r="E2163" s="80">
        <f t="shared" si="216"/>
        <v>28</v>
      </c>
      <c r="F2163" s="44">
        <v>990.0729</v>
      </c>
      <c r="G2163" s="44">
        <v>86.26</v>
      </c>
      <c r="H2163" s="44">
        <v>-0.4</v>
      </c>
      <c r="I2163" s="44">
        <v>91.85</v>
      </c>
      <c r="J2163" s="44">
        <v>4649.6000000000004</v>
      </c>
      <c r="K2163" s="44">
        <v>1147.8226</v>
      </c>
      <c r="L2163" s="44">
        <v>11717.38</v>
      </c>
      <c r="M2163" s="44">
        <v>19892.580000000002</v>
      </c>
    </row>
    <row r="2164" spans="1:13" ht="15.5" x14ac:dyDescent="0.35">
      <c r="A2164" s="13">
        <v>45625</v>
      </c>
      <c r="B2164" s="44" t="s">
        <v>2210</v>
      </c>
      <c r="C2164" s="80">
        <f t="shared" si="214"/>
        <v>2024</v>
      </c>
      <c r="D2164" s="80">
        <f t="shared" si="215"/>
        <v>11</v>
      </c>
      <c r="E2164" s="80">
        <f t="shared" si="216"/>
        <v>29</v>
      </c>
      <c r="F2164" s="44">
        <v>984.92219999999998</v>
      </c>
      <c r="G2164" s="44">
        <v>85.81</v>
      </c>
      <c r="H2164" s="44">
        <v>-0.45</v>
      </c>
      <c r="I2164" s="44">
        <v>95.07</v>
      </c>
      <c r="J2164" s="44">
        <v>5235.7</v>
      </c>
      <c r="K2164" s="44">
        <v>1147.8226</v>
      </c>
      <c r="L2164" s="44">
        <v>11718.17</v>
      </c>
      <c r="M2164" s="44">
        <v>19890.490000000002</v>
      </c>
    </row>
    <row r="2165" spans="1:13" ht="15.5" x14ac:dyDescent="0.35">
      <c r="A2165" s="13">
        <v>45626</v>
      </c>
      <c r="B2165" s="44" t="s">
        <v>2211</v>
      </c>
      <c r="C2165" s="80">
        <f t="shared" si="214"/>
        <v>2024</v>
      </c>
      <c r="D2165" s="80">
        <f t="shared" si="215"/>
        <v>11</v>
      </c>
      <c r="E2165" s="80">
        <f t="shared" si="216"/>
        <v>30</v>
      </c>
      <c r="F2165" s="44">
        <v>981.09069999999997</v>
      </c>
      <c r="G2165" s="44">
        <v>85.47</v>
      </c>
      <c r="H2165" s="44">
        <v>-0.33</v>
      </c>
      <c r="I2165" s="44">
        <v>538.11</v>
      </c>
      <c r="J2165" s="44">
        <v>4363.6000000000004</v>
      </c>
      <c r="K2165" s="44">
        <v>1147.8226</v>
      </c>
      <c r="L2165" s="44">
        <v>11719.12</v>
      </c>
      <c r="M2165" s="44">
        <v>19887.98</v>
      </c>
    </row>
    <row r="2166" spans="1:13" ht="15.5" x14ac:dyDescent="0.35">
      <c r="A2166" s="13">
        <v>45627</v>
      </c>
      <c r="B2166" s="44" t="s">
        <v>2212</v>
      </c>
      <c r="C2166" s="80">
        <f t="shared" si="214"/>
        <v>2024</v>
      </c>
      <c r="D2166" s="80">
        <f t="shared" si="215"/>
        <v>12</v>
      </c>
      <c r="E2166" s="80">
        <f t="shared" si="216"/>
        <v>1</v>
      </c>
      <c r="F2166" s="44">
        <v>976.5068</v>
      </c>
      <c r="G2166" s="44">
        <v>85.07</v>
      </c>
      <c r="H2166" s="44">
        <v>-0.33</v>
      </c>
      <c r="I2166" s="44">
        <v>386.32</v>
      </c>
      <c r="J2166" s="44">
        <v>4159</v>
      </c>
      <c r="K2166" s="44">
        <v>1147.8226</v>
      </c>
      <c r="L2166" s="44">
        <v>11719.62</v>
      </c>
      <c r="M2166" s="44">
        <v>19887.66</v>
      </c>
    </row>
    <row r="2167" spans="1:13" ht="15.5" x14ac:dyDescent="0.35">
      <c r="A2167" s="13">
        <v>45628</v>
      </c>
      <c r="B2167" s="44" t="s">
        <v>2213</v>
      </c>
      <c r="C2167" s="80">
        <f t="shared" si="214"/>
        <v>2024</v>
      </c>
      <c r="D2167" s="80">
        <f t="shared" si="215"/>
        <v>12</v>
      </c>
      <c r="E2167" s="80">
        <f t="shared" si="216"/>
        <v>2</v>
      </c>
      <c r="F2167" s="44">
        <v>971.61479999999995</v>
      </c>
      <c r="G2167" s="44">
        <v>84.65</v>
      </c>
      <c r="H2167" s="44">
        <v>-0.43</v>
      </c>
      <c r="I2167" s="44">
        <v>243.76</v>
      </c>
      <c r="J2167" s="44">
        <v>5129.7</v>
      </c>
      <c r="K2167" s="44">
        <v>1147.8226</v>
      </c>
      <c r="L2167" s="44">
        <v>11698.94</v>
      </c>
      <c r="M2167" s="44">
        <v>19811.86</v>
      </c>
    </row>
    <row r="2168" spans="1:13" ht="15.5" x14ac:dyDescent="0.35">
      <c r="A2168" s="13">
        <v>45629</v>
      </c>
      <c r="B2168" s="44" t="s">
        <v>2214</v>
      </c>
      <c r="C2168" s="80">
        <f t="shared" si="214"/>
        <v>2024</v>
      </c>
      <c r="D2168" s="80">
        <f t="shared" si="215"/>
        <v>12</v>
      </c>
      <c r="E2168" s="80">
        <f t="shared" si="216"/>
        <v>3</v>
      </c>
      <c r="F2168" s="44">
        <v>965.87220000000002</v>
      </c>
      <c r="G2168" s="44">
        <v>84.15</v>
      </c>
      <c r="H2168" s="44">
        <v>-0.5</v>
      </c>
      <c r="I2168" s="44">
        <v>215.95</v>
      </c>
      <c r="J2168" s="44">
        <v>5944.9</v>
      </c>
      <c r="K2168" s="44">
        <v>1147.8226</v>
      </c>
      <c r="L2168" s="44">
        <v>11696.38</v>
      </c>
      <c r="M2168" s="44">
        <v>19808.98</v>
      </c>
    </row>
    <row r="2169" spans="1:13" ht="15.5" x14ac:dyDescent="0.35">
      <c r="A2169" s="13">
        <v>45630</v>
      </c>
      <c r="B2169" s="44" t="s">
        <v>2215</v>
      </c>
      <c r="C2169" s="80">
        <f t="shared" si="214"/>
        <v>2024</v>
      </c>
      <c r="D2169" s="80">
        <f t="shared" si="215"/>
        <v>12</v>
      </c>
      <c r="E2169" s="80">
        <f t="shared" si="216"/>
        <v>4</v>
      </c>
      <c r="F2169" s="44">
        <v>959.49480000000005</v>
      </c>
      <c r="G2169" s="44">
        <v>83.6</v>
      </c>
      <c r="H2169" s="44">
        <v>-0.56000000000000005</v>
      </c>
      <c r="I2169" s="44">
        <v>132.22999999999999</v>
      </c>
      <c r="J2169" s="44">
        <v>6509.5</v>
      </c>
      <c r="K2169" s="44">
        <v>1147.7616</v>
      </c>
      <c r="L2169" s="44">
        <v>11697.11</v>
      </c>
      <c r="M2169" s="44">
        <v>19807.060000000001</v>
      </c>
    </row>
    <row r="2170" spans="1:13" ht="15.5" x14ac:dyDescent="0.35">
      <c r="A2170" s="13">
        <v>45631</v>
      </c>
      <c r="B2170" s="44" t="s">
        <v>2216</v>
      </c>
      <c r="C2170" s="80">
        <f t="shared" si="214"/>
        <v>2024</v>
      </c>
      <c r="D2170" s="80">
        <f t="shared" si="215"/>
        <v>12</v>
      </c>
      <c r="E2170" s="80">
        <f t="shared" si="216"/>
        <v>5</v>
      </c>
      <c r="F2170" s="44">
        <v>953.86569999999995</v>
      </c>
      <c r="G2170" s="44">
        <v>83.11</v>
      </c>
      <c r="H2170" s="44">
        <v>-0.49</v>
      </c>
      <c r="I2170" s="44">
        <v>212.42</v>
      </c>
      <c r="J2170" s="44">
        <v>5803.7</v>
      </c>
      <c r="K2170" s="44">
        <v>1147.7616</v>
      </c>
      <c r="L2170" s="44">
        <v>11697.85</v>
      </c>
      <c r="M2170" s="44">
        <v>19805.099999999999</v>
      </c>
    </row>
    <row r="2171" spans="1:13" ht="15.5" x14ac:dyDescent="0.35">
      <c r="A2171" s="13">
        <v>45632</v>
      </c>
      <c r="B2171" s="44" t="s">
        <v>2217</v>
      </c>
      <c r="C2171" s="80">
        <f t="shared" si="214"/>
        <v>2024</v>
      </c>
      <c r="D2171" s="80">
        <f t="shared" si="215"/>
        <v>12</v>
      </c>
      <c r="E2171" s="80">
        <f t="shared" si="216"/>
        <v>6</v>
      </c>
      <c r="F2171" s="44">
        <v>949.07489999999996</v>
      </c>
      <c r="G2171" s="44">
        <v>82.69</v>
      </c>
      <c r="H2171" s="44">
        <v>-0.42</v>
      </c>
      <c r="I2171" s="44">
        <v>335.22</v>
      </c>
      <c r="J2171" s="44">
        <v>5125</v>
      </c>
      <c r="K2171" s="44">
        <v>1147.7616</v>
      </c>
      <c r="L2171" s="44">
        <v>11708.33</v>
      </c>
      <c r="M2171" s="44">
        <v>19845.73</v>
      </c>
    </row>
    <row r="2172" spans="1:13" ht="15.5" x14ac:dyDescent="0.35">
      <c r="A2172" s="13">
        <v>45633</v>
      </c>
      <c r="B2172" s="44" t="s">
        <v>2218</v>
      </c>
      <c r="C2172" s="80">
        <f t="shared" si="214"/>
        <v>2024</v>
      </c>
      <c r="D2172" s="80">
        <f t="shared" si="215"/>
        <v>12</v>
      </c>
      <c r="E2172" s="80">
        <f t="shared" si="216"/>
        <v>7</v>
      </c>
      <c r="F2172" s="44">
        <v>945.25689999999997</v>
      </c>
      <c r="G2172" s="44">
        <v>82.36</v>
      </c>
      <c r="H2172" s="44">
        <v>-0.33</v>
      </c>
      <c r="I2172" s="44">
        <v>407.39</v>
      </c>
      <c r="J2172" s="44">
        <v>4227.3999999999996</v>
      </c>
      <c r="K2172" s="44">
        <v>1147.7616</v>
      </c>
      <c r="L2172" s="44">
        <v>11721.92</v>
      </c>
      <c r="M2172" s="44">
        <v>19890.59</v>
      </c>
    </row>
    <row r="2173" spans="1:13" ht="15.5" x14ac:dyDescent="0.35">
      <c r="A2173" s="13">
        <v>45634</v>
      </c>
      <c r="B2173" s="44" t="s">
        <v>2219</v>
      </c>
      <c r="C2173" s="80">
        <f t="shared" si="214"/>
        <v>2024</v>
      </c>
      <c r="D2173" s="80">
        <f t="shared" si="215"/>
        <v>12</v>
      </c>
      <c r="E2173" s="80">
        <f t="shared" si="216"/>
        <v>8</v>
      </c>
      <c r="F2173" s="44">
        <v>941.58299999999997</v>
      </c>
      <c r="G2173" s="44">
        <v>82.04</v>
      </c>
      <c r="H2173" s="44">
        <v>-0.32</v>
      </c>
      <c r="I2173" s="44">
        <v>400.7</v>
      </c>
      <c r="J2173" s="44">
        <v>4034.8</v>
      </c>
      <c r="K2173" s="44">
        <v>1147.7616</v>
      </c>
      <c r="L2173" s="44">
        <v>11722.15</v>
      </c>
      <c r="M2173" s="44">
        <v>19889.97</v>
      </c>
    </row>
    <row r="2174" spans="1:13" ht="15.5" x14ac:dyDescent="0.35">
      <c r="A2174" s="13">
        <v>45635</v>
      </c>
      <c r="B2174" s="44" t="s">
        <v>2220</v>
      </c>
      <c r="C2174" s="80">
        <f t="shared" si="214"/>
        <v>2024</v>
      </c>
      <c r="D2174" s="80">
        <f t="shared" si="215"/>
        <v>12</v>
      </c>
      <c r="E2174" s="80">
        <f t="shared" si="216"/>
        <v>9</v>
      </c>
      <c r="F2174" s="44">
        <v>935.83879999999999</v>
      </c>
      <c r="G2174" s="44">
        <v>81.540000000000006</v>
      </c>
      <c r="H2174" s="44">
        <v>-0.5</v>
      </c>
      <c r="I2174" s="44">
        <v>164.61</v>
      </c>
      <c r="J2174" s="44">
        <v>5921.5</v>
      </c>
      <c r="K2174" s="44">
        <v>1147.7616</v>
      </c>
      <c r="L2174" s="44">
        <v>11722.47</v>
      </c>
      <c r="M2174" s="44">
        <v>19889.150000000001</v>
      </c>
    </row>
    <row r="2175" spans="1:13" ht="15.5" x14ac:dyDescent="0.35">
      <c r="A2175" s="13">
        <v>45636</v>
      </c>
      <c r="B2175" s="44" t="s">
        <v>2221</v>
      </c>
      <c r="C2175" s="80">
        <f t="shared" si="214"/>
        <v>2024</v>
      </c>
      <c r="D2175" s="80">
        <f t="shared" si="215"/>
        <v>12</v>
      </c>
      <c r="E2175" s="80">
        <f t="shared" si="216"/>
        <v>10</v>
      </c>
      <c r="F2175" s="44">
        <v>928.33399999999995</v>
      </c>
      <c r="G2175" s="44">
        <v>80.88</v>
      </c>
      <c r="H2175" s="44">
        <v>-0.65</v>
      </c>
      <c r="I2175" s="44">
        <v>92.61</v>
      </c>
      <c r="J2175" s="44">
        <v>7591.6</v>
      </c>
      <c r="K2175" s="44">
        <v>1147.7616</v>
      </c>
      <c r="L2175" s="44">
        <v>11702.2</v>
      </c>
      <c r="M2175" s="44">
        <v>19812.25</v>
      </c>
    </row>
    <row r="2176" spans="1:13" ht="15.5" x14ac:dyDescent="0.35">
      <c r="A2176" s="13">
        <v>45637</v>
      </c>
      <c r="B2176" s="44" t="s">
        <v>2222</v>
      </c>
      <c r="C2176" s="80">
        <f t="shared" si="214"/>
        <v>2024</v>
      </c>
      <c r="D2176" s="80">
        <f t="shared" si="215"/>
        <v>12</v>
      </c>
      <c r="E2176" s="80">
        <f t="shared" si="216"/>
        <v>11</v>
      </c>
      <c r="F2176" s="44">
        <v>920.09699999999998</v>
      </c>
      <c r="G2176" s="44">
        <v>80.16</v>
      </c>
      <c r="H2176" s="44">
        <v>-0.72</v>
      </c>
      <c r="I2176" s="44">
        <v>96.36</v>
      </c>
      <c r="J2176" s="44">
        <v>8360.6</v>
      </c>
      <c r="K2176" s="44">
        <v>1147.8345999999999</v>
      </c>
      <c r="L2176" s="44">
        <v>11710.93</v>
      </c>
      <c r="M2176" s="44">
        <v>19839.12</v>
      </c>
    </row>
    <row r="2177" spans="1:13" ht="15.5" x14ac:dyDescent="0.35">
      <c r="A2177" s="13">
        <v>45638</v>
      </c>
      <c r="B2177" s="44" t="s">
        <v>2223</v>
      </c>
      <c r="C2177" s="80">
        <f t="shared" si="214"/>
        <v>2024</v>
      </c>
      <c r="D2177" s="80">
        <f t="shared" si="215"/>
        <v>12</v>
      </c>
      <c r="E2177" s="80">
        <f t="shared" si="216"/>
        <v>12</v>
      </c>
      <c r="F2177" s="44">
        <v>911.81119999999999</v>
      </c>
      <c r="G2177" s="44">
        <v>79.44</v>
      </c>
      <c r="H2177" s="44">
        <v>-0.72</v>
      </c>
      <c r="I2177" s="44">
        <v>75.19</v>
      </c>
      <c r="J2177" s="44">
        <v>8341.6</v>
      </c>
      <c r="K2177" s="44">
        <v>1147.8345999999999</v>
      </c>
      <c r="L2177" s="44">
        <v>11724.74</v>
      </c>
      <c r="M2177" s="44">
        <v>19883.400000000001</v>
      </c>
    </row>
    <row r="2178" spans="1:13" ht="15.5" x14ac:dyDescent="0.35">
      <c r="A2178" s="13">
        <v>45639</v>
      </c>
      <c r="B2178" s="44" t="s">
        <v>2224</v>
      </c>
      <c r="C2178" s="80">
        <f t="shared" si="214"/>
        <v>2024</v>
      </c>
      <c r="D2178" s="80">
        <f t="shared" si="215"/>
        <v>12</v>
      </c>
      <c r="E2178" s="80">
        <f t="shared" si="216"/>
        <v>13</v>
      </c>
      <c r="F2178" s="44">
        <v>904.02629999999999</v>
      </c>
      <c r="G2178" s="44">
        <v>78.760000000000005</v>
      </c>
      <c r="H2178" s="44">
        <v>-0.68</v>
      </c>
      <c r="I2178" s="44">
        <v>105.83</v>
      </c>
      <c r="J2178" s="44">
        <v>8036.8</v>
      </c>
      <c r="K2178" s="44">
        <v>1147.8345999999999</v>
      </c>
      <c r="L2178" s="44">
        <v>11725.5</v>
      </c>
      <c r="M2178" s="44">
        <v>19881.39</v>
      </c>
    </row>
    <row r="2179" spans="1:13" ht="15.5" x14ac:dyDescent="0.35">
      <c r="A2179" s="13">
        <v>45640</v>
      </c>
      <c r="B2179" s="44" t="s">
        <v>2225</v>
      </c>
      <c r="C2179" s="80">
        <f t="shared" si="214"/>
        <v>2024</v>
      </c>
      <c r="D2179" s="80">
        <f t="shared" si="215"/>
        <v>12</v>
      </c>
      <c r="E2179" s="80">
        <f t="shared" si="216"/>
        <v>14</v>
      </c>
      <c r="F2179" s="44">
        <v>898.43449999999996</v>
      </c>
      <c r="G2179" s="44">
        <v>78.27</v>
      </c>
      <c r="H2179" s="44">
        <v>-0.49</v>
      </c>
      <c r="I2179" s="44">
        <v>246.46</v>
      </c>
      <c r="J2179" s="44">
        <v>5836.1</v>
      </c>
      <c r="K2179" s="44">
        <v>1147.8345999999999</v>
      </c>
      <c r="L2179" s="44">
        <v>11726.36</v>
      </c>
      <c r="M2179" s="44">
        <v>19879.12</v>
      </c>
    </row>
    <row r="2180" spans="1:13" ht="15.5" x14ac:dyDescent="0.35">
      <c r="A2180" s="13">
        <v>45641</v>
      </c>
      <c r="B2180" s="44" t="s">
        <v>2226</v>
      </c>
      <c r="C2180" s="80">
        <f t="shared" si="214"/>
        <v>2024</v>
      </c>
      <c r="D2180" s="80">
        <f t="shared" si="215"/>
        <v>12</v>
      </c>
      <c r="E2180" s="80">
        <f t="shared" si="216"/>
        <v>15</v>
      </c>
      <c r="F2180" s="44">
        <v>894.28060000000005</v>
      </c>
      <c r="G2180" s="44">
        <v>77.91</v>
      </c>
      <c r="H2180" s="44">
        <v>-0.36</v>
      </c>
      <c r="I2180" s="44">
        <v>431.48</v>
      </c>
      <c r="J2180" s="44">
        <v>4573.1000000000004</v>
      </c>
      <c r="K2180" s="44">
        <v>1147.8345999999999</v>
      </c>
      <c r="L2180" s="44">
        <v>11726.92</v>
      </c>
      <c r="M2180" s="44">
        <v>19877.63</v>
      </c>
    </row>
    <row r="2181" spans="1:13" ht="15.5" x14ac:dyDescent="0.35">
      <c r="A2181" s="13">
        <v>45642</v>
      </c>
      <c r="B2181" s="44" t="s">
        <v>2227</v>
      </c>
      <c r="C2181" s="80">
        <f t="shared" ref="C2181:C2244" si="217">YEAR(B2181)</f>
        <v>2024</v>
      </c>
      <c r="D2181" s="80">
        <f t="shared" ref="D2181:D2244" si="218">MONTH(B2181)</f>
        <v>12</v>
      </c>
      <c r="E2181" s="80">
        <f t="shared" ref="E2181:E2244" si="219">DAY(B2181)</f>
        <v>16</v>
      </c>
      <c r="F2181" s="44">
        <v>889.54809999999998</v>
      </c>
      <c r="G2181" s="44">
        <v>77.5</v>
      </c>
      <c r="H2181" s="44">
        <v>-0.41</v>
      </c>
      <c r="I2181" s="44">
        <v>326.2</v>
      </c>
      <c r="J2181" s="44">
        <v>5219.8999999999996</v>
      </c>
      <c r="K2181" s="44">
        <v>1147.8345999999999</v>
      </c>
      <c r="L2181" s="44">
        <v>11727.31</v>
      </c>
      <c r="M2181" s="44">
        <v>19876.61</v>
      </c>
    </row>
    <row r="2182" spans="1:13" ht="15.5" x14ac:dyDescent="0.35">
      <c r="A2182" s="13">
        <v>45643</v>
      </c>
      <c r="B2182" s="44" t="s">
        <v>2228</v>
      </c>
      <c r="C2182" s="80">
        <f t="shared" si="217"/>
        <v>2024</v>
      </c>
      <c r="D2182" s="80">
        <f t="shared" si="218"/>
        <v>12</v>
      </c>
      <c r="E2182" s="80">
        <f t="shared" si="219"/>
        <v>17</v>
      </c>
      <c r="F2182" s="44">
        <v>884.91639999999995</v>
      </c>
      <c r="G2182" s="44">
        <v>77.09</v>
      </c>
      <c r="H2182" s="44">
        <v>-0.4</v>
      </c>
      <c r="I2182" s="44">
        <v>285.83999999999997</v>
      </c>
      <c r="J2182" s="44">
        <v>4915.8999999999996</v>
      </c>
      <c r="K2182" s="44">
        <v>1147.8345999999999</v>
      </c>
      <c r="L2182" s="44">
        <v>11727.65</v>
      </c>
      <c r="M2182" s="44">
        <v>19875.72</v>
      </c>
    </row>
    <row r="2183" spans="1:13" ht="15.5" x14ac:dyDescent="0.35">
      <c r="A2183" s="13">
        <v>45644</v>
      </c>
      <c r="B2183" s="44" t="s">
        <v>2229</v>
      </c>
      <c r="C2183" s="80">
        <f t="shared" si="217"/>
        <v>2024</v>
      </c>
      <c r="D2183" s="80">
        <f t="shared" si="218"/>
        <v>12</v>
      </c>
      <c r="E2183" s="80">
        <f t="shared" si="219"/>
        <v>18</v>
      </c>
      <c r="F2183" s="44">
        <v>880.74059999999997</v>
      </c>
      <c r="G2183" s="44">
        <v>76.73</v>
      </c>
      <c r="H2183" s="44">
        <v>-0.36</v>
      </c>
      <c r="I2183" s="44">
        <v>399.8</v>
      </c>
      <c r="J2183" s="44">
        <v>4559.6000000000004</v>
      </c>
      <c r="K2183" s="44">
        <v>1147.8345999999999</v>
      </c>
      <c r="L2183" s="44">
        <v>11719.24</v>
      </c>
      <c r="M2183" s="44">
        <v>19842.03</v>
      </c>
    </row>
    <row r="2184" spans="1:13" ht="15.5" x14ac:dyDescent="0.35">
      <c r="A2184" s="13">
        <v>45645</v>
      </c>
      <c r="B2184" s="44" t="s">
        <v>2230</v>
      </c>
      <c r="C2184" s="80">
        <f t="shared" si="217"/>
        <v>2024</v>
      </c>
      <c r="D2184" s="80">
        <f t="shared" si="218"/>
        <v>12</v>
      </c>
      <c r="E2184" s="80">
        <f t="shared" si="219"/>
        <v>19</v>
      </c>
      <c r="F2184" s="44">
        <v>877.60770000000002</v>
      </c>
      <c r="G2184" s="44">
        <v>76.459999999999994</v>
      </c>
      <c r="H2184" s="44">
        <v>-0.27</v>
      </c>
      <c r="I2184" s="44">
        <v>487.25</v>
      </c>
      <c r="J2184" s="44">
        <v>3896</v>
      </c>
      <c r="K2184" s="44">
        <v>1147.8345999999999</v>
      </c>
      <c r="L2184" s="44">
        <v>11728.57</v>
      </c>
      <c r="M2184" s="44">
        <v>19873.310000000001</v>
      </c>
    </row>
    <row r="2185" spans="1:13" ht="15.5" x14ac:dyDescent="0.35">
      <c r="A2185" s="13">
        <v>45646</v>
      </c>
      <c r="B2185" s="44" t="s">
        <v>2231</v>
      </c>
      <c r="C2185" s="80">
        <f t="shared" si="217"/>
        <v>2024</v>
      </c>
      <c r="D2185" s="80">
        <f t="shared" si="218"/>
        <v>12</v>
      </c>
      <c r="E2185" s="80">
        <f t="shared" si="219"/>
        <v>20</v>
      </c>
      <c r="F2185" s="44">
        <v>873.63909999999998</v>
      </c>
      <c r="G2185" s="44">
        <v>76.11</v>
      </c>
      <c r="H2185" s="44">
        <v>-0.35</v>
      </c>
      <c r="I2185" s="44">
        <v>423.91</v>
      </c>
      <c r="J2185" s="44">
        <v>4380.7</v>
      </c>
      <c r="K2185" s="44">
        <v>1147.8345999999999</v>
      </c>
      <c r="L2185" s="44">
        <v>11728.18</v>
      </c>
      <c r="M2185" s="44">
        <v>19874.32</v>
      </c>
    </row>
    <row r="2186" spans="1:13" ht="15.5" x14ac:dyDescent="0.35">
      <c r="A2186" s="13">
        <v>45647</v>
      </c>
      <c r="B2186" s="44" t="s">
        <v>2232</v>
      </c>
      <c r="C2186" s="80">
        <f t="shared" si="217"/>
        <v>2024</v>
      </c>
      <c r="D2186" s="80">
        <f t="shared" si="218"/>
        <v>12</v>
      </c>
      <c r="E2186" s="80">
        <f t="shared" si="219"/>
        <v>21</v>
      </c>
      <c r="F2186" s="44">
        <v>870.94569999999999</v>
      </c>
      <c r="G2186" s="44">
        <v>75.88</v>
      </c>
      <c r="H2186" s="44">
        <v>-0.23</v>
      </c>
      <c r="I2186" s="44">
        <v>782.4</v>
      </c>
      <c r="J2186" s="44">
        <v>3461.2</v>
      </c>
      <c r="K2186" s="44">
        <v>1147.8345999999999</v>
      </c>
      <c r="L2186" s="44">
        <v>11728.66</v>
      </c>
      <c r="M2186" s="44">
        <v>19873.05</v>
      </c>
    </row>
    <row r="2187" spans="1:13" ht="15.5" x14ac:dyDescent="0.35">
      <c r="A2187" s="13">
        <v>45648</v>
      </c>
      <c r="B2187" s="44" t="s">
        <v>2233</v>
      </c>
      <c r="C2187" s="80">
        <f t="shared" si="217"/>
        <v>2024</v>
      </c>
      <c r="D2187" s="80">
        <f t="shared" si="218"/>
        <v>12</v>
      </c>
      <c r="E2187" s="80">
        <f t="shared" si="219"/>
        <v>22</v>
      </c>
      <c r="F2187" s="44">
        <v>868.21119999999996</v>
      </c>
      <c r="G2187" s="44">
        <v>75.64</v>
      </c>
      <c r="H2187" s="44">
        <v>-0.24</v>
      </c>
      <c r="I2187" s="44">
        <v>828.3</v>
      </c>
      <c r="J2187" s="44">
        <v>3384.8</v>
      </c>
      <c r="K2187" s="44">
        <v>1147.8345999999999</v>
      </c>
      <c r="L2187" s="44">
        <v>11728.81</v>
      </c>
      <c r="M2187" s="44">
        <v>19872.669999999998</v>
      </c>
    </row>
    <row r="2188" spans="1:13" ht="15.5" x14ac:dyDescent="0.35">
      <c r="A2188" s="13">
        <v>45649</v>
      </c>
      <c r="B2188" s="44" t="s">
        <v>2234</v>
      </c>
      <c r="C2188" s="80">
        <f t="shared" si="217"/>
        <v>2024</v>
      </c>
      <c r="D2188" s="80">
        <f t="shared" si="218"/>
        <v>12</v>
      </c>
      <c r="E2188" s="80">
        <f t="shared" si="219"/>
        <v>23</v>
      </c>
      <c r="F2188" s="44">
        <v>864.30859999999996</v>
      </c>
      <c r="G2188" s="44">
        <v>75.3</v>
      </c>
      <c r="H2188" s="44">
        <v>-0.34</v>
      </c>
      <c r="I2188" s="44">
        <v>403.2</v>
      </c>
      <c r="J2188" s="44">
        <v>4285.3999999999996</v>
      </c>
      <c r="K2188" s="44">
        <v>1147.8345999999999</v>
      </c>
      <c r="L2188" s="44">
        <v>11728.97</v>
      </c>
      <c r="M2188" s="44">
        <v>19872.240000000002</v>
      </c>
    </row>
    <row r="2189" spans="1:13" ht="15.5" x14ac:dyDescent="0.35">
      <c r="A2189" s="13">
        <v>45650</v>
      </c>
      <c r="B2189" s="44" t="s">
        <v>2235</v>
      </c>
      <c r="C2189" s="80">
        <f t="shared" si="217"/>
        <v>2024</v>
      </c>
      <c r="D2189" s="80">
        <f t="shared" si="218"/>
        <v>12</v>
      </c>
      <c r="E2189" s="80">
        <f t="shared" si="219"/>
        <v>24</v>
      </c>
      <c r="F2189" s="44">
        <v>860.74530000000004</v>
      </c>
      <c r="G2189" s="44">
        <v>74.989999999999995</v>
      </c>
      <c r="H2189" s="44">
        <v>-0.31</v>
      </c>
      <c r="I2189" s="44">
        <v>401.06</v>
      </c>
      <c r="J2189" s="44">
        <v>3951.6</v>
      </c>
      <c r="K2189" s="44">
        <v>1147.8345999999999</v>
      </c>
      <c r="L2189" s="44">
        <v>11729.38</v>
      </c>
      <c r="M2189" s="44">
        <v>19871.169999999998</v>
      </c>
    </row>
    <row r="2190" spans="1:13" ht="15.5" x14ac:dyDescent="0.35">
      <c r="A2190" s="13">
        <v>45651</v>
      </c>
      <c r="B2190" s="44" t="s">
        <v>2236</v>
      </c>
      <c r="C2190" s="80">
        <f t="shared" si="217"/>
        <v>2024</v>
      </c>
      <c r="D2190" s="80">
        <f t="shared" si="218"/>
        <v>12</v>
      </c>
      <c r="E2190" s="80">
        <f t="shared" si="219"/>
        <v>25</v>
      </c>
      <c r="F2190" s="44">
        <v>858.15940000000001</v>
      </c>
      <c r="G2190" s="44">
        <v>74.760000000000005</v>
      </c>
      <c r="H2190" s="44">
        <v>-0.23</v>
      </c>
      <c r="I2190" s="44">
        <v>541.92999999999995</v>
      </c>
      <c r="J2190" s="44">
        <v>3214.1</v>
      </c>
      <c r="K2190" s="44">
        <v>1147.8345999999999</v>
      </c>
      <c r="L2190" s="44">
        <v>11729.78</v>
      </c>
      <c r="M2190" s="44">
        <v>19870.11</v>
      </c>
    </row>
    <row r="2191" spans="1:13" ht="15.5" x14ac:dyDescent="0.35">
      <c r="A2191" s="13">
        <v>45652</v>
      </c>
      <c r="B2191" s="44" t="s">
        <v>2237</v>
      </c>
      <c r="C2191" s="80">
        <f t="shared" si="217"/>
        <v>2024</v>
      </c>
      <c r="D2191" s="80">
        <f t="shared" si="218"/>
        <v>12</v>
      </c>
      <c r="E2191" s="80">
        <f t="shared" si="219"/>
        <v>26</v>
      </c>
      <c r="F2191" s="44">
        <v>854.58820000000003</v>
      </c>
      <c r="G2191" s="44">
        <v>74.45</v>
      </c>
      <c r="H2191" s="44">
        <v>-0.31</v>
      </c>
      <c r="I2191" s="44">
        <v>415.92</v>
      </c>
      <c r="J2191" s="44">
        <v>3976.7</v>
      </c>
      <c r="K2191" s="44">
        <v>1147.8345999999999</v>
      </c>
      <c r="L2191" s="44">
        <v>11729.89</v>
      </c>
      <c r="M2191" s="44">
        <v>19869.810000000001</v>
      </c>
    </row>
    <row r="2192" spans="1:13" ht="15.5" x14ac:dyDescent="0.35">
      <c r="A2192" s="13">
        <v>45653</v>
      </c>
      <c r="B2192" s="44" t="s">
        <v>2238</v>
      </c>
      <c r="C2192" s="80">
        <f t="shared" si="217"/>
        <v>2024</v>
      </c>
      <c r="D2192" s="80">
        <f t="shared" si="218"/>
        <v>12</v>
      </c>
      <c r="E2192" s="80">
        <f t="shared" si="219"/>
        <v>27</v>
      </c>
      <c r="F2192" s="44">
        <v>849.34339999999997</v>
      </c>
      <c r="G2192" s="44">
        <v>74</v>
      </c>
      <c r="H2192" s="44">
        <v>-0.46</v>
      </c>
      <c r="I2192" s="44">
        <v>196.53</v>
      </c>
      <c r="J2192" s="44">
        <v>5392</v>
      </c>
      <c r="K2192" s="44">
        <v>1147.8345999999999</v>
      </c>
      <c r="L2192" s="44">
        <v>11730.2</v>
      </c>
      <c r="M2192" s="44">
        <v>19868.990000000002</v>
      </c>
    </row>
    <row r="2193" spans="1:13" ht="15.5" x14ac:dyDescent="0.35">
      <c r="A2193" s="13">
        <v>45654</v>
      </c>
      <c r="B2193" s="44" t="s">
        <v>2239</v>
      </c>
      <c r="C2193" s="80">
        <f t="shared" si="217"/>
        <v>2024</v>
      </c>
      <c r="D2193" s="80">
        <f t="shared" si="218"/>
        <v>12</v>
      </c>
      <c r="E2193" s="80">
        <f t="shared" si="219"/>
        <v>28</v>
      </c>
      <c r="F2193" s="44">
        <v>844.02189999999996</v>
      </c>
      <c r="G2193" s="44">
        <v>73.53</v>
      </c>
      <c r="H2193" s="44">
        <v>-0.47</v>
      </c>
      <c r="I2193" s="44">
        <v>183.48</v>
      </c>
      <c r="J2193" s="44">
        <v>5518.9</v>
      </c>
      <c r="K2193" s="44">
        <v>1147.8345999999999</v>
      </c>
      <c r="L2193" s="44">
        <v>11730.74</v>
      </c>
      <c r="M2193" s="44">
        <v>19867.560000000001</v>
      </c>
    </row>
    <row r="2194" spans="1:13" ht="15.5" x14ac:dyDescent="0.35">
      <c r="A2194" s="13">
        <v>45655</v>
      </c>
      <c r="B2194" s="44" t="s">
        <v>2240</v>
      </c>
      <c r="C2194" s="80">
        <f t="shared" si="217"/>
        <v>2024</v>
      </c>
      <c r="D2194" s="80">
        <f t="shared" si="218"/>
        <v>12</v>
      </c>
      <c r="E2194" s="80">
        <f t="shared" si="219"/>
        <v>29</v>
      </c>
      <c r="F2194" s="44">
        <v>838.99239999999998</v>
      </c>
      <c r="G2194" s="44">
        <v>73.09</v>
      </c>
      <c r="H2194" s="44">
        <v>-0.44</v>
      </c>
      <c r="I2194" s="44">
        <v>241.97</v>
      </c>
      <c r="J2194" s="44">
        <v>5255.5</v>
      </c>
      <c r="K2194" s="44">
        <v>1147.8345999999999</v>
      </c>
      <c r="L2194" s="44">
        <v>11731.49</v>
      </c>
      <c r="M2194" s="44">
        <v>19865.59</v>
      </c>
    </row>
    <row r="2195" spans="1:13" ht="15.5" x14ac:dyDescent="0.35">
      <c r="A2195" s="13">
        <v>45656</v>
      </c>
      <c r="B2195" s="44" t="s">
        <v>2241</v>
      </c>
      <c r="C2195" s="80">
        <f t="shared" si="217"/>
        <v>2024</v>
      </c>
      <c r="D2195" s="80">
        <f t="shared" si="218"/>
        <v>12</v>
      </c>
      <c r="E2195" s="80">
        <f t="shared" si="219"/>
        <v>30</v>
      </c>
      <c r="F2195" s="44">
        <v>833.39949999999999</v>
      </c>
      <c r="G2195" s="44">
        <v>72.61</v>
      </c>
      <c r="H2195" s="44">
        <v>-0.49</v>
      </c>
      <c r="I2195" s="44">
        <v>210.77</v>
      </c>
      <c r="J2195" s="44">
        <v>5794.7</v>
      </c>
      <c r="K2195" s="44">
        <v>1147.8345999999999</v>
      </c>
      <c r="L2195" s="44">
        <v>11732.12</v>
      </c>
      <c r="M2195" s="44">
        <v>19863.93</v>
      </c>
    </row>
    <row r="2196" spans="1:13" ht="15.5" x14ac:dyDescent="0.35">
      <c r="A2196" s="13">
        <v>45657</v>
      </c>
      <c r="B2196" s="44" t="s">
        <v>2242</v>
      </c>
      <c r="C2196" s="80">
        <f t="shared" si="217"/>
        <v>2024</v>
      </c>
      <c r="D2196" s="80">
        <f t="shared" si="218"/>
        <v>12</v>
      </c>
      <c r="E2196" s="80">
        <f t="shared" si="219"/>
        <v>31</v>
      </c>
      <c r="F2196" s="44">
        <v>828.26679999999999</v>
      </c>
      <c r="G2196" s="44">
        <v>72.16</v>
      </c>
      <c r="H2196" s="44">
        <v>-0.45</v>
      </c>
      <c r="I2196" s="44">
        <v>244.85</v>
      </c>
      <c r="J2196" s="44">
        <v>5389.9</v>
      </c>
      <c r="K2196" s="44">
        <v>1147.8345999999999</v>
      </c>
      <c r="L2196" s="44">
        <v>11732.74</v>
      </c>
      <c r="M2196" s="44">
        <v>19862.29</v>
      </c>
    </row>
    <row r="2197" spans="1:13" ht="15.5" x14ac:dyDescent="0.35">
      <c r="A2197" s="13">
        <v>45658</v>
      </c>
      <c r="B2197" s="44" t="s">
        <v>2243</v>
      </c>
      <c r="C2197" s="80">
        <f t="shared" si="217"/>
        <v>2025</v>
      </c>
      <c r="D2197" s="80">
        <f t="shared" si="218"/>
        <v>1</v>
      </c>
      <c r="E2197" s="80">
        <f t="shared" si="219"/>
        <v>1</v>
      </c>
      <c r="F2197" s="44">
        <v>824.11530000000005</v>
      </c>
      <c r="G2197" s="44">
        <v>71.81</v>
      </c>
      <c r="H2197" s="44">
        <v>0</v>
      </c>
      <c r="I2197" s="44">
        <v>429.93</v>
      </c>
      <c r="J2197" s="44">
        <v>4578.5</v>
      </c>
      <c r="K2197" s="44">
        <v>1147.6446000000001</v>
      </c>
      <c r="L2197" s="44">
        <v>11732</v>
      </c>
      <c r="M2197" s="44">
        <v>19856.32</v>
      </c>
    </row>
    <row r="2198" spans="1:13" ht="15.5" x14ac:dyDescent="0.35">
      <c r="A2198" s="13">
        <v>45659</v>
      </c>
      <c r="B2198" s="44" t="s">
        <v>2244</v>
      </c>
      <c r="C2198" s="80">
        <f t="shared" si="217"/>
        <v>2025</v>
      </c>
      <c r="D2198" s="80">
        <f t="shared" si="218"/>
        <v>1</v>
      </c>
      <c r="E2198" s="80">
        <f t="shared" si="219"/>
        <v>2</v>
      </c>
      <c r="F2198" s="44">
        <v>818.58259999999996</v>
      </c>
      <c r="G2198" s="44">
        <v>71.33</v>
      </c>
      <c r="H2198" s="44">
        <v>-0.48</v>
      </c>
      <c r="I2198" s="44">
        <v>176.37</v>
      </c>
      <c r="J2198" s="44">
        <v>5703.8</v>
      </c>
      <c r="K2198" s="44">
        <v>1147.6446000000001</v>
      </c>
      <c r="L2198" s="44">
        <v>11732.4</v>
      </c>
      <c r="M2198" s="44">
        <v>19855.29</v>
      </c>
    </row>
    <row r="2199" spans="1:13" ht="15.5" x14ac:dyDescent="0.35">
      <c r="A2199" s="13">
        <v>45660</v>
      </c>
      <c r="B2199" s="44" t="s">
        <v>2245</v>
      </c>
      <c r="C2199" s="80">
        <f t="shared" si="217"/>
        <v>2025</v>
      </c>
      <c r="D2199" s="80">
        <f t="shared" si="218"/>
        <v>1</v>
      </c>
      <c r="E2199" s="80">
        <f t="shared" si="219"/>
        <v>3</v>
      </c>
      <c r="F2199" s="44">
        <v>811.93050000000005</v>
      </c>
      <c r="G2199" s="44">
        <v>70.75</v>
      </c>
      <c r="H2199" s="44">
        <v>-0.57999999999999996</v>
      </c>
      <c r="I2199" s="44">
        <v>172.55</v>
      </c>
      <c r="J2199" s="44">
        <v>6804.6</v>
      </c>
      <c r="K2199" s="44">
        <v>1147.6446000000001</v>
      </c>
      <c r="L2199" s="44">
        <v>11733.01</v>
      </c>
      <c r="M2199" s="44">
        <v>19853.68</v>
      </c>
    </row>
    <row r="2200" spans="1:13" ht="15.5" x14ac:dyDescent="0.35">
      <c r="A2200" s="13">
        <v>45661</v>
      </c>
      <c r="B2200" s="44" t="s">
        <v>2246</v>
      </c>
      <c r="C2200" s="80">
        <f t="shared" si="217"/>
        <v>2025</v>
      </c>
      <c r="D2200" s="80">
        <f t="shared" si="218"/>
        <v>1</v>
      </c>
      <c r="E2200" s="80">
        <f t="shared" si="219"/>
        <v>4</v>
      </c>
      <c r="F2200" s="44">
        <v>805.42970000000003</v>
      </c>
      <c r="G2200" s="44">
        <v>70.180000000000007</v>
      </c>
      <c r="H2200" s="44">
        <v>-0.56999999999999995</v>
      </c>
      <c r="I2200" s="44">
        <v>216.35</v>
      </c>
      <c r="J2200" s="44">
        <v>6738.3</v>
      </c>
      <c r="K2200" s="44">
        <v>1147.6446000000001</v>
      </c>
      <c r="L2200" s="44">
        <v>11733.69</v>
      </c>
      <c r="M2200" s="44">
        <v>19851.86</v>
      </c>
    </row>
    <row r="2201" spans="1:13" ht="15.5" x14ac:dyDescent="0.35">
      <c r="A2201" s="13">
        <v>45662</v>
      </c>
      <c r="B2201" s="44" t="s">
        <v>2247</v>
      </c>
      <c r="C2201" s="80">
        <f t="shared" si="217"/>
        <v>2025</v>
      </c>
      <c r="D2201" s="80">
        <f t="shared" si="218"/>
        <v>1</v>
      </c>
      <c r="E2201" s="80">
        <f t="shared" si="219"/>
        <v>5</v>
      </c>
      <c r="F2201" s="44">
        <v>800.16340000000002</v>
      </c>
      <c r="G2201" s="44">
        <v>69.72</v>
      </c>
      <c r="H2201" s="44">
        <v>-0.46</v>
      </c>
      <c r="I2201" s="44">
        <v>391.05</v>
      </c>
      <c r="J2201" s="44">
        <v>5833.1</v>
      </c>
      <c r="K2201" s="44">
        <v>1147.6446000000001</v>
      </c>
      <c r="L2201" s="44">
        <v>11734.38</v>
      </c>
      <c r="M2201" s="44">
        <v>19850.060000000001</v>
      </c>
    </row>
    <row r="2202" spans="1:13" ht="15.5" x14ac:dyDescent="0.35">
      <c r="A2202" s="13">
        <v>45663</v>
      </c>
      <c r="B2202" s="44" t="s">
        <v>2248</v>
      </c>
      <c r="C2202" s="80">
        <f t="shared" si="217"/>
        <v>2025</v>
      </c>
      <c r="D2202" s="80">
        <f t="shared" si="218"/>
        <v>1</v>
      </c>
      <c r="E2202" s="80">
        <f t="shared" si="219"/>
        <v>6</v>
      </c>
      <c r="F2202" s="44">
        <v>795.55629999999996</v>
      </c>
      <c r="G2202" s="44">
        <v>69.319999999999993</v>
      </c>
      <c r="H2202" s="44">
        <v>-0.4</v>
      </c>
      <c r="I2202" s="44">
        <v>400.99</v>
      </c>
      <c r="J2202" s="44">
        <v>5007</v>
      </c>
      <c r="K2202" s="44">
        <v>1147.6446000000001</v>
      </c>
      <c r="L2202" s="44">
        <v>11734.98</v>
      </c>
      <c r="M2202" s="44">
        <v>19848.47</v>
      </c>
    </row>
    <row r="2203" spans="1:13" ht="15.5" x14ac:dyDescent="0.35">
      <c r="A2203" s="13">
        <v>45664</v>
      </c>
      <c r="B2203" s="44" t="s">
        <v>2249</v>
      </c>
      <c r="C2203" s="80">
        <f t="shared" si="217"/>
        <v>2025</v>
      </c>
      <c r="D2203" s="80">
        <f t="shared" si="218"/>
        <v>1</v>
      </c>
      <c r="E2203" s="80">
        <f t="shared" si="219"/>
        <v>7</v>
      </c>
      <c r="F2203" s="44">
        <v>789.97059999999999</v>
      </c>
      <c r="G2203" s="44">
        <v>68.83</v>
      </c>
      <c r="H2203" s="44">
        <v>-0.49</v>
      </c>
      <c r="I2203" s="44">
        <v>222.36</v>
      </c>
      <c r="J2203" s="44">
        <v>5809.4</v>
      </c>
      <c r="K2203" s="44">
        <v>1147.6446000000001</v>
      </c>
      <c r="L2203" s="44">
        <v>11735.31</v>
      </c>
      <c r="M2203" s="44">
        <v>19847.599999999999</v>
      </c>
    </row>
    <row r="2204" spans="1:13" ht="15.5" x14ac:dyDescent="0.35">
      <c r="A2204" s="13">
        <v>45665</v>
      </c>
      <c r="B2204" s="44" t="s">
        <v>2250</v>
      </c>
      <c r="C2204" s="80">
        <f t="shared" si="217"/>
        <v>2025</v>
      </c>
      <c r="D2204" s="80">
        <f t="shared" si="218"/>
        <v>1</v>
      </c>
      <c r="E2204" s="80">
        <f t="shared" si="219"/>
        <v>8</v>
      </c>
      <c r="F2204" s="44">
        <v>783.16210000000001</v>
      </c>
      <c r="G2204" s="44">
        <v>68.239999999999995</v>
      </c>
      <c r="H2204" s="44">
        <v>-0.59</v>
      </c>
      <c r="I2204" s="44">
        <v>230.74</v>
      </c>
      <c r="J2204" s="44">
        <v>6836</v>
      </c>
      <c r="K2204" s="44">
        <v>1147.6446000000001</v>
      </c>
      <c r="L2204" s="44">
        <v>11735.75</v>
      </c>
      <c r="M2204" s="44">
        <v>19846.419999999998</v>
      </c>
    </row>
    <row r="2205" spans="1:13" ht="15.5" x14ac:dyDescent="0.35">
      <c r="A2205" s="13">
        <v>45666</v>
      </c>
      <c r="B2205" s="44" t="s">
        <v>2251</v>
      </c>
      <c r="C2205" s="80">
        <f t="shared" si="217"/>
        <v>2025</v>
      </c>
      <c r="D2205" s="80">
        <f t="shared" si="218"/>
        <v>1</v>
      </c>
      <c r="E2205" s="80">
        <f t="shared" si="219"/>
        <v>9</v>
      </c>
      <c r="F2205" s="44">
        <v>776.23689999999999</v>
      </c>
      <c r="G2205" s="44">
        <v>67.64</v>
      </c>
      <c r="H2205" s="44">
        <v>-0.6</v>
      </c>
      <c r="I2205" s="44">
        <v>194.5</v>
      </c>
      <c r="J2205" s="44">
        <v>7135.5</v>
      </c>
      <c r="K2205" s="44">
        <v>1147.6446000000001</v>
      </c>
      <c r="L2205" s="44">
        <v>11736.54</v>
      </c>
      <c r="M2205" s="44">
        <v>19844.34</v>
      </c>
    </row>
    <row r="2206" spans="1:13" ht="15.5" x14ac:dyDescent="0.35">
      <c r="A2206" s="13">
        <v>45667</v>
      </c>
      <c r="B2206" s="44" t="s">
        <v>2252</v>
      </c>
      <c r="C2206" s="80">
        <f t="shared" si="217"/>
        <v>2025</v>
      </c>
      <c r="D2206" s="80">
        <f t="shared" si="218"/>
        <v>1</v>
      </c>
      <c r="E2206" s="80">
        <f t="shared" si="219"/>
        <v>10</v>
      </c>
      <c r="F2206" s="44">
        <v>769.1046</v>
      </c>
      <c r="G2206" s="44">
        <v>67.02</v>
      </c>
      <c r="H2206" s="44">
        <v>-0.62</v>
      </c>
      <c r="I2206" s="44">
        <v>181.93</v>
      </c>
      <c r="J2206" s="44">
        <v>7317</v>
      </c>
      <c r="K2206" s="44">
        <v>1147.6446000000001</v>
      </c>
      <c r="L2206" s="44">
        <v>11736.95</v>
      </c>
      <c r="M2206" s="44">
        <v>19843.259999999998</v>
      </c>
    </row>
    <row r="2207" spans="1:13" ht="15.5" x14ac:dyDescent="0.35">
      <c r="A2207" s="13">
        <v>45668</v>
      </c>
      <c r="B2207" s="44" t="s">
        <v>2253</v>
      </c>
      <c r="C2207" s="80">
        <f t="shared" si="217"/>
        <v>2025</v>
      </c>
      <c r="D2207" s="80">
        <f t="shared" si="218"/>
        <v>1</v>
      </c>
      <c r="E2207" s="80">
        <f t="shared" si="219"/>
        <v>11</v>
      </c>
      <c r="F2207" s="44">
        <v>762.05050000000006</v>
      </c>
      <c r="G2207" s="44">
        <v>66.400000000000006</v>
      </c>
      <c r="H2207" s="44">
        <v>-0.61</v>
      </c>
      <c r="I2207" s="44">
        <v>146.81</v>
      </c>
      <c r="J2207" s="44">
        <v>7188.7</v>
      </c>
      <c r="K2207" s="44">
        <v>1147.6446000000001</v>
      </c>
      <c r="L2207" s="44">
        <v>11737.59</v>
      </c>
      <c r="M2207" s="44">
        <v>19834.59</v>
      </c>
    </row>
    <row r="2208" spans="1:13" ht="15.5" x14ac:dyDescent="0.35">
      <c r="A2208" s="13">
        <v>45669</v>
      </c>
      <c r="B2208" s="44" t="s">
        <v>2254</v>
      </c>
      <c r="C2208" s="80">
        <f t="shared" si="217"/>
        <v>2025</v>
      </c>
      <c r="D2208" s="80">
        <f t="shared" si="218"/>
        <v>1</v>
      </c>
      <c r="E2208" s="80">
        <f t="shared" si="219"/>
        <v>12</v>
      </c>
      <c r="F2208" s="44">
        <v>754.86300000000006</v>
      </c>
      <c r="G2208" s="44">
        <v>65.77</v>
      </c>
      <c r="H2208" s="44">
        <v>-0.63</v>
      </c>
      <c r="I2208" s="44">
        <v>156.76</v>
      </c>
      <c r="J2208" s="44">
        <v>7325</v>
      </c>
      <c r="K2208" s="44">
        <v>1147.6446000000001</v>
      </c>
      <c r="L2208" s="44">
        <v>11738.25</v>
      </c>
      <c r="M2208" s="44">
        <v>19832.849999999999</v>
      </c>
    </row>
    <row r="2209" spans="1:13" ht="15.5" x14ac:dyDescent="0.35">
      <c r="A2209" s="13">
        <v>45670</v>
      </c>
      <c r="B2209" s="44" t="s">
        <v>2255</v>
      </c>
      <c r="C2209" s="80">
        <f t="shared" si="217"/>
        <v>2025</v>
      </c>
      <c r="D2209" s="80">
        <f t="shared" si="218"/>
        <v>1</v>
      </c>
      <c r="E2209" s="80">
        <f t="shared" si="219"/>
        <v>13</v>
      </c>
      <c r="F2209" s="44">
        <v>745.80359999999996</v>
      </c>
      <c r="G2209" s="44">
        <v>64.989999999999995</v>
      </c>
      <c r="H2209" s="44">
        <v>-0.79</v>
      </c>
      <c r="I2209" s="44">
        <v>74.900000000000006</v>
      </c>
      <c r="J2209" s="44">
        <v>9090.7000000000007</v>
      </c>
      <c r="K2209" s="44">
        <v>1147.6446000000001</v>
      </c>
      <c r="L2209" s="44">
        <v>11738.85</v>
      </c>
      <c r="M2209" s="44">
        <v>19831.240000000002</v>
      </c>
    </row>
    <row r="2210" spans="1:13" ht="15.5" x14ac:dyDescent="0.35">
      <c r="A2210" s="13">
        <v>45671</v>
      </c>
      <c r="B2210" s="44" t="s">
        <v>2256</v>
      </c>
      <c r="C2210" s="80">
        <f t="shared" si="217"/>
        <v>2025</v>
      </c>
      <c r="D2210" s="80">
        <f t="shared" si="218"/>
        <v>1</v>
      </c>
      <c r="E2210" s="80">
        <f t="shared" si="219"/>
        <v>14</v>
      </c>
      <c r="F2210" s="44">
        <v>736.22450000000003</v>
      </c>
      <c r="G2210" s="44">
        <v>64.150000000000006</v>
      </c>
      <c r="H2210" s="44">
        <v>-0.83</v>
      </c>
      <c r="I2210" s="44">
        <v>78.41</v>
      </c>
      <c r="J2210" s="44">
        <v>9651</v>
      </c>
      <c r="K2210" s="44">
        <v>1147.6446000000001</v>
      </c>
      <c r="L2210" s="44">
        <v>11739.56</v>
      </c>
      <c r="M2210" s="44">
        <v>19829.37</v>
      </c>
    </row>
    <row r="2211" spans="1:13" ht="15.5" x14ac:dyDescent="0.35">
      <c r="A2211" s="13">
        <v>45672</v>
      </c>
      <c r="B2211" s="44" t="s">
        <v>2257</v>
      </c>
      <c r="C2211" s="80">
        <f t="shared" si="217"/>
        <v>2025</v>
      </c>
      <c r="D2211" s="80">
        <f t="shared" si="218"/>
        <v>1</v>
      </c>
      <c r="E2211" s="80">
        <f t="shared" si="219"/>
        <v>15</v>
      </c>
      <c r="F2211" s="44">
        <v>727.03539999999998</v>
      </c>
      <c r="G2211" s="44">
        <v>63.35</v>
      </c>
      <c r="H2211" s="44">
        <v>-0.8</v>
      </c>
      <c r="I2211" s="44">
        <v>221.95</v>
      </c>
      <c r="J2211" s="44">
        <v>9445.6</v>
      </c>
      <c r="K2211" s="44">
        <v>1147.6446000000001</v>
      </c>
      <c r="L2211" s="44">
        <v>11740.22</v>
      </c>
      <c r="M2211" s="44">
        <v>19827.63</v>
      </c>
    </row>
    <row r="2212" spans="1:13" ht="15.5" x14ac:dyDescent="0.35">
      <c r="A2212" s="13">
        <v>45673</v>
      </c>
      <c r="B2212" s="44" t="s">
        <v>2258</v>
      </c>
      <c r="C2212" s="80">
        <f t="shared" si="217"/>
        <v>2025</v>
      </c>
      <c r="D2212" s="80">
        <f t="shared" si="218"/>
        <v>1</v>
      </c>
      <c r="E2212" s="80">
        <f t="shared" si="219"/>
        <v>16</v>
      </c>
      <c r="F2212" s="44">
        <v>718.0095</v>
      </c>
      <c r="G2212" s="44">
        <v>62.56</v>
      </c>
      <c r="H2212" s="44">
        <v>-0.79</v>
      </c>
      <c r="I2212" s="44">
        <v>135.1</v>
      </c>
      <c r="J2212" s="44">
        <v>9204.5</v>
      </c>
      <c r="K2212" s="44">
        <v>1147.6446000000001</v>
      </c>
      <c r="L2212" s="44">
        <v>11740.87</v>
      </c>
      <c r="M2212" s="44">
        <v>19827.689999999999</v>
      </c>
    </row>
    <row r="2213" spans="1:13" ht="15.5" x14ac:dyDescent="0.35">
      <c r="A2213" s="13">
        <v>45674</v>
      </c>
      <c r="B2213" s="44" t="s">
        <v>2259</v>
      </c>
      <c r="C2213" s="80">
        <f t="shared" si="217"/>
        <v>2025</v>
      </c>
      <c r="D2213" s="80">
        <f t="shared" si="218"/>
        <v>1</v>
      </c>
      <c r="E2213" s="80">
        <f t="shared" si="219"/>
        <v>17</v>
      </c>
      <c r="F2213" s="44">
        <v>708.31960000000004</v>
      </c>
      <c r="G2213" s="44">
        <v>61.72</v>
      </c>
      <c r="H2213" s="44">
        <v>-0.84</v>
      </c>
      <c r="I2213" s="44">
        <v>142.51</v>
      </c>
      <c r="J2213" s="44">
        <v>9820.7999999999993</v>
      </c>
      <c r="K2213" s="44">
        <v>1147.6446000000001</v>
      </c>
      <c r="L2213" s="44">
        <v>11741.51</v>
      </c>
      <c r="M2213" s="44">
        <v>19826</v>
      </c>
    </row>
    <row r="2214" spans="1:13" ht="15.5" x14ac:dyDescent="0.35">
      <c r="A2214" s="13">
        <v>45675</v>
      </c>
      <c r="B2214" s="44" t="s">
        <v>2260</v>
      </c>
      <c r="C2214" s="80">
        <f t="shared" si="217"/>
        <v>2025</v>
      </c>
      <c r="D2214" s="80">
        <f t="shared" si="218"/>
        <v>1</v>
      </c>
      <c r="E2214" s="80">
        <f t="shared" si="219"/>
        <v>18</v>
      </c>
      <c r="F2214" s="44">
        <v>699.7029</v>
      </c>
      <c r="G2214" s="44">
        <v>60.97</v>
      </c>
      <c r="H2214" s="44">
        <v>-0.75</v>
      </c>
      <c r="I2214" s="44">
        <v>190.14</v>
      </c>
      <c r="J2214" s="44">
        <v>8811.7999999999993</v>
      </c>
      <c r="K2214" s="44">
        <v>1147.6446000000001</v>
      </c>
      <c r="L2214" s="44">
        <v>11742.24</v>
      </c>
      <c r="M2214" s="44">
        <v>19824.07</v>
      </c>
    </row>
    <row r="2215" spans="1:13" ht="15.5" x14ac:dyDescent="0.35">
      <c r="A2215" s="13">
        <v>45676</v>
      </c>
      <c r="B2215" s="44" t="s">
        <v>2261</v>
      </c>
      <c r="C2215" s="80">
        <f t="shared" si="217"/>
        <v>2025</v>
      </c>
      <c r="D2215" s="80">
        <f t="shared" si="218"/>
        <v>1</v>
      </c>
      <c r="E2215" s="80">
        <f t="shared" si="219"/>
        <v>19</v>
      </c>
      <c r="F2215" s="44">
        <v>691.04200000000003</v>
      </c>
      <c r="G2215" s="44">
        <v>60.21</v>
      </c>
      <c r="H2215" s="44">
        <v>-0.75</v>
      </c>
      <c r="I2215" s="44">
        <v>277.72000000000003</v>
      </c>
      <c r="J2215" s="44">
        <v>8785.2000000000007</v>
      </c>
      <c r="K2215" s="44">
        <v>1147.6446000000001</v>
      </c>
      <c r="L2215" s="44">
        <v>11742.99</v>
      </c>
      <c r="M2215" s="44">
        <v>19822.09</v>
      </c>
    </row>
    <row r="2216" spans="1:13" ht="15.5" x14ac:dyDescent="0.35">
      <c r="A2216" s="13">
        <v>45677</v>
      </c>
      <c r="B2216" s="44" t="s">
        <v>2262</v>
      </c>
      <c r="C2216" s="80">
        <f t="shared" si="217"/>
        <v>2025</v>
      </c>
      <c r="D2216" s="80">
        <f t="shared" si="218"/>
        <v>1</v>
      </c>
      <c r="E2216" s="80">
        <f t="shared" si="219"/>
        <v>20</v>
      </c>
      <c r="F2216" s="44">
        <v>680.86490000000003</v>
      </c>
      <c r="G2216" s="44">
        <v>59.33</v>
      </c>
      <c r="H2216" s="44">
        <v>-0.89</v>
      </c>
      <c r="I2216" s="44">
        <v>152.06</v>
      </c>
      <c r="J2216" s="44">
        <v>10293</v>
      </c>
      <c r="K2216" s="44">
        <v>1147.6446000000001</v>
      </c>
      <c r="L2216" s="44">
        <v>11743.73</v>
      </c>
      <c r="M2216" s="44">
        <v>19820.14</v>
      </c>
    </row>
    <row r="2217" spans="1:13" ht="15.5" x14ac:dyDescent="0.35">
      <c r="A2217" s="13">
        <v>45678</v>
      </c>
      <c r="B2217" s="44" t="s">
        <v>2263</v>
      </c>
      <c r="C2217" s="80">
        <f t="shared" si="217"/>
        <v>2025</v>
      </c>
      <c r="D2217" s="80">
        <f t="shared" si="218"/>
        <v>1</v>
      </c>
      <c r="E2217" s="80">
        <f t="shared" si="219"/>
        <v>21</v>
      </c>
      <c r="F2217" s="44">
        <v>670.17420000000004</v>
      </c>
      <c r="G2217" s="44">
        <v>58.4</v>
      </c>
      <c r="H2217" s="44">
        <v>-0.93</v>
      </c>
      <c r="I2217" s="44">
        <v>99.22</v>
      </c>
      <c r="J2217" s="44">
        <v>10588.3</v>
      </c>
      <c r="K2217" s="44">
        <v>1147.6446000000001</v>
      </c>
      <c r="L2217" s="44">
        <v>11744.47</v>
      </c>
      <c r="M2217" s="44">
        <v>19815.169999999998</v>
      </c>
    </row>
    <row r="2218" spans="1:13" ht="15.5" x14ac:dyDescent="0.35">
      <c r="A2218" s="13">
        <v>45679</v>
      </c>
      <c r="B2218" s="44" t="s">
        <v>2264</v>
      </c>
      <c r="C2218" s="80">
        <f t="shared" si="217"/>
        <v>2025</v>
      </c>
      <c r="D2218" s="80">
        <f t="shared" si="218"/>
        <v>1</v>
      </c>
      <c r="E2218" s="80">
        <f t="shared" si="219"/>
        <v>22</v>
      </c>
      <c r="F2218" s="44">
        <v>661.03099999999995</v>
      </c>
      <c r="G2218" s="44">
        <v>57.6</v>
      </c>
      <c r="H2218" s="44">
        <v>-0.8</v>
      </c>
      <c r="I2218" s="44">
        <v>159.93</v>
      </c>
      <c r="J2218" s="44">
        <v>9262.7000000000007</v>
      </c>
      <c r="K2218" s="44">
        <v>1147.6446000000001</v>
      </c>
      <c r="L2218" s="44">
        <v>11745.21</v>
      </c>
      <c r="M2218" s="44">
        <v>19813.23</v>
      </c>
    </row>
    <row r="2219" spans="1:13" ht="15.5" x14ac:dyDescent="0.35">
      <c r="A2219" s="13">
        <v>45680</v>
      </c>
      <c r="B2219" s="44" t="s">
        <v>2265</v>
      </c>
      <c r="C2219" s="80">
        <f t="shared" si="217"/>
        <v>2025</v>
      </c>
      <c r="D2219" s="80">
        <f t="shared" si="218"/>
        <v>1</v>
      </c>
      <c r="E2219" s="80">
        <f t="shared" si="219"/>
        <v>23</v>
      </c>
      <c r="F2219" s="44">
        <v>654.33939999999996</v>
      </c>
      <c r="G2219" s="44">
        <v>57.02</v>
      </c>
      <c r="H2219" s="44">
        <v>-0.57999999999999996</v>
      </c>
      <c r="I2219" s="44">
        <v>231.64</v>
      </c>
      <c r="J2219" s="44">
        <v>7094.2</v>
      </c>
      <c r="K2219" s="44">
        <v>1147.6446000000001</v>
      </c>
      <c r="L2219" s="44">
        <v>11745.9</v>
      </c>
      <c r="M2219" s="44">
        <v>19811.400000000001</v>
      </c>
    </row>
    <row r="2220" spans="1:13" ht="15.5" x14ac:dyDescent="0.35">
      <c r="A2220" s="13">
        <v>45681</v>
      </c>
      <c r="B2220" s="44" t="s">
        <v>2266</v>
      </c>
      <c r="C2220" s="80">
        <f t="shared" si="217"/>
        <v>2025</v>
      </c>
      <c r="D2220" s="80">
        <f t="shared" si="218"/>
        <v>1</v>
      </c>
      <c r="E2220" s="80">
        <f t="shared" si="219"/>
        <v>24</v>
      </c>
      <c r="F2220" s="44">
        <v>648.74040000000002</v>
      </c>
      <c r="G2220" s="44">
        <v>56.53</v>
      </c>
      <c r="H2220" s="44">
        <v>-0.49</v>
      </c>
      <c r="I2220" s="44">
        <v>334.8</v>
      </c>
      <c r="J2220" s="44">
        <v>5925.5</v>
      </c>
      <c r="K2220" s="44">
        <v>1147.6446000000001</v>
      </c>
      <c r="L2220" s="44">
        <v>11746.16</v>
      </c>
      <c r="M2220" s="44">
        <v>19810.73</v>
      </c>
    </row>
    <row r="2221" spans="1:13" ht="15.5" x14ac:dyDescent="0.35">
      <c r="A2221" s="13">
        <v>45682</v>
      </c>
      <c r="B2221" s="44" t="s">
        <v>2267</v>
      </c>
      <c r="C2221" s="80">
        <f t="shared" si="217"/>
        <v>2025</v>
      </c>
      <c r="D2221" s="80">
        <f t="shared" si="218"/>
        <v>1</v>
      </c>
      <c r="E2221" s="80">
        <f t="shared" si="219"/>
        <v>25</v>
      </c>
      <c r="F2221" s="44">
        <v>644.74109999999996</v>
      </c>
      <c r="G2221" s="44">
        <v>56.18</v>
      </c>
      <c r="H2221" s="44">
        <v>-0.35</v>
      </c>
      <c r="I2221" s="44">
        <v>543.63</v>
      </c>
      <c r="J2221" s="44">
        <v>4756.1000000000004</v>
      </c>
      <c r="K2221" s="44">
        <v>1147.6446000000001</v>
      </c>
      <c r="L2221" s="44">
        <v>11746.46</v>
      </c>
      <c r="M2221" s="44">
        <v>19837.52</v>
      </c>
    </row>
    <row r="2222" spans="1:13" ht="15.5" x14ac:dyDescent="0.35">
      <c r="A2222" s="13">
        <v>45683</v>
      </c>
      <c r="B2222" s="44" t="s">
        <v>2268</v>
      </c>
      <c r="C2222" s="80">
        <f t="shared" si="217"/>
        <v>2025</v>
      </c>
      <c r="D2222" s="80">
        <f t="shared" si="218"/>
        <v>1</v>
      </c>
      <c r="E2222" s="80">
        <f t="shared" si="219"/>
        <v>26</v>
      </c>
      <c r="F2222" s="44">
        <v>640.56719999999996</v>
      </c>
      <c r="G2222" s="44">
        <v>55.82</v>
      </c>
      <c r="H2222" s="44">
        <v>-0.36</v>
      </c>
      <c r="I2222" s="44">
        <v>658.35</v>
      </c>
      <c r="J2222" s="44">
        <v>4648.7</v>
      </c>
      <c r="K2222" s="44">
        <v>1147.6446000000001</v>
      </c>
      <c r="L2222" s="44">
        <v>11746.65</v>
      </c>
      <c r="M2222" s="44">
        <v>19837.03</v>
      </c>
    </row>
    <row r="2223" spans="1:13" ht="15.5" x14ac:dyDescent="0.35">
      <c r="A2223" s="13">
        <v>45684</v>
      </c>
      <c r="B2223" s="44" t="s">
        <v>2269</v>
      </c>
      <c r="C2223" s="80">
        <f t="shared" si="217"/>
        <v>2025</v>
      </c>
      <c r="D2223" s="80">
        <f t="shared" si="218"/>
        <v>1</v>
      </c>
      <c r="E2223" s="80">
        <f t="shared" si="219"/>
        <v>27</v>
      </c>
      <c r="F2223" s="44">
        <v>636.18430000000001</v>
      </c>
      <c r="G2223" s="44">
        <v>55.43</v>
      </c>
      <c r="H2223" s="44">
        <v>-0.38</v>
      </c>
      <c r="I2223" s="44">
        <v>458.72</v>
      </c>
      <c r="J2223" s="44">
        <v>4844.8</v>
      </c>
      <c r="K2223" s="44">
        <v>1147.6446000000001</v>
      </c>
      <c r="L2223" s="44">
        <v>11746.91</v>
      </c>
      <c r="M2223" s="44">
        <v>19836.330000000002</v>
      </c>
    </row>
    <row r="2224" spans="1:13" ht="15.5" x14ac:dyDescent="0.35">
      <c r="A2224" s="13">
        <v>45685</v>
      </c>
      <c r="B2224" s="44" t="s">
        <v>2270</v>
      </c>
      <c r="C2224" s="80">
        <f t="shared" si="217"/>
        <v>2025</v>
      </c>
      <c r="D2224" s="80">
        <f t="shared" si="218"/>
        <v>1</v>
      </c>
      <c r="E2224" s="80">
        <f t="shared" si="219"/>
        <v>28</v>
      </c>
      <c r="F2224" s="44">
        <v>631.79150000000004</v>
      </c>
      <c r="G2224" s="44">
        <v>55.05</v>
      </c>
      <c r="H2224" s="44">
        <v>-0.38</v>
      </c>
      <c r="I2224" s="44">
        <v>325.57</v>
      </c>
      <c r="J2224" s="44">
        <v>4708.3999999999996</v>
      </c>
      <c r="K2224" s="44">
        <v>1147.6446000000001</v>
      </c>
      <c r="L2224" s="44">
        <v>11746.96</v>
      </c>
      <c r="M2224" s="44">
        <v>19836.21</v>
      </c>
    </row>
    <row r="2225" spans="1:13" ht="15.5" x14ac:dyDescent="0.35">
      <c r="A2225" s="13">
        <v>45686</v>
      </c>
      <c r="B2225" s="44" t="s">
        <v>2271</v>
      </c>
      <c r="C2225" s="80">
        <f t="shared" si="217"/>
        <v>2025</v>
      </c>
      <c r="D2225" s="80">
        <f t="shared" si="218"/>
        <v>1</v>
      </c>
      <c r="E2225" s="80">
        <f t="shared" si="219"/>
        <v>29</v>
      </c>
      <c r="F2225" s="44">
        <v>627.16539999999998</v>
      </c>
      <c r="G2225" s="44">
        <v>54.65</v>
      </c>
      <c r="H2225" s="44">
        <v>-0.4</v>
      </c>
      <c r="I2225" s="44">
        <v>337.6</v>
      </c>
      <c r="J2225" s="44">
        <v>4805.7</v>
      </c>
      <c r="K2225" s="44">
        <v>1147.6446000000001</v>
      </c>
      <c r="L2225" s="44">
        <v>11747.23</v>
      </c>
      <c r="M2225" s="44">
        <v>19835.490000000002</v>
      </c>
    </row>
    <row r="2226" spans="1:13" ht="15.5" x14ac:dyDescent="0.35">
      <c r="A2226" s="13">
        <v>45687</v>
      </c>
      <c r="B2226" s="44" t="s">
        <v>2272</v>
      </c>
      <c r="C2226" s="80">
        <f t="shared" si="217"/>
        <v>2025</v>
      </c>
      <c r="D2226" s="80">
        <f t="shared" si="218"/>
        <v>1</v>
      </c>
      <c r="E2226" s="80">
        <f t="shared" si="219"/>
        <v>30</v>
      </c>
      <c r="F2226" s="44">
        <v>621.3338</v>
      </c>
      <c r="G2226" s="44">
        <v>54.14</v>
      </c>
      <c r="H2226" s="44">
        <v>-0.51</v>
      </c>
      <c r="I2226" s="44">
        <v>179.27</v>
      </c>
      <c r="J2226" s="44">
        <v>6056.8</v>
      </c>
      <c r="K2226" s="44">
        <v>1147.6446000000001</v>
      </c>
      <c r="L2226" s="44">
        <v>11747.45</v>
      </c>
      <c r="M2226" s="44">
        <v>19844.91</v>
      </c>
    </row>
    <row r="2227" spans="1:13" ht="15.5" x14ac:dyDescent="0.35">
      <c r="A2227" s="13">
        <v>45688</v>
      </c>
      <c r="B2227" s="44" t="s">
        <v>2273</v>
      </c>
      <c r="C2227" s="80">
        <f t="shared" si="217"/>
        <v>2025</v>
      </c>
      <c r="D2227" s="80">
        <f t="shared" si="218"/>
        <v>1</v>
      </c>
      <c r="E2227" s="80">
        <f t="shared" si="219"/>
        <v>31</v>
      </c>
      <c r="F2227" s="44">
        <v>615.04369999999994</v>
      </c>
      <c r="G2227" s="44">
        <v>53.59</v>
      </c>
      <c r="H2227" s="44">
        <v>-0.55000000000000004</v>
      </c>
      <c r="I2227" s="44">
        <v>144.16999999999999</v>
      </c>
      <c r="J2227" s="44">
        <v>6467.7</v>
      </c>
      <c r="K2227" s="44">
        <v>1147.6446000000001</v>
      </c>
      <c r="L2227" s="44">
        <v>11747.98</v>
      </c>
      <c r="M2227" s="44">
        <v>19843.52</v>
      </c>
    </row>
    <row r="2228" spans="1:13" ht="15.5" x14ac:dyDescent="0.35">
      <c r="A2228" s="13">
        <v>45689</v>
      </c>
      <c r="B2228" s="44" t="s">
        <v>2274</v>
      </c>
      <c r="C2228" s="80">
        <f t="shared" si="217"/>
        <v>2025</v>
      </c>
      <c r="D2228" s="80">
        <f t="shared" si="218"/>
        <v>2</v>
      </c>
      <c r="E2228" s="80">
        <f t="shared" si="219"/>
        <v>1</v>
      </c>
      <c r="F2228" s="44">
        <v>609.78930000000003</v>
      </c>
      <c r="G2228" s="44">
        <v>53.13</v>
      </c>
      <c r="H2228" s="44">
        <v>-0.46</v>
      </c>
      <c r="I2228" s="44">
        <v>261.10000000000002</v>
      </c>
      <c r="J2228" s="44">
        <v>5621.2</v>
      </c>
      <c r="K2228" s="44">
        <v>1147.7501999999999</v>
      </c>
      <c r="L2228" s="44">
        <v>11748.42</v>
      </c>
      <c r="M2228" s="44">
        <v>19842.349999999999</v>
      </c>
    </row>
    <row r="2229" spans="1:13" ht="15.5" x14ac:dyDescent="0.35">
      <c r="A2229" s="13">
        <v>45690</v>
      </c>
      <c r="B2229" s="44" t="s">
        <v>2275</v>
      </c>
      <c r="C2229" s="80">
        <f t="shared" si="217"/>
        <v>2025</v>
      </c>
      <c r="D2229" s="80">
        <f t="shared" si="218"/>
        <v>2</v>
      </c>
      <c r="E2229" s="80">
        <f t="shared" si="219"/>
        <v>2</v>
      </c>
      <c r="F2229" s="44">
        <v>604.20799999999997</v>
      </c>
      <c r="G2229" s="44">
        <v>52.64</v>
      </c>
      <c r="H2229" s="44">
        <v>-0.49</v>
      </c>
      <c r="I2229" s="44">
        <v>273.89999999999998</v>
      </c>
      <c r="J2229" s="44">
        <v>5893</v>
      </c>
      <c r="K2229" s="44">
        <v>1147.7501999999999</v>
      </c>
      <c r="L2229" s="44">
        <v>11748.87</v>
      </c>
      <c r="M2229" s="44">
        <v>19841.169999999998</v>
      </c>
    </row>
    <row r="2230" spans="1:13" ht="15.5" x14ac:dyDescent="0.35">
      <c r="A2230" s="13">
        <v>45691</v>
      </c>
      <c r="B2230" s="44" t="s">
        <v>2276</v>
      </c>
      <c r="C2230" s="80">
        <f t="shared" si="217"/>
        <v>2025</v>
      </c>
      <c r="D2230" s="80">
        <f t="shared" si="218"/>
        <v>2</v>
      </c>
      <c r="E2230" s="80">
        <f t="shared" si="219"/>
        <v>3</v>
      </c>
      <c r="F2230" s="44">
        <v>596.5027</v>
      </c>
      <c r="G2230" s="44">
        <v>51.97</v>
      </c>
      <c r="H2230" s="44">
        <v>-0.67</v>
      </c>
      <c r="I2230" s="44">
        <v>137.87</v>
      </c>
      <c r="J2230" s="44">
        <v>7870.4</v>
      </c>
      <c r="K2230" s="44">
        <v>1147.7501999999999</v>
      </c>
      <c r="L2230" s="44">
        <v>11749.37</v>
      </c>
      <c r="M2230" s="44">
        <v>19839.84</v>
      </c>
    </row>
    <row r="2231" spans="1:13" ht="15.5" x14ac:dyDescent="0.35">
      <c r="A2231" s="13">
        <v>45692</v>
      </c>
      <c r="B2231" s="44" t="s">
        <v>2277</v>
      </c>
      <c r="C2231" s="80">
        <f t="shared" si="217"/>
        <v>2025</v>
      </c>
      <c r="D2231" s="80">
        <f t="shared" si="218"/>
        <v>2</v>
      </c>
      <c r="E2231" s="80">
        <f t="shared" si="219"/>
        <v>4</v>
      </c>
      <c r="F2231" s="44">
        <v>588.80539999999996</v>
      </c>
      <c r="G2231" s="44">
        <v>51.3</v>
      </c>
      <c r="H2231" s="44">
        <v>-0.67</v>
      </c>
      <c r="I2231" s="44">
        <v>139.55000000000001</v>
      </c>
      <c r="J2231" s="44">
        <v>7928.3</v>
      </c>
      <c r="K2231" s="44">
        <v>1147.7501999999999</v>
      </c>
      <c r="L2231" s="44">
        <v>11750.04</v>
      </c>
      <c r="M2231" s="44">
        <v>19838.07</v>
      </c>
    </row>
    <row r="2232" spans="1:13" ht="15.5" x14ac:dyDescent="0.35">
      <c r="A2232" s="13">
        <v>45693</v>
      </c>
      <c r="B2232" s="44" t="s">
        <v>2278</v>
      </c>
      <c r="C2232" s="80">
        <f t="shared" si="217"/>
        <v>2025</v>
      </c>
      <c r="D2232" s="80">
        <f t="shared" si="218"/>
        <v>2</v>
      </c>
      <c r="E2232" s="80">
        <f t="shared" si="219"/>
        <v>5</v>
      </c>
      <c r="F2232" s="44">
        <v>580.99059999999997</v>
      </c>
      <c r="G2232" s="44">
        <v>50.62</v>
      </c>
      <c r="H2232" s="44">
        <v>-0.68</v>
      </c>
      <c r="I2232" s="44">
        <v>194.53</v>
      </c>
      <c r="J2232" s="44">
        <v>7951.2</v>
      </c>
      <c r="K2232" s="44">
        <v>1147.7501999999999</v>
      </c>
      <c r="L2232" s="44">
        <v>11741.59</v>
      </c>
      <c r="M2232" s="44">
        <v>19804.48</v>
      </c>
    </row>
    <row r="2233" spans="1:13" ht="15.5" x14ac:dyDescent="0.35">
      <c r="A2233" s="13">
        <v>45694</v>
      </c>
      <c r="B2233" s="44" t="s">
        <v>2279</v>
      </c>
      <c r="C2233" s="80">
        <f t="shared" si="217"/>
        <v>2025</v>
      </c>
      <c r="D2233" s="80">
        <f t="shared" si="218"/>
        <v>2</v>
      </c>
      <c r="E2233" s="80">
        <f t="shared" si="219"/>
        <v>6</v>
      </c>
      <c r="F2233" s="44">
        <v>573.56410000000005</v>
      </c>
      <c r="G2233" s="44">
        <v>49.97</v>
      </c>
      <c r="H2233" s="44">
        <v>-0.65</v>
      </c>
      <c r="I2233" s="44">
        <v>133.84</v>
      </c>
      <c r="J2233" s="44">
        <v>7500.2</v>
      </c>
      <c r="K2233" s="44">
        <v>1147.7501999999999</v>
      </c>
      <c r="L2233" s="44">
        <v>11751.2</v>
      </c>
      <c r="M2233" s="44">
        <v>19703.400000000001</v>
      </c>
    </row>
    <row r="2234" spans="1:13" ht="15.5" x14ac:dyDescent="0.35">
      <c r="A2234" s="13">
        <v>45695</v>
      </c>
      <c r="B2234" s="44" t="s">
        <v>2280</v>
      </c>
      <c r="C2234" s="80">
        <f t="shared" si="217"/>
        <v>2025</v>
      </c>
      <c r="D2234" s="80">
        <f t="shared" si="218"/>
        <v>2</v>
      </c>
      <c r="E2234" s="80">
        <f t="shared" si="219"/>
        <v>7</v>
      </c>
      <c r="F2234" s="44">
        <v>567.11270000000002</v>
      </c>
      <c r="G2234" s="44">
        <v>49.41</v>
      </c>
      <c r="H2234" s="44">
        <v>-0.56000000000000005</v>
      </c>
      <c r="I2234" s="44">
        <v>266.31</v>
      </c>
      <c r="J2234" s="44">
        <v>6712.1</v>
      </c>
      <c r="K2234" s="44">
        <v>1147.7501999999999</v>
      </c>
      <c r="L2234" s="44">
        <v>11751.25</v>
      </c>
      <c r="M2234" s="44">
        <v>19703.259999999998</v>
      </c>
    </row>
    <row r="2235" spans="1:13" ht="15.5" x14ac:dyDescent="0.35">
      <c r="A2235" s="13">
        <v>45696</v>
      </c>
      <c r="B2235" s="44" t="s">
        <v>2281</v>
      </c>
      <c r="C2235" s="80">
        <f t="shared" si="217"/>
        <v>2025</v>
      </c>
      <c r="D2235" s="80">
        <f t="shared" si="218"/>
        <v>2</v>
      </c>
      <c r="E2235" s="80">
        <f t="shared" si="219"/>
        <v>8</v>
      </c>
      <c r="F2235" s="44">
        <v>561.5172</v>
      </c>
      <c r="G2235" s="44">
        <v>48.92</v>
      </c>
      <c r="H2235" s="44">
        <v>-0.49</v>
      </c>
      <c r="I2235" s="44">
        <v>253.88</v>
      </c>
      <c r="J2235" s="44">
        <v>5846</v>
      </c>
      <c r="K2235" s="44">
        <v>1147.7501999999999</v>
      </c>
      <c r="L2235" s="44">
        <v>11751.52</v>
      </c>
      <c r="M2235" s="44">
        <v>19702.560000000001</v>
      </c>
    </row>
    <row r="2236" spans="1:13" ht="15.5" x14ac:dyDescent="0.35">
      <c r="A2236" s="13">
        <v>45697</v>
      </c>
      <c r="B2236" s="44" t="s">
        <v>2282</v>
      </c>
      <c r="C2236" s="80">
        <f t="shared" si="217"/>
        <v>2025</v>
      </c>
      <c r="D2236" s="80">
        <f t="shared" si="218"/>
        <v>2</v>
      </c>
      <c r="E2236" s="80">
        <f t="shared" si="219"/>
        <v>9</v>
      </c>
      <c r="F2236" s="44">
        <v>556.33370000000002</v>
      </c>
      <c r="G2236" s="44">
        <v>48.47</v>
      </c>
      <c r="H2236" s="44">
        <v>-0.45</v>
      </c>
      <c r="I2236" s="44">
        <v>398.14</v>
      </c>
      <c r="J2236" s="44">
        <v>5565.3</v>
      </c>
      <c r="K2236" s="44">
        <v>1147.7501999999999</v>
      </c>
      <c r="L2236" s="44">
        <v>11751.71</v>
      </c>
      <c r="M2236" s="44">
        <v>19702.060000000001</v>
      </c>
    </row>
    <row r="2237" spans="1:13" ht="15.5" x14ac:dyDescent="0.35">
      <c r="A2237" s="13">
        <v>45698</v>
      </c>
      <c r="B2237" s="44" t="s">
        <v>2283</v>
      </c>
      <c r="C2237" s="80">
        <f t="shared" si="217"/>
        <v>2025</v>
      </c>
      <c r="D2237" s="80">
        <f t="shared" si="218"/>
        <v>2</v>
      </c>
      <c r="E2237" s="80">
        <f t="shared" si="219"/>
        <v>10</v>
      </c>
      <c r="F2237" s="44">
        <v>549.59569999999997</v>
      </c>
      <c r="G2237" s="44">
        <v>47.88</v>
      </c>
      <c r="H2237" s="44">
        <v>-0.59</v>
      </c>
      <c r="I2237" s="44">
        <v>236.02</v>
      </c>
      <c r="J2237" s="44">
        <v>6991</v>
      </c>
      <c r="K2237" s="44">
        <v>1147.7501999999999</v>
      </c>
      <c r="L2237" s="44">
        <v>11751.9</v>
      </c>
      <c r="M2237" s="44">
        <v>19701.560000000001</v>
      </c>
    </row>
    <row r="2238" spans="1:13" ht="15.5" x14ac:dyDescent="0.35">
      <c r="A2238" s="13">
        <v>45699</v>
      </c>
      <c r="B2238" s="44" t="s">
        <v>2284</v>
      </c>
      <c r="C2238" s="80">
        <f t="shared" si="217"/>
        <v>2025</v>
      </c>
      <c r="D2238" s="80">
        <f t="shared" si="218"/>
        <v>2</v>
      </c>
      <c r="E2238" s="80">
        <f t="shared" si="219"/>
        <v>11</v>
      </c>
      <c r="F2238" s="44">
        <v>542.19449999999995</v>
      </c>
      <c r="G2238" s="44">
        <v>47.24</v>
      </c>
      <c r="H2238" s="44">
        <v>-0.64</v>
      </c>
      <c r="I2238" s="44">
        <v>216.62</v>
      </c>
      <c r="J2238" s="44">
        <v>7616.2</v>
      </c>
      <c r="K2238" s="44">
        <v>1147.7501999999999</v>
      </c>
      <c r="L2238" s="44">
        <v>11752.3</v>
      </c>
      <c r="M2238" s="44">
        <v>19698.5</v>
      </c>
    </row>
    <row r="2239" spans="1:13" ht="15.5" x14ac:dyDescent="0.35">
      <c r="A2239" s="13">
        <v>45700</v>
      </c>
      <c r="B2239" s="44" t="s">
        <v>2285</v>
      </c>
      <c r="C2239" s="80">
        <f t="shared" si="217"/>
        <v>2025</v>
      </c>
      <c r="D2239" s="80">
        <f t="shared" si="218"/>
        <v>2</v>
      </c>
      <c r="E2239" s="80">
        <f t="shared" si="219"/>
        <v>12</v>
      </c>
      <c r="F2239" s="44">
        <v>534.55079999999998</v>
      </c>
      <c r="G2239" s="44">
        <v>46.57</v>
      </c>
      <c r="H2239" s="44">
        <v>-0.67</v>
      </c>
      <c r="I2239" s="44">
        <v>138.02000000000001</v>
      </c>
      <c r="J2239" s="44">
        <v>7935.7</v>
      </c>
      <c r="K2239" s="44">
        <v>1147.7501999999999</v>
      </c>
      <c r="L2239" s="44">
        <v>11743.87</v>
      </c>
      <c r="M2239" s="44">
        <v>19664.86</v>
      </c>
    </row>
    <row r="2240" spans="1:13" ht="15.5" x14ac:dyDescent="0.35">
      <c r="A2240" s="13">
        <v>45701</v>
      </c>
      <c r="B2240" s="44" t="s">
        <v>2286</v>
      </c>
      <c r="C2240" s="80">
        <f t="shared" si="217"/>
        <v>2025</v>
      </c>
      <c r="D2240" s="80">
        <f t="shared" si="218"/>
        <v>2</v>
      </c>
      <c r="E2240" s="80">
        <f t="shared" si="219"/>
        <v>13</v>
      </c>
      <c r="F2240" s="44">
        <v>526.79849999999999</v>
      </c>
      <c r="G2240" s="44">
        <v>45.9</v>
      </c>
      <c r="H2240" s="44">
        <v>-0.68</v>
      </c>
      <c r="I2240" s="44">
        <v>129.16</v>
      </c>
      <c r="J2240" s="44">
        <v>8012</v>
      </c>
      <c r="K2240" s="44">
        <v>1147.7501999999999</v>
      </c>
      <c r="L2240" s="44">
        <v>11753.46</v>
      </c>
      <c r="M2240" s="44">
        <v>19695.45</v>
      </c>
    </row>
    <row r="2241" spans="1:13" ht="15.5" x14ac:dyDescent="0.35">
      <c r="A2241" s="13">
        <v>45702</v>
      </c>
      <c r="B2241" s="44" t="s">
        <v>2287</v>
      </c>
      <c r="C2241" s="80">
        <f t="shared" si="217"/>
        <v>2025</v>
      </c>
      <c r="D2241" s="80">
        <f t="shared" si="218"/>
        <v>2</v>
      </c>
      <c r="E2241" s="80">
        <f t="shared" si="219"/>
        <v>14</v>
      </c>
      <c r="F2241" s="44">
        <v>518.79300000000001</v>
      </c>
      <c r="G2241" s="44">
        <v>45.2</v>
      </c>
      <c r="H2241" s="44">
        <v>-0.7</v>
      </c>
      <c r="I2241" s="44">
        <v>165.53</v>
      </c>
      <c r="J2241" s="44">
        <v>8181.1</v>
      </c>
      <c r="K2241" s="44">
        <v>1147.7501999999999</v>
      </c>
      <c r="L2241" s="44">
        <v>11754.06</v>
      </c>
      <c r="M2241" s="44">
        <v>19693.849999999999</v>
      </c>
    </row>
    <row r="2242" spans="1:13" ht="15.5" x14ac:dyDescent="0.35">
      <c r="A2242" s="13">
        <v>45703</v>
      </c>
      <c r="B2242" s="44" t="s">
        <v>2288</v>
      </c>
      <c r="C2242" s="80">
        <f t="shared" si="217"/>
        <v>2025</v>
      </c>
      <c r="D2242" s="80">
        <f t="shared" si="218"/>
        <v>2</v>
      </c>
      <c r="E2242" s="80">
        <f t="shared" si="219"/>
        <v>15</v>
      </c>
      <c r="F2242" s="44">
        <v>512.11239999999998</v>
      </c>
      <c r="G2242" s="44">
        <v>44.62</v>
      </c>
      <c r="H2242" s="44">
        <v>-0.57999999999999996</v>
      </c>
      <c r="I2242" s="44">
        <v>147.44</v>
      </c>
      <c r="J2242" s="44">
        <v>6843.1</v>
      </c>
      <c r="K2242" s="44">
        <v>1147.7501999999999</v>
      </c>
      <c r="L2242" s="44">
        <v>11754.65</v>
      </c>
      <c r="M2242" s="44">
        <v>19692.29</v>
      </c>
    </row>
    <row r="2243" spans="1:13" ht="15.5" x14ac:dyDescent="0.35">
      <c r="A2243" s="13">
        <v>45704</v>
      </c>
      <c r="B2243" s="44" t="s">
        <v>2289</v>
      </c>
      <c r="C2243" s="80">
        <f t="shared" si="217"/>
        <v>2025</v>
      </c>
      <c r="D2243" s="80">
        <f t="shared" si="218"/>
        <v>2</v>
      </c>
      <c r="E2243" s="80">
        <f t="shared" si="219"/>
        <v>16</v>
      </c>
      <c r="F2243" s="44">
        <v>505.7747</v>
      </c>
      <c r="G2243" s="44">
        <v>44.07</v>
      </c>
      <c r="H2243" s="44">
        <v>-0.55000000000000004</v>
      </c>
      <c r="I2243" s="44">
        <v>267.72000000000003</v>
      </c>
      <c r="J2243" s="44">
        <v>6553.6</v>
      </c>
      <c r="K2243" s="44">
        <v>1147.7501999999999</v>
      </c>
      <c r="L2243" s="44">
        <v>11755.07</v>
      </c>
      <c r="M2243" s="44">
        <v>19691.189999999999</v>
      </c>
    </row>
    <row r="2244" spans="1:13" ht="15.5" x14ac:dyDescent="0.35">
      <c r="A2244" s="13">
        <v>45705</v>
      </c>
      <c r="B2244" s="44" t="s">
        <v>2290</v>
      </c>
      <c r="C2244" s="80">
        <f t="shared" si="217"/>
        <v>2025</v>
      </c>
      <c r="D2244" s="80">
        <f t="shared" si="218"/>
        <v>2</v>
      </c>
      <c r="E2244" s="80">
        <f t="shared" si="219"/>
        <v>17</v>
      </c>
      <c r="F2244" s="44">
        <v>497.4076</v>
      </c>
      <c r="G2244" s="44">
        <v>43.34</v>
      </c>
      <c r="H2244" s="44">
        <v>-0.73</v>
      </c>
      <c r="I2244" s="44">
        <v>112.32</v>
      </c>
      <c r="J2244" s="44">
        <v>8659</v>
      </c>
      <c r="K2244" s="44">
        <v>1147.7501999999999</v>
      </c>
      <c r="L2244" s="44">
        <v>11755.5</v>
      </c>
      <c r="M2244" s="44">
        <v>19690.04</v>
      </c>
    </row>
    <row r="2245" spans="1:13" ht="15.5" x14ac:dyDescent="0.35">
      <c r="A2245" s="13">
        <v>45706</v>
      </c>
      <c r="B2245" s="44" t="s">
        <v>2291</v>
      </c>
      <c r="C2245" s="80">
        <f t="shared" ref="C2245:C2258" si="220">YEAR(B2245)</f>
        <v>2025</v>
      </c>
      <c r="D2245" s="80">
        <f t="shared" ref="D2245:D2258" si="221">MONTH(B2245)</f>
        <v>2</v>
      </c>
      <c r="E2245" s="80">
        <f t="shared" ref="E2245:E2258" si="222">DAY(B2245)</f>
        <v>18</v>
      </c>
      <c r="F2245" s="44">
        <v>488.83819999999997</v>
      </c>
      <c r="G2245" s="44">
        <v>42.59</v>
      </c>
      <c r="H2245" s="44">
        <v>-0.75</v>
      </c>
      <c r="I2245" s="44">
        <v>167.09</v>
      </c>
      <c r="J2245" s="44">
        <v>8714.9</v>
      </c>
      <c r="K2245" s="44">
        <v>1147.7501999999999</v>
      </c>
      <c r="L2245" s="44">
        <v>11756.06</v>
      </c>
      <c r="M2245" s="44">
        <v>19688.560000000001</v>
      </c>
    </row>
    <row r="2246" spans="1:13" ht="15.5" x14ac:dyDescent="0.35">
      <c r="A2246" s="13">
        <v>45707</v>
      </c>
      <c r="B2246" s="44" t="s">
        <v>2292</v>
      </c>
      <c r="C2246" s="80">
        <f t="shared" si="220"/>
        <v>2025</v>
      </c>
      <c r="D2246" s="80">
        <f t="shared" si="221"/>
        <v>2</v>
      </c>
      <c r="E2246" s="80">
        <f t="shared" si="222"/>
        <v>19</v>
      </c>
      <c r="F2246" s="44">
        <v>481.36239999999998</v>
      </c>
      <c r="G2246" s="44">
        <v>41.93</v>
      </c>
      <c r="H2246" s="44">
        <v>-0.65</v>
      </c>
      <c r="I2246" s="44">
        <v>269</v>
      </c>
      <c r="J2246" s="44">
        <v>7924.4</v>
      </c>
      <c r="K2246" s="44">
        <v>1147.9911999999999</v>
      </c>
      <c r="L2246" s="44">
        <v>11747.57</v>
      </c>
      <c r="M2246" s="44">
        <v>19655.099999999999</v>
      </c>
    </row>
    <row r="2247" spans="1:13" ht="15.5" x14ac:dyDescent="0.35">
      <c r="A2247" s="13">
        <v>45708</v>
      </c>
      <c r="B2247" s="44" t="s">
        <v>2293</v>
      </c>
      <c r="C2247" s="80">
        <f t="shared" si="220"/>
        <v>2025</v>
      </c>
      <c r="D2247" s="80">
        <f t="shared" si="221"/>
        <v>2</v>
      </c>
      <c r="E2247" s="80">
        <f t="shared" si="222"/>
        <v>20</v>
      </c>
      <c r="F2247" s="44">
        <v>475.2321</v>
      </c>
      <c r="G2247" s="44">
        <v>41.4</v>
      </c>
      <c r="H2247" s="44">
        <v>-0.53</v>
      </c>
      <c r="I2247" s="44">
        <v>437.32</v>
      </c>
      <c r="J2247" s="44">
        <v>6572.7</v>
      </c>
      <c r="K2247" s="44">
        <v>1147.9911999999999</v>
      </c>
      <c r="L2247" s="44">
        <v>11756.95</v>
      </c>
      <c r="M2247" s="44">
        <v>19686.21</v>
      </c>
    </row>
    <row r="2248" spans="1:13" ht="15.5" x14ac:dyDescent="0.35">
      <c r="A2248" s="13">
        <v>45709</v>
      </c>
      <c r="B2248" s="44" t="s">
        <v>2294</v>
      </c>
      <c r="C2248" s="80">
        <f t="shared" si="220"/>
        <v>2025</v>
      </c>
      <c r="D2248" s="80">
        <f t="shared" si="221"/>
        <v>2</v>
      </c>
      <c r="E2248" s="80">
        <f t="shared" si="222"/>
        <v>21</v>
      </c>
      <c r="F2248" s="44">
        <v>471.00540000000001</v>
      </c>
      <c r="G2248" s="44">
        <v>41.03</v>
      </c>
      <c r="H2248" s="44">
        <v>-0.37</v>
      </c>
      <c r="I2248" s="44">
        <v>683.64</v>
      </c>
      <c r="J2248" s="44">
        <v>4980.2</v>
      </c>
      <c r="K2248" s="44">
        <v>1147.9911999999999</v>
      </c>
      <c r="L2248" s="44">
        <v>11757.03</v>
      </c>
      <c r="M2248" s="44">
        <v>19680.02</v>
      </c>
    </row>
    <row r="2249" spans="1:13" ht="15.5" x14ac:dyDescent="0.35">
      <c r="A2249" s="13">
        <v>45710</v>
      </c>
      <c r="B2249" s="44" t="s">
        <v>2295</v>
      </c>
      <c r="C2249" s="80">
        <f t="shared" si="220"/>
        <v>2025</v>
      </c>
      <c r="D2249" s="80">
        <f t="shared" si="221"/>
        <v>2</v>
      </c>
      <c r="E2249" s="80">
        <f t="shared" si="222"/>
        <v>22</v>
      </c>
      <c r="F2249" s="44">
        <v>468.0641</v>
      </c>
      <c r="G2249" s="44">
        <v>40.770000000000003</v>
      </c>
      <c r="H2249" s="44">
        <v>-0.26</v>
      </c>
      <c r="I2249" s="44">
        <v>833.25</v>
      </c>
      <c r="J2249" s="44">
        <v>3841.9</v>
      </c>
      <c r="K2249" s="44">
        <v>1147.9911999999999</v>
      </c>
      <c r="L2249" s="44">
        <v>11756.99</v>
      </c>
      <c r="M2249" s="44">
        <v>19680.12</v>
      </c>
    </row>
    <row r="2250" spans="1:13" ht="15.5" x14ac:dyDescent="0.35">
      <c r="A2250" s="13">
        <v>45711</v>
      </c>
      <c r="B2250" s="44" t="s">
        <v>2296</v>
      </c>
      <c r="C2250" s="80">
        <f t="shared" si="220"/>
        <v>2025</v>
      </c>
      <c r="D2250" s="80">
        <f t="shared" si="221"/>
        <v>2</v>
      </c>
      <c r="E2250" s="80">
        <f t="shared" si="222"/>
        <v>23</v>
      </c>
      <c r="F2250" s="44">
        <v>465.8109</v>
      </c>
      <c r="G2250" s="44">
        <v>40.58</v>
      </c>
      <c r="H2250" s="44">
        <v>-0.2</v>
      </c>
      <c r="I2250" s="44">
        <v>1180.56</v>
      </c>
      <c r="J2250" s="44">
        <v>3423.2</v>
      </c>
      <c r="K2250" s="44">
        <v>1147.7501999999999</v>
      </c>
      <c r="L2250" s="44">
        <v>11756.74</v>
      </c>
      <c r="M2250" s="44">
        <v>19680.759999999998</v>
      </c>
    </row>
    <row r="2251" spans="1:13" ht="15.5" x14ac:dyDescent="0.35">
      <c r="A2251" s="13">
        <v>45712</v>
      </c>
      <c r="B2251" s="44" t="s">
        <v>2297</v>
      </c>
      <c r="C2251" s="80">
        <f t="shared" si="220"/>
        <v>2025</v>
      </c>
      <c r="D2251" s="80">
        <f t="shared" si="221"/>
        <v>2</v>
      </c>
      <c r="E2251" s="80">
        <f t="shared" si="222"/>
        <v>24</v>
      </c>
      <c r="F2251" s="44">
        <v>462.45600000000002</v>
      </c>
      <c r="G2251" s="44">
        <v>40.29</v>
      </c>
      <c r="H2251" s="44">
        <v>-0.28999999999999998</v>
      </c>
      <c r="I2251" s="44">
        <v>814.03</v>
      </c>
      <c r="J2251" s="44">
        <v>4199.5</v>
      </c>
      <c r="K2251" s="44">
        <v>1147.7501999999999</v>
      </c>
      <c r="L2251" s="44">
        <v>11756.59</v>
      </c>
      <c r="M2251" s="44">
        <v>19681.18</v>
      </c>
    </row>
    <row r="2252" spans="1:13" ht="15.5" x14ac:dyDescent="0.35">
      <c r="A2252" s="13">
        <v>45713</v>
      </c>
      <c r="B2252" s="44" t="s">
        <v>2298</v>
      </c>
      <c r="C2252" s="80">
        <f t="shared" si="220"/>
        <v>2025</v>
      </c>
      <c r="D2252" s="80">
        <f t="shared" si="221"/>
        <v>2</v>
      </c>
      <c r="E2252" s="80">
        <f t="shared" si="222"/>
        <v>25</v>
      </c>
      <c r="F2252" s="44">
        <v>458.25290000000001</v>
      </c>
      <c r="G2252" s="44">
        <v>39.93</v>
      </c>
      <c r="H2252" s="44">
        <v>-0.37</v>
      </c>
      <c r="I2252" s="44">
        <v>442.41</v>
      </c>
      <c r="J2252" s="44">
        <v>4673.8999999999996</v>
      </c>
      <c r="K2252" s="44">
        <v>1147.7501999999999</v>
      </c>
      <c r="L2252" s="44">
        <v>11756.46</v>
      </c>
      <c r="M2252" s="44">
        <v>19681.52</v>
      </c>
    </row>
    <row r="2253" spans="1:13" ht="15.5" x14ac:dyDescent="0.35">
      <c r="A2253" s="13">
        <v>45714</v>
      </c>
      <c r="B2253" s="44" t="s">
        <v>2299</v>
      </c>
      <c r="C2253" s="80">
        <f t="shared" si="220"/>
        <v>2025</v>
      </c>
      <c r="D2253" s="80">
        <f t="shared" si="221"/>
        <v>2</v>
      </c>
      <c r="E2253" s="80">
        <f t="shared" si="222"/>
        <v>26</v>
      </c>
      <c r="F2253" s="82">
        <v>453.83179999999999</v>
      </c>
      <c r="G2253" s="82">
        <v>39.54</v>
      </c>
      <c r="H2253" s="82">
        <v>-0.38</v>
      </c>
      <c r="I2253" s="82">
        <v>361.34</v>
      </c>
      <c r="J2253" s="82">
        <v>4874.8</v>
      </c>
      <c r="K2253" s="82">
        <v>1147.7501999999999</v>
      </c>
      <c r="L2253" s="82">
        <v>11747.76</v>
      </c>
      <c r="M2253" s="82">
        <v>19648.580000000002</v>
      </c>
    </row>
    <row r="2254" spans="1:13" ht="15.5" x14ac:dyDescent="0.35">
      <c r="A2254" s="13">
        <v>45715</v>
      </c>
      <c r="B2254" s="44" t="s">
        <v>2300</v>
      </c>
      <c r="C2254" s="80">
        <f t="shared" si="220"/>
        <v>2025</v>
      </c>
      <c r="D2254" s="80">
        <f t="shared" si="221"/>
        <v>2</v>
      </c>
      <c r="E2254" s="80">
        <f t="shared" si="222"/>
        <v>27</v>
      </c>
      <c r="F2254" s="82">
        <v>449.03309999999999</v>
      </c>
      <c r="G2254" s="82">
        <v>39.119999999999997</v>
      </c>
      <c r="H2254" s="82">
        <v>-0.42</v>
      </c>
      <c r="I2254" s="82">
        <v>240.02</v>
      </c>
      <c r="J2254" s="82">
        <v>5038.7</v>
      </c>
      <c r="K2254" s="82">
        <v>1147.7501999999999</v>
      </c>
      <c r="L2254" s="82">
        <v>11756.89</v>
      </c>
      <c r="M2254" s="82">
        <v>19680.37</v>
      </c>
    </row>
    <row r="2255" spans="1:13" ht="15.5" x14ac:dyDescent="0.35">
      <c r="A2255" s="13">
        <v>45716</v>
      </c>
      <c r="B2255" s="44" t="s">
        <v>2301</v>
      </c>
      <c r="C2255" s="80">
        <f t="shared" si="220"/>
        <v>2025</v>
      </c>
      <c r="D2255" s="80">
        <f t="shared" si="221"/>
        <v>2</v>
      </c>
      <c r="E2255" s="80">
        <f t="shared" si="222"/>
        <v>28</v>
      </c>
      <c r="F2255" s="82">
        <v>442.01600000000002</v>
      </c>
      <c r="G2255" s="82">
        <v>38.51</v>
      </c>
      <c r="H2255" s="82">
        <v>-0.61</v>
      </c>
      <c r="I2255" s="82">
        <v>172.02</v>
      </c>
      <c r="J2255" s="82">
        <v>7232.3</v>
      </c>
      <c r="K2255" s="82">
        <v>1147.7501999999999</v>
      </c>
      <c r="L2255" s="82">
        <v>11757.28</v>
      </c>
      <c r="M2255" s="82">
        <v>19679.37</v>
      </c>
    </row>
    <row r="2256" spans="1:13" ht="15.5" x14ac:dyDescent="0.35">
      <c r="A2256" s="13">
        <v>45717</v>
      </c>
      <c r="B2256" s="44" t="s">
        <v>2302</v>
      </c>
      <c r="C2256" s="80">
        <f t="shared" si="220"/>
        <v>2025</v>
      </c>
      <c r="D2256" s="80">
        <f t="shared" si="221"/>
        <v>3</v>
      </c>
      <c r="E2256" s="80">
        <f t="shared" si="222"/>
        <v>1</v>
      </c>
      <c r="F2256" s="82">
        <v>438.35489999999999</v>
      </c>
      <c r="G2256" s="82">
        <v>38.229999999999997</v>
      </c>
      <c r="H2256" s="82">
        <v>-0.32</v>
      </c>
      <c r="I2256" s="82">
        <v>220.08</v>
      </c>
      <c r="J2256" s="82">
        <v>3908.8</v>
      </c>
      <c r="K2256" s="82">
        <v>1146.5644</v>
      </c>
      <c r="L2256" s="82">
        <v>11759.84</v>
      </c>
      <c r="M2256" s="82">
        <v>19669.490000000002</v>
      </c>
    </row>
    <row r="2257" spans="1:13" ht="15.5" x14ac:dyDescent="0.35">
      <c r="A2257" s="13">
        <v>45718</v>
      </c>
      <c r="B2257" s="44" t="s">
        <v>2303</v>
      </c>
      <c r="C2257" s="80">
        <f t="shared" si="220"/>
        <v>2025</v>
      </c>
      <c r="D2257" s="80">
        <f t="shared" si="221"/>
        <v>3</v>
      </c>
      <c r="E2257" s="80">
        <f t="shared" si="222"/>
        <v>2</v>
      </c>
      <c r="F2257" s="82">
        <v>435.4665</v>
      </c>
      <c r="G2257" s="82">
        <v>37.979999999999997</v>
      </c>
      <c r="H2257" s="82">
        <v>-0.25</v>
      </c>
      <c r="I2257" s="82">
        <v>475.92</v>
      </c>
      <c r="J2257" s="82">
        <v>3460.8</v>
      </c>
      <c r="K2257" s="82">
        <v>1146.5644</v>
      </c>
      <c r="L2257" s="82">
        <v>11760.11</v>
      </c>
      <c r="M2257" s="82">
        <v>19668.77</v>
      </c>
    </row>
    <row r="2258" spans="1:13" ht="15.5" x14ac:dyDescent="0.35">
      <c r="A2258" s="13">
        <v>45719</v>
      </c>
      <c r="B2258" s="44" t="s">
        <v>2304</v>
      </c>
      <c r="C2258" s="80">
        <f t="shared" si="220"/>
        <v>2025</v>
      </c>
      <c r="D2258" s="80">
        <f t="shared" si="221"/>
        <v>3</v>
      </c>
      <c r="E2258" s="80">
        <f t="shared" si="222"/>
        <v>3</v>
      </c>
      <c r="F2258" s="82">
        <v>431.40109999999999</v>
      </c>
      <c r="G2258" s="82">
        <v>37.630000000000003</v>
      </c>
      <c r="H2258" s="82">
        <v>-0.35</v>
      </c>
      <c r="I2258" s="82">
        <v>270.88</v>
      </c>
      <c r="J2258" s="82">
        <v>4333.1000000000004</v>
      </c>
      <c r="K2258" s="82">
        <v>1146.5644</v>
      </c>
      <c r="L2258" s="82">
        <v>11760.41</v>
      </c>
      <c r="M2258" s="82">
        <v>19668</v>
      </c>
    </row>
    <row r="2259" spans="1:13" ht="15.5" x14ac:dyDescent="0.35">
      <c r="A2259" s="13">
        <v>45720</v>
      </c>
      <c r="B2259" s="44" t="s">
        <v>2366</v>
      </c>
      <c r="C2259" s="80">
        <f t="shared" ref="C2259:C2276" si="223">YEAR(B2259)</f>
        <v>2025</v>
      </c>
      <c r="D2259" s="80">
        <f t="shared" ref="D2259:D2276" si="224">MONTH(B2259)</f>
        <v>3</v>
      </c>
      <c r="E2259" s="80">
        <f t="shared" ref="E2259:E2276" si="225">DAY(B2259)</f>
        <v>4</v>
      </c>
      <c r="F2259" s="82">
        <v>427.81909999999999</v>
      </c>
      <c r="G2259" s="82">
        <v>37.31</v>
      </c>
      <c r="H2259" s="82">
        <v>-0.31</v>
      </c>
      <c r="I2259" s="82">
        <v>388.48</v>
      </c>
      <c r="J2259" s="82">
        <v>4043.4</v>
      </c>
      <c r="K2259" s="82">
        <v>1146.5645</v>
      </c>
      <c r="L2259" s="82">
        <v>11760.64</v>
      </c>
      <c r="M2259" s="82">
        <v>19667.400000000001</v>
      </c>
    </row>
    <row r="2260" spans="1:13" ht="15.5" x14ac:dyDescent="0.35">
      <c r="A2260" s="13">
        <v>45721</v>
      </c>
      <c r="B2260" s="44" t="s">
        <v>2367</v>
      </c>
      <c r="C2260" s="80">
        <f t="shared" si="223"/>
        <v>2025</v>
      </c>
      <c r="D2260" s="80">
        <f t="shared" si="224"/>
        <v>3</v>
      </c>
      <c r="E2260" s="80">
        <f t="shared" si="225"/>
        <v>5</v>
      </c>
      <c r="F2260" s="82">
        <v>424.9393</v>
      </c>
      <c r="G2260" s="82">
        <v>37.06</v>
      </c>
      <c r="H2260" s="82">
        <v>-0.25</v>
      </c>
      <c r="I2260" s="82">
        <v>448.28</v>
      </c>
      <c r="J2260" s="82">
        <v>3393.3</v>
      </c>
      <c r="K2260" s="82">
        <v>1146.5645</v>
      </c>
      <c r="L2260" s="82">
        <v>11751.94</v>
      </c>
      <c r="M2260" s="82">
        <v>19559.84</v>
      </c>
    </row>
    <row r="2261" spans="1:13" ht="15.5" x14ac:dyDescent="0.35">
      <c r="A2261" s="13">
        <v>45722</v>
      </c>
      <c r="B2261" s="44" t="s">
        <v>2368</v>
      </c>
      <c r="C2261" s="80">
        <f t="shared" si="223"/>
        <v>2025</v>
      </c>
      <c r="D2261" s="80">
        <f t="shared" si="224"/>
        <v>3</v>
      </c>
      <c r="E2261" s="80">
        <f t="shared" si="225"/>
        <v>6</v>
      </c>
      <c r="F2261" s="82">
        <v>422.78910000000002</v>
      </c>
      <c r="G2261" s="82">
        <v>36.869999999999997</v>
      </c>
      <c r="H2261" s="82">
        <v>-0.19</v>
      </c>
      <c r="I2261" s="82">
        <v>739.07</v>
      </c>
      <c r="J2261" s="82">
        <v>2926.2</v>
      </c>
      <c r="K2261" s="82">
        <v>1146.5645</v>
      </c>
      <c r="L2261" s="82">
        <v>11761.1</v>
      </c>
      <c r="M2261" s="82">
        <v>19590.57</v>
      </c>
    </row>
    <row r="2262" spans="1:13" ht="15.5" x14ac:dyDescent="0.35">
      <c r="A2262" s="13">
        <v>45723</v>
      </c>
      <c r="B2262" s="44" t="s">
        <v>2369</v>
      </c>
      <c r="C2262" s="80">
        <f t="shared" si="223"/>
        <v>2025</v>
      </c>
      <c r="D2262" s="80">
        <f t="shared" si="224"/>
        <v>3</v>
      </c>
      <c r="E2262" s="80">
        <f t="shared" si="225"/>
        <v>7</v>
      </c>
      <c r="F2262" s="82">
        <v>421.03289999999998</v>
      </c>
      <c r="G2262" s="82">
        <v>36.72</v>
      </c>
      <c r="H2262" s="82">
        <v>-0.15</v>
      </c>
      <c r="I2262" s="82">
        <v>729.13</v>
      </c>
      <c r="J2262" s="82">
        <v>2483.9</v>
      </c>
      <c r="K2262" s="82">
        <v>1146.5645</v>
      </c>
      <c r="L2262" s="82">
        <v>11761.11</v>
      </c>
      <c r="M2262" s="82">
        <v>19590.54</v>
      </c>
    </row>
    <row r="2263" spans="1:13" ht="15.5" x14ac:dyDescent="0.35">
      <c r="A2263" s="13">
        <v>45724</v>
      </c>
      <c r="B2263" s="44" t="s">
        <v>2370</v>
      </c>
      <c r="C2263" s="80">
        <f t="shared" si="223"/>
        <v>2025</v>
      </c>
      <c r="D2263" s="80">
        <f t="shared" si="224"/>
        <v>3</v>
      </c>
      <c r="E2263" s="80">
        <f t="shared" si="225"/>
        <v>8</v>
      </c>
      <c r="F2263" s="82">
        <v>420.74270000000001</v>
      </c>
      <c r="G2263" s="82">
        <v>36.700000000000003</v>
      </c>
      <c r="H2263" s="82">
        <v>-0.03</v>
      </c>
      <c r="I2263" s="82">
        <v>1345.65</v>
      </c>
      <c r="J2263" s="82">
        <v>1677.4</v>
      </c>
      <c r="K2263" s="82">
        <v>1146.5645999999999</v>
      </c>
      <c r="L2263" s="82">
        <v>11761.18</v>
      </c>
      <c r="M2263" s="82">
        <v>19590.37</v>
      </c>
    </row>
    <row r="2264" spans="1:13" ht="15.5" x14ac:dyDescent="0.35">
      <c r="A2264" s="13">
        <v>45725</v>
      </c>
      <c r="B2264" s="44" t="s">
        <v>2371</v>
      </c>
      <c r="C2264" s="80">
        <f t="shared" si="223"/>
        <v>2025</v>
      </c>
      <c r="D2264" s="80">
        <f t="shared" si="224"/>
        <v>3</v>
      </c>
      <c r="E2264" s="80">
        <f t="shared" si="225"/>
        <v>9</v>
      </c>
      <c r="F2264" s="82">
        <v>420.416</v>
      </c>
      <c r="G2264" s="82">
        <v>36.67</v>
      </c>
      <c r="H2264" s="82">
        <v>-0.03</v>
      </c>
      <c r="I2264" s="82">
        <v>1318.26</v>
      </c>
      <c r="J2264" s="82">
        <v>1585.6</v>
      </c>
      <c r="K2264" s="82">
        <v>1146.5646999999999</v>
      </c>
      <c r="L2264" s="82">
        <v>11761.2</v>
      </c>
      <c r="M2264" s="82">
        <v>19590.36</v>
      </c>
    </row>
    <row r="2265" spans="1:13" ht="15.5" x14ac:dyDescent="0.35">
      <c r="A2265" s="13">
        <v>45726</v>
      </c>
      <c r="B2265" s="44" t="s">
        <v>2372</v>
      </c>
      <c r="C2265" s="80">
        <f t="shared" si="223"/>
        <v>2025</v>
      </c>
      <c r="D2265" s="80">
        <f t="shared" si="224"/>
        <v>3</v>
      </c>
      <c r="E2265" s="80">
        <f t="shared" si="225"/>
        <v>10</v>
      </c>
      <c r="F2265" s="82">
        <v>418.36799999999999</v>
      </c>
      <c r="G2265" s="82">
        <v>36.49</v>
      </c>
      <c r="H2265" s="82">
        <v>-0.18</v>
      </c>
      <c r="I2265" s="82">
        <v>661.62</v>
      </c>
      <c r="J2265" s="82">
        <v>2722.4</v>
      </c>
      <c r="K2265" s="82">
        <v>1146.5648000000001</v>
      </c>
      <c r="L2265" s="82">
        <v>11737.14</v>
      </c>
      <c r="M2265" s="82">
        <v>19590.52</v>
      </c>
    </row>
    <row r="2266" spans="1:13" ht="15.5" x14ac:dyDescent="0.35">
      <c r="A2266" s="13">
        <v>45727</v>
      </c>
      <c r="B2266" s="44" t="s">
        <v>2373</v>
      </c>
      <c r="C2266" s="80">
        <f t="shared" si="223"/>
        <v>2025</v>
      </c>
      <c r="D2266" s="80">
        <f t="shared" si="224"/>
        <v>3</v>
      </c>
      <c r="E2266" s="80">
        <f t="shared" si="225"/>
        <v>11</v>
      </c>
      <c r="F2266" s="82">
        <v>415.3288</v>
      </c>
      <c r="G2266" s="82">
        <v>36.22</v>
      </c>
      <c r="H2266" s="82">
        <v>-0.27</v>
      </c>
      <c r="I2266" s="82">
        <v>356.19</v>
      </c>
      <c r="J2266" s="82">
        <v>3398.3</v>
      </c>
      <c r="K2266" s="82">
        <v>1146.5648000000001</v>
      </c>
      <c r="L2266" s="82">
        <v>11737.33</v>
      </c>
      <c r="M2266" s="82">
        <v>19588.04</v>
      </c>
    </row>
    <row r="2267" spans="1:13" ht="15.5" x14ac:dyDescent="0.35">
      <c r="A2267" s="13">
        <v>45728</v>
      </c>
      <c r="B2267" s="44" t="s">
        <v>2374</v>
      </c>
      <c r="C2267" s="80">
        <f t="shared" si="223"/>
        <v>2025</v>
      </c>
      <c r="D2267" s="80">
        <f t="shared" si="224"/>
        <v>3</v>
      </c>
      <c r="E2267" s="80">
        <f t="shared" si="225"/>
        <v>12</v>
      </c>
      <c r="F2267" s="82">
        <v>411.52210000000002</v>
      </c>
      <c r="G2267" s="82">
        <v>35.89</v>
      </c>
      <c r="H2267" s="82">
        <v>-0.33</v>
      </c>
      <c r="I2267" s="82">
        <v>313.3</v>
      </c>
      <c r="J2267" s="82">
        <v>4118.3</v>
      </c>
      <c r="K2267" s="82">
        <v>1146.5648000000001</v>
      </c>
      <c r="L2267" s="82">
        <v>11737.69</v>
      </c>
      <c r="M2267" s="82">
        <v>19554.95</v>
      </c>
    </row>
    <row r="2268" spans="1:13" ht="15.5" x14ac:dyDescent="0.35">
      <c r="A2268" s="13">
        <v>45729</v>
      </c>
      <c r="B2268" s="44" t="s">
        <v>2375</v>
      </c>
      <c r="C2268" s="80">
        <f t="shared" si="223"/>
        <v>2025</v>
      </c>
      <c r="D2268" s="80">
        <f t="shared" si="224"/>
        <v>3</v>
      </c>
      <c r="E2268" s="80">
        <f t="shared" si="225"/>
        <v>13</v>
      </c>
      <c r="F2268" s="82">
        <v>407.43549999999999</v>
      </c>
      <c r="G2268" s="82">
        <v>35.54</v>
      </c>
      <c r="H2268" s="82">
        <v>-0.36</v>
      </c>
      <c r="I2268" s="82">
        <v>264.64</v>
      </c>
      <c r="J2268" s="82">
        <v>4316.8</v>
      </c>
      <c r="K2268" s="82">
        <v>1146.5649000000001</v>
      </c>
      <c r="L2268" s="82">
        <v>11738.05</v>
      </c>
      <c r="M2268" s="82">
        <v>19586.16</v>
      </c>
    </row>
    <row r="2269" spans="1:13" ht="15.5" x14ac:dyDescent="0.35">
      <c r="A2269" s="13">
        <v>45730</v>
      </c>
      <c r="B2269" s="44" t="s">
        <v>2376</v>
      </c>
      <c r="C2269" s="80">
        <f t="shared" si="223"/>
        <v>2025</v>
      </c>
      <c r="D2269" s="80">
        <f t="shared" si="224"/>
        <v>3</v>
      </c>
      <c r="E2269" s="80">
        <f t="shared" si="225"/>
        <v>14</v>
      </c>
      <c r="F2269" s="82">
        <v>403.89460000000003</v>
      </c>
      <c r="G2269" s="82">
        <v>35.229999999999997</v>
      </c>
      <c r="H2269" s="82">
        <v>-0.31</v>
      </c>
      <c r="I2269" s="82">
        <v>335.8</v>
      </c>
      <c r="J2269" s="82">
        <v>3984.8</v>
      </c>
      <c r="K2269" s="82">
        <v>1146.5650000000001</v>
      </c>
      <c r="L2269" s="82">
        <v>11738.37</v>
      </c>
      <c r="M2269" s="82">
        <v>19585.330000000002</v>
      </c>
    </row>
    <row r="2270" spans="1:13" ht="15.5" x14ac:dyDescent="0.35">
      <c r="A2270" s="13">
        <v>45731</v>
      </c>
      <c r="B2270" s="44" t="s">
        <v>2377</v>
      </c>
      <c r="C2270" s="80">
        <f t="shared" si="223"/>
        <v>2025</v>
      </c>
      <c r="D2270" s="80">
        <f t="shared" si="224"/>
        <v>3</v>
      </c>
      <c r="E2270" s="80">
        <f t="shared" si="225"/>
        <v>15</v>
      </c>
      <c r="F2270" s="82">
        <v>401.55560000000003</v>
      </c>
      <c r="G2270" s="82">
        <v>35.020000000000003</v>
      </c>
      <c r="H2270" s="82">
        <v>-0.2</v>
      </c>
      <c r="I2270" s="82">
        <v>501.74</v>
      </c>
      <c r="J2270" s="82">
        <v>2844.5</v>
      </c>
      <c r="K2270" s="82">
        <v>1146.5651</v>
      </c>
      <c r="L2270" s="82">
        <v>11738.82</v>
      </c>
      <c r="M2270" s="82">
        <v>19584.150000000001</v>
      </c>
    </row>
    <row r="2271" spans="1:13" ht="15.5" x14ac:dyDescent="0.35">
      <c r="A2271" s="13">
        <v>45732</v>
      </c>
      <c r="B2271" s="44" t="s">
        <v>2378</v>
      </c>
      <c r="C2271" s="80">
        <f t="shared" si="223"/>
        <v>2025</v>
      </c>
      <c r="D2271" s="80">
        <f t="shared" si="224"/>
        <v>3</v>
      </c>
      <c r="E2271" s="80">
        <f t="shared" si="225"/>
        <v>16</v>
      </c>
      <c r="F2271" s="82">
        <v>399.44389999999999</v>
      </c>
      <c r="G2271" s="82">
        <v>34.840000000000003</v>
      </c>
      <c r="H2271" s="82">
        <v>-0.18</v>
      </c>
      <c r="I2271" s="82">
        <v>506.88</v>
      </c>
      <c r="J2271" s="82">
        <v>2603.1</v>
      </c>
      <c r="K2271" s="82">
        <v>1146.5651</v>
      </c>
      <c r="L2271" s="82">
        <v>11738.97</v>
      </c>
      <c r="M2271" s="82">
        <v>19580.77</v>
      </c>
    </row>
    <row r="2272" spans="1:13" ht="15.5" x14ac:dyDescent="0.35">
      <c r="A2272" s="13">
        <v>45733</v>
      </c>
      <c r="B2272" s="44" t="s">
        <v>2379</v>
      </c>
      <c r="C2272" s="80">
        <f t="shared" si="223"/>
        <v>2025</v>
      </c>
      <c r="D2272" s="80">
        <f t="shared" si="224"/>
        <v>3</v>
      </c>
      <c r="E2272" s="80">
        <f t="shared" si="225"/>
        <v>17</v>
      </c>
      <c r="F2272" s="82">
        <v>395.94779999999997</v>
      </c>
      <c r="G2272" s="82">
        <v>34.53</v>
      </c>
      <c r="H2272" s="82">
        <v>-0.3</v>
      </c>
      <c r="I2272" s="82">
        <v>327.87</v>
      </c>
      <c r="J2272" s="82">
        <v>3669.2</v>
      </c>
      <c r="K2272" s="82">
        <v>1146.5651</v>
      </c>
      <c r="L2272" s="82">
        <v>11739.11</v>
      </c>
      <c r="M2272" s="82">
        <v>19580.41</v>
      </c>
    </row>
    <row r="2273" spans="1:13" ht="15.5" x14ac:dyDescent="0.35">
      <c r="A2273" s="13">
        <v>45734</v>
      </c>
      <c r="B2273" s="44" t="s">
        <v>2380</v>
      </c>
      <c r="C2273" s="80">
        <f t="shared" si="223"/>
        <v>2025</v>
      </c>
      <c r="D2273" s="80">
        <f t="shared" si="224"/>
        <v>3</v>
      </c>
      <c r="E2273" s="80">
        <f t="shared" si="225"/>
        <v>18</v>
      </c>
      <c r="F2273" s="82">
        <v>392.71949999999998</v>
      </c>
      <c r="G2273" s="82">
        <v>34.25</v>
      </c>
      <c r="H2273" s="82">
        <v>-0.28000000000000003</v>
      </c>
      <c r="I2273" s="82">
        <v>413.51</v>
      </c>
      <c r="J2273" s="82">
        <v>3649.1</v>
      </c>
      <c r="K2273" s="82">
        <v>1146.5652</v>
      </c>
      <c r="L2273" s="82">
        <v>11739.23</v>
      </c>
      <c r="M2273" s="82">
        <v>19580.11</v>
      </c>
    </row>
    <row r="2274" spans="1:13" ht="15.5" x14ac:dyDescent="0.35">
      <c r="A2274" s="13">
        <v>45735</v>
      </c>
      <c r="B2274" s="44" t="s">
        <v>2381</v>
      </c>
      <c r="C2274" s="80">
        <f t="shared" si="223"/>
        <v>2025</v>
      </c>
      <c r="D2274" s="80">
        <f t="shared" si="224"/>
        <v>3</v>
      </c>
      <c r="E2274" s="80">
        <f t="shared" si="225"/>
        <v>19</v>
      </c>
      <c r="F2274" s="82">
        <v>390.0179</v>
      </c>
      <c r="G2274" s="82">
        <v>34.020000000000003</v>
      </c>
      <c r="H2274" s="82">
        <v>-0.24</v>
      </c>
      <c r="I2274" s="82">
        <v>508.36</v>
      </c>
      <c r="J2274" s="82">
        <v>3166.6</v>
      </c>
      <c r="K2274" s="82">
        <v>1146.5652</v>
      </c>
      <c r="L2274" s="82">
        <v>11754.29</v>
      </c>
      <c r="M2274" s="82">
        <v>19579.98</v>
      </c>
    </row>
    <row r="2275" spans="1:13" ht="15.5" x14ac:dyDescent="0.35">
      <c r="A2275" s="13">
        <v>45736</v>
      </c>
      <c r="B2275" s="44" t="s">
        <v>2382</v>
      </c>
      <c r="C2275" s="80">
        <f t="shared" si="223"/>
        <v>2025</v>
      </c>
      <c r="D2275" s="80">
        <f t="shared" si="224"/>
        <v>3</v>
      </c>
      <c r="E2275" s="80">
        <f t="shared" si="225"/>
        <v>20</v>
      </c>
      <c r="F2275" s="82">
        <v>388.38200000000001</v>
      </c>
      <c r="G2275" s="82">
        <v>33.869999999999997</v>
      </c>
      <c r="H2275" s="82">
        <v>-0.14000000000000001</v>
      </c>
      <c r="I2275" s="82">
        <v>897.75</v>
      </c>
      <c r="J2275" s="82">
        <v>2509.6999999999998</v>
      </c>
      <c r="K2275" s="82">
        <v>1146.5654</v>
      </c>
      <c r="L2275" s="82">
        <v>11763.34</v>
      </c>
      <c r="M2275" s="82">
        <v>19579.89</v>
      </c>
    </row>
    <row r="2276" spans="1:13" ht="15.5" x14ac:dyDescent="0.35">
      <c r="A2276" s="13">
        <v>45737</v>
      </c>
      <c r="B2276" s="44" t="s">
        <v>2383</v>
      </c>
      <c r="C2276" s="80">
        <f t="shared" si="223"/>
        <v>2025</v>
      </c>
      <c r="D2276" s="80">
        <f t="shared" si="224"/>
        <v>3</v>
      </c>
      <c r="E2276" s="80">
        <f t="shared" si="225"/>
        <v>21</v>
      </c>
      <c r="F2276" s="82">
        <v>387.95190000000002</v>
      </c>
      <c r="G2276" s="82">
        <v>33.840000000000003</v>
      </c>
      <c r="H2276" s="82">
        <v>-0.04</v>
      </c>
      <c r="I2276" s="82">
        <v>1519.86</v>
      </c>
      <c r="J2276" s="82">
        <v>1924.8</v>
      </c>
      <c r="K2276" s="82">
        <v>1146.5655999999999</v>
      </c>
      <c r="L2276" s="82">
        <v>11762.98</v>
      </c>
      <c r="M2276" s="82">
        <v>19579.87</v>
      </c>
    </row>
  </sheetData>
  <autoFilter ref="B4:M1895" xr:uid="{D9053D2E-579E-4599-A10A-D7853EA19756}">
    <sortState xmlns:xlrd2="http://schemas.microsoft.com/office/spreadsheetml/2017/richdata2" ref="B5:M1895">
      <sortCondition ref="B4:B1895"/>
    </sortState>
  </autoFilter>
  <mergeCells count="4">
    <mergeCell ref="O2:X3"/>
    <mergeCell ref="Z2:AI3"/>
    <mergeCell ref="AK2:AT3"/>
    <mergeCell ref="B3:M3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7C9F-D390-414F-9907-01713EED21F2}">
  <dimension ref="A1:I19"/>
  <sheetViews>
    <sheetView workbookViewId="0">
      <selection activeCell="B13" sqref="B13"/>
    </sheetView>
  </sheetViews>
  <sheetFormatPr defaultRowHeight="14" x14ac:dyDescent="0.3"/>
  <cols>
    <col min="1" max="1" width="15.5" bestFit="1" customWidth="1"/>
  </cols>
  <sheetData>
    <row r="1" spans="1:9" x14ac:dyDescent="0.3">
      <c r="A1" s="38" t="s">
        <v>2429</v>
      </c>
      <c r="B1" s="39"/>
      <c r="C1" s="39"/>
      <c r="D1" s="39"/>
      <c r="E1" s="39"/>
      <c r="F1" s="39"/>
      <c r="G1" s="39"/>
      <c r="H1" s="39"/>
      <c r="I1" s="39"/>
    </row>
    <row r="2" spans="1:9" x14ac:dyDescent="0.3">
      <c r="A2" t="s">
        <v>2305</v>
      </c>
      <c r="B2" t="s">
        <v>2306</v>
      </c>
    </row>
    <row r="3" spans="1:9" x14ac:dyDescent="0.3">
      <c r="A3" t="s">
        <v>2307</v>
      </c>
      <c r="B3">
        <v>39.660000000000039</v>
      </c>
    </row>
    <row r="4" spans="1:9" x14ac:dyDescent="0.3">
      <c r="A4" t="s">
        <v>2308</v>
      </c>
      <c r="B4">
        <v>17.760000000000009</v>
      </c>
    </row>
    <row r="5" spans="1:9" x14ac:dyDescent="0.3">
      <c r="A5" t="s">
        <v>2309</v>
      </c>
      <c r="B5">
        <v>9.9600000000000009</v>
      </c>
    </row>
    <row r="6" spans="1:9" x14ac:dyDescent="0.3">
      <c r="A6" t="s">
        <v>2310</v>
      </c>
      <c r="B6">
        <v>6.2400000000000038</v>
      </c>
    </row>
    <row r="7" spans="1:9" x14ac:dyDescent="0.3">
      <c r="A7" t="s">
        <v>2311</v>
      </c>
      <c r="B7">
        <v>4.1400000000000006</v>
      </c>
    </row>
    <row r="8" spans="1:9" x14ac:dyDescent="0.3">
      <c r="A8" t="s">
        <v>13</v>
      </c>
      <c r="B8">
        <v>3.950000000000002</v>
      </c>
    </row>
    <row r="9" spans="1:9" x14ac:dyDescent="0.3">
      <c r="A9" t="s">
        <v>2312</v>
      </c>
      <c r="B9">
        <v>1.7500000000000002</v>
      </c>
    </row>
    <row r="10" spans="1:9" x14ac:dyDescent="0.3">
      <c r="A10" t="s">
        <v>2313</v>
      </c>
      <c r="B10">
        <v>1.1600000000000001</v>
      </c>
    </row>
    <row r="11" spans="1:9" x14ac:dyDescent="0.3">
      <c r="A11" t="s">
        <v>2314</v>
      </c>
      <c r="B11">
        <v>0.71</v>
      </c>
    </row>
    <row r="12" spans="1:9" x14ac:dyDescent="0.3">
      <c r="A12" t="s">
        <v>2315</v>
      </c>
      <c r="B12">
        <v>0.56000000000000005</v>
      </c>
    </row>
    <row r="13" spans="1:9" x14ac:dyDescent="0.3">
      <c r="A13" t="s">
        <v>2316</v>
      </c>
      <c r="B13">
        <v>0.31</v>
      </c>
    </row>
    <row r="14" spans="1:9" x14ac:dyDescent="0.3">
      <c r="A14" t="s">
        <v>2317</v>
      </c>
      <c r="B14">
        <v>0.24</v>
      </c>
    </row>
    <row r="15" spans="1:9" x14ac:dyDescent="0.3">
      <c r="A15" t="s">
        <v>2318</v>
      </c>
      <c r="B15">
        <v>0.16</v>
      </c>
    </row>
    <row r="16" spans="1:9" x14ac:dyDescent="0.3">
      <c r="A16" t="s">
        <v>2319</v>
      </c>
      <c r="B16">
        <v>0.13</v>
      </c>
    </row>
    <row r="17" spans="1:2" x14ac:dyDescent="0.3">
      <c r="A17" t="s">
        <v>2320</v>
      </c>
      <c r="B17">
        <v>0.06</v>
      </c>
    </row>
    <row r="18" spans="1:2" x14ac:dyDescent="0.3">
      <c r="A18" t="s">
        <v>2321</v>
      </c>
      <c r="B18">
        <v>0.06</v>
      </c>
    </row>
    <row r="19" spans="1:2" x14ac:dyDescent="0.3">
      <c r="A19" t="s">
        <v>2322</v>
      </c>
      <c r="B19">
        <v>0.05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4F3D-ABB4-44C1-A951-41A4B5C002C6}">
  <dimension ref="A1:F47"/>
  <sheetViews>
    <sheetView zoomScaleNormal="100" workbookViewId="0">
      <selection activeCell="F11" sqref="A1:F11"/>
    </sheetView>
  </sheetViews>
  <sheetFormatPr defaultColWidth="8.58203125" defaultRowHeight="14.5" x14ac:dyDescent="0.35"/>
  <cols>
    <col min="1" max="1" width="29.25" style="31" bestFit="1" customWidth="1"/>
    <col min="2" max="16384" width="8.58203125" style="31"/>
  </cols>
  <sheetData>
    <row r="1" spans="1:6" x14ac:dyDescent="0.35">
      <c r="A1" s="73" t="s">
        <v>2430</v>
      </c>
      <c r="B1" s="74"/>
      <c r="C1" s="74"/>
      <c r="D1" s="74"/>
      <c r="E1" s="74"/>
      <c r="F1" s="74"/>
    </row>
    <row r="2" spans="1:6" x14ac:dyDescent="0.35">
      <c r="A2" s="75" t="s">
        <v>2351</v>
      </c>
      <c r="B2" s="76"/>
      <c r="C2" s="76"/>
      <c r="D2" s="76"/>
      <c r="E2" s="76"/>
      <c r="F2" s="76"/>
    </row>
    <row r="3" spans="1:6" x14ac:dyDescent="0.35">
      <c r="A3" s="76" t="s">
        <v>2347</v>
      </c>
      <c r="B3" s="76">
        <v>2021</v>
      </c>
      <c r="C3" s="76">
        <v>2022</v>
      </c>
      <c r="D3" s="76">
        <v>2023</v>
      </c>
      <c r="E3" s="76">
        <v>2024</v>
      </c>
      <c r="F3" s="76" t="s">
        <v>2352</v>
      </c>
    </row>
    <row r="4" spans="1:6" x14ac:dyDescent="0.35">
      <c r="A4" s="76" t="s">
        <v>2353</v>
      </c>
      <c r="B4" s="77">
        <v>37.9</v>
      </c>
      <c r="C4" s="77">
        <v>65.099999999999994</v>
      </c>
      <c r="D4" s="77">
        <v>65.5</v>
      </c>
      <c r="E4" s="77">
        <v>52.2</v>
      </c>
      <c r="F4" s="77">
        <v>52.2</v>
      </c>
    </row>
    <row r="5" spans="1:6" x14ac:dyDescent="0.35">
      <c r="A5" s="76" t="s">
        <v>2354</v>
      </c>
      <c r="B5" s="77">
        <f>B9-B4</f>
        <v>44.265000000000008</v>
      </c>
      <c r="C5" s="77">
        <f>C9-C4</f>
        <v>27.800000000000011</v>
      </c>
      <c r="D5" s="77">
        <f>D9-D4</f>
        <v>41.099999999999994</v>
      </c>
      <c r="E5" s="77">
        <f>E9-E4</f>
        <v>65.349999999999994</v>
      </c>
      <c r="F5" s="77"/>
    </row>
    <row r="6" spans="1:6" x14ac:dyDescent="0.35">
      <c r="A6" s="76" t="s">
        <v>2355</v>
      </c>
      <c r="B6" s="76"/>
      <c r="C6" s="76"/>
      <c r="D6" s="76"/>
      <c r="E6" s="76"/>
      <c r="F6" s="76">
        <v>26</v>
      </c>
    </row>
    <row r="7" spans="1:6" x14ac:dyDescent="0.35">
      <c r="A7" s="76"/>
      <c r="B7" s="76"/>
      <c r="C7" s="76"/>
      <c r="D7" s="76"/>
      <c r="E7" s="76"/>
      <c r="F7" s="76"/>
    </row>
    <row r="8" spans="1:6" x14ac:dyDescent="0.35">
      <c r="A8" s="75" t="s">
        <v>2359</v>
      </c>
      <c r="B8" s="76"/>
      <c r="C8" s="76"/>
      <c r="D8" s="76"/>
      <c r="E8" s="76"/>
      <c r="F8" s="77"/>
    </row>
    <row r="9" spans="1:6" x14ac:dyDescent="0.35">
      <c r="A9" s="76" t="s">
        <v>2356</v>
      </c>
      <c r="B9" s="76">
        <f>164.33/2</f>
        <v>82.165000000000006</v>
      </c>
      <c r="C9" s="76">
        <f>185.8/2</f>
        <v>92.9</v>
      </c>
      <c r="D9" s="76">
        <f>213.2/2</f>
        <v>106.6</v>
      </c>
      <c r="E9" s="76">
        <f>235.1/2</f>
        <v>117.55</v>
      </c>
      <c r="F9" s="76">
        <f>263.9/2</f>
        <v>131.94999999999999</v>
      </c>
    </row>
    <row r="10" spans="1:6" x14ac:dyDescent="0.35">
      <c r="A10" s="76" t="s">
        <v>2357</v>
      </c>
      <c r="B10" s="76">
        <f>B4/B9</f>
        <v>0.46126696281871837</v>
      </c>
      <c r="C10" s="76">
        <f>C4/C9</f>
        <v>0.7007534983853605</v>
      </c>
      <c r="D10" s="76">
        <f>D4/D9</f>
        <v>0.61444652908067543</v>
      </c>
      <c r="E10" s="76">
        <f>E4/E9</f>
        <v>0.44406635474266271</v>
      </c>
      <c r="F10" s="76">
        <f>F4/F9</f>
        <v>0.39560439560439564</v>
      </c>
    </row>
    <row r="11" spans="1:6" x14ac:dyDescent="0.35">
      <c r="A11" s="76" t="s">
        <v>2358</v>
      </c>
      <c r="B11" s="76">
        <f>B9*0.7</f>
        <v>57.515500000000003</v>
      </c>
      <c r="C11" s="76">
        <f t="shared" ref="C11:F11" si="0">C9*0.7</f>
        <v>65.03</v>
      </c>
      <c r="D11" s="76">
        <f t="shared" si="0"/>
        <v>74.61999999999999</v>
      </c>
      <c r="E11" s="76">
        <f t="shared" si="0"/>
        <v>82.284999999999997</v>
      </c>
      <c r="F11" s="76">
        <f t="shared" si="0"/>
        <v>92.364999999999981</v>
      </c>
    </row>
    <row r="43" spans="2:6" x14ac:dyDescent="0.35">
      <c r="B43" s="32"/>
      <c r="C43" s="32"/>
      <c r="D43" s="32"/>
      <c r="E43" s="32"/>
      <c r="F43" s="32"/>
    </row>
    <row r="44" spans="2:6" x14ac:dyDescent="0.35">
      <c r="B44" s="32"/>
      <c r="C44" s="32"/>
      <c r="D44" s="32"/>
      <c r="E44" s="32"/>
      <c r="F44" s="32"/>
    </row>
    <row r="47" spans="2:6" x14ac:dyDescent="0.35">
      <c r="F47" s="3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24E5-CA3F-483C-813B-E4C193D7C76F}">
  <dimension ref="A1:AH2953"/>
  <sheetViews>
    <sheetView topLeftCell="I1" zoomScaleNormal="100" workbookViewId="0">
      <pane ySplit="4" topLeftCell="A180" activePane="bottomLeft" state="frozen"/>
      <selection pane="bottomLeft" activeCell="I3" sqref="I3:Z187"/>
    </sheetView>
  </sheetViews>
  <sheetFormatPr defaultColWidth="8.58203125" defaultRowHeight="14.5" x14ac:dyDescent="0.35"/>
  <cols>
    <col min="1" max="4" width="13.5" style="12" hidden="1" customWidth="1"/>
    <col min="5" max="6" width="11.25" style="12" hidden="1" customWidth="1"/>
    <col min="7" max="7" width="9.5" style="12" hidden="1" customWidth="1"/>
    <col min="8" max="8" width="8.58203125" style="12" hidden="1" customWidth="1"/>
    <col min="9" max="9" width="12.08203125" style="12" customWidth="1"/>
    <col min="10" max="11" width="8.58203125" style="12" customWidth="1"/>
    <col min="12" max="20" width="8.58203125" style="12" hidden="1" customWidth="1"/>
    <col min="21" max="21" width="8.58203125" style="12" customWidth="1"/>
    <col min="22" max="31" width="8.58203125" style="12"/>
    <col min="32" max="32" width="11.83203125" style="12" bestFit="1" customWidth="1"/>
    <col min="33" max="16384" width="8.58203125" style="12"/>
  </cols>
  <sheetData>
    <row r="1" spans="1:32" ht="22.5" customHeight="1" x14ac:dyDescent="0.35">
      <c r="A1" s="12" t="s">
        <v>2323</v>
      </c>
      <c r="I1" s="38" t="s">
        <v>2431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15" thickBot="1" x14ac:dyDescent="0.4">
      <c r="R2" s="12">
        <v>7134</v>
      </c>
      <c r="S2" s="12">
        <v>5808</v>
      </c>
    </row>
    <row r="3" spans="1:32" ht="15" thickBot="1" x14ac:dyDescent="0.4">
      <c r="A3" s="17"/>
      <c r="B3" s="17"/>
      <c r="C3" s="17"/>
      <c r="D3" s="17"/>
      <c r="E3" s="17" t="s">
        <v>2324</v>
      </c>
      <c r="F3" s="17" t="s">
        <v>2324</v>
      </c>
      <c r="I3" s="49" t="s">
        <v>2325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  <c r="U3" s="44"/>
      <c r="V3" s="52" t="s">
        <v>2326</v>
      </c>
      <c r="W3" s="53"/>
      <c r="X3" s="53"/>
      <c r="Y3" s="53"/>
      <c r="Z3" s="54"/>
    </row>
    <row r="4" spans="1:32" ht="15" thickBot="1" x14ac:dyDescent="0.4">
      <c r="A4" s="17" t="s">
        <v>2327</v>
      </c>
      <c r="B4" s="17" t="s">
        <v>26</v>
      </c>
      <c r="C4" s="17" t="s">
        <v>27</v>
      </c>
      <c r="D4" s="17" t="s">
        <v>28</v>
      </c>
      <c r="E4" s="17" t="s">
        <v>2328</v>
      </c>
      <c r="F4" s="17" t="s">
        <v>2329</v>
      </c>
      <c r="G4" s="17" t="s">
        <v>2330</v>
      </c>
      <c r="I4" s="55" t="s">
        <v>28</v>
      </c>
      <c r="J4" s="56" t="s">
        <v>27</v>
      </c>
      <c r="K4" s="57" t="s">
        <v>37</v>
      </c>
      <c r="L4" s="58">
        <v>2017</v>
      </c>
      <c r="M4" s="58">
        <v>2018</v>
      </c>
      <c r="N4" s="58">
        <v>2019</v>
      </c>
      <c r="O4" s="58">
        <v>2020</v>
      </c>
      <c r="P4" s="58">
        <v>2021</v>
      </c>
      <c r="Q4" s="58">
        <v>2022</v>
      </c>
      <c r="R4" s="58">
        <v>2023</v>
      </c>
      <c r="S4" s="58">
        <v>2024</v>
      </c>
      <c r="T4" s="57">
        <v>2025</v>
      </c>
      <c r="U4" s="44"/>
      <c r="V4" s="59">
        <v>2021</v>
      </c>
      <c r="W4" s="60">
        <v>2022</v>
      </c>
      <c r="X4" s="60">
        <v>2023</v>
      </c>
      <c r="Y4" s="60">
        <v>2024</v>
      </c>
      <c r="Z4" s="61">
        <v>2025</v>
      </c>
    </row>
    <row r="5" spans="1:32" x14ac:dyDescent="0.35">
      <c r="A5" s="23">
        <v>42736</v>
      </c>
      <c r="B5" s="24">
        <f>YEAR(A5)</f>
        <v>2017</v>
      </c>
      <c r="C5" s="24">
        <f>MONTH(A5)</f>
        <v>1</v>
      </c>
      <c r="D5" s="24">
        <f>DAY(A5)</f>
        <v>1</v>
      </c>
      <c r="E5" s="24">
        <v>0</v>
      </c>
      <c r="F5" s="24">
        <v>0</v>
      </c>
      <c r="G5" s="19">
        <f>SUM(E5:F5)/1000</f>
        <v>0</v>
      </c>
      <c r="H5" s="19"/>
      <c r="I5" s="62">
        <f t="shared" ref="I5:I42" si="0">DAY(K5)</f>
        <v>1</v>
      </c>
      <c r="J5" s="63">
        <f t="shared" ref="J5:J42" si="1">MONTH(K5)</f>
        <v>4</v>
      </c>
      <c r="K5" s="64">
        <v>45383</v>
      </c>
      <c r="L5" s="63">
        <f t="shared" ref="L5:L37" si="2">SUMIFS($G:$G,$B:$B,$L$4,$C:$C,J5,$D:$D,I5)</f>
        <v>3.1440000000000003E-2</v>
      </c>
      <c r="M5" s="63">
        <f t="shared" ref="M5:M37" si="3">SUMIFS($G:$G,$B:$B,$M$4,$C:$C,J5,$D:$D,I5)</f>
        <v>0</v>
      </c>
      <c r="N5" s="63">
        <f t="shared" ref="N5:N37" si="4">SUMIFS($G:$G,$B:$B,$N$4,$C:$C,J5,$D:$D,I5)</f>
        <v>2.606E-2</v>
      </c>
      <c r="O5" s="63">
        <f t="shared" ref="O5:O41" si="5">SUMIFS($G:$G,$B:$B,$O$4,$C:$C,J5,$D:$D,I5)</f>
        <v>2.036E-2</v>
      </c>
      <c r="P5" s="63">
        <f t="shared" ref="P5:P37" si="6">SUMIFS($G:$G,$B:$B,$P$4,$C:$C,J5,$D:$D,I5)</f>
        <v>0</v>
      </c>
      <c r="Q5" s="63">
        <f t="shared" ref="Q5:Q37" si="7">SUMIFS($G:$G,$B:$B,$Q$4,$C:$C,J5,$D:$D,I5)</f>
        <v>5.3649999999999996E-2</v>
      </c>
      <c r="R5" s="63">
        <f t="shared" ref="R5:R37" si="8">SUMIFS($G:$G,$B:$B,$R$4,$C:$C,J5,$D:$D,I5)</f>
        <v>7.356E-2</v>
      </c>
      <c r="S5" s="63">
        <f t="shared" ref="S5:S41" si="9">SUMIFS($G:$G,$B:$B,$S$4,$C:$C,J5,$D:$D,I5)</f>
        <v>1.575E-2</v>
      </c>
      <c r="T5" s="65">
        <f t="shared" ref="T5:T42" si="10">SUMIFS($G:$G,$B:$B,$T$4,$C:$C,J5,$D:$D,I5)</f>
        <v>0</v>
      </c>
      <c r="U5" s="44"/>
      <c r="V5" s="62">
        <v>0</v>
      </c>
      <c r="W5" s="63">
        <v>7.4139999999999998E-2</v>
      </c>
      <c r="X5" s="63">
        <v>7.3469999999999994E-2</v>
      </c>
      <c r="Y5" s="63">
        <v>9.41E-3</v>
      </c>
      <c r="Z5" s="65">
        <v>3.7704918032786888E-2</v>
      </c>
    </row>
    <row r="6" spans="1:32" x14ac:dyDescent="0.35">
      <c r="A6" s="25">
        <v>42737</v>
      </c>
      <c r="B6" s="17">
        <f t="shared" ref="B6:B69" si="11">YEAR(A6)</f>
        <v>2017</v>
      </c>
      <c r="C6" s="17">
        <f t="shared" ref="C6:C69" si="12">MONTH(A6)</f>
        <v>1</v>
      </c>
      <c r="D6" s="17">
        <f t="shared" ref="D6:D69" si="13">DAY(A6)</f>
        <v>2</v>
      </c>
      <c r="E6" s="17">
        <v>0</v>
      </c>
      <c r="F6" s="17">
        <v>0</v>
      </c>
      <c r="G6" s="12">
        <f t="shared" ref="G6:G69" si="14">SUM(E6:F6)/1000</f>
        <v>0</v>
      </c>
      <c r="I6" s="66">
        <f t="shared" si="0"/>
        <v>2</v>
      </c>
      <c r="J6" s="44">
        <f t="shared" si="1"/>
        <v>4</v>
      </c>
      <c r="K6" s="67">
        <v>45384</v>
      </c>
      <c r="L6" s="44">
        <f t="shared" si="2"/>
        <v>3.0329999999999999E-2</v>
      </c>
      <c r="M6" s="44">
        <f t="shared" si="3"/>
        <v>0</v>
      </c>
      <c r="N6" s="44">
        <f t="shared" si="4"/>
        <v>2.835E-2</v>
      </c>
      <c r="O6" s="44">
        <f t="shared" si="5"/>
        <v>2.036E-2</v>
      </c>
      <c r="P6" s="44">
        <f t="shared" si="6"/>
        <v>0</v>
      </c>
      <c r="Q6" s="44">
        <f t="shared" si="7"/>
        <v>7.4139999999999998E-2</v>
      </c>
      <c r="R6" s="44">
        <f t="shared" si="8"/>
        <v>7.3469999999999994E-2</v>
      </c>
      <c r="S6" s="44">
        <f t="shared" si="9"/>
        <v>9.41E-3</v>
      </c>
      <c r="T6" s="68">
        <f t="shared" si="10"/>
        <v>0</v>
      </c>
      <c r="U6" s="44"/>
      <c r="V6" s="66">
        <v>0</v>
      </c>
      <c r="W6" s="44">
        <v>0.14828</v>
      </c>
      <c r="X6" s="44">
        <v>0.14693999999999999</v>
      </c>
      <c r="Y6" s="44">
        <v>1.882E-2</v>
      </c>
      <c r="Z6" s="68">
        <v>7.5409836065573776E-2</v>
      </c>
    </row>
    <row r="7" spans="1:32" x14ac:dyDescent="0.35">
      <c r="A7" s="25">
        <v>42738</v>
      </c>
      <c r="B7" s="17">
        <f t="shared" si="11"/>
        <v>2017</v>
      </c>
      <c r="C7" s="17">
        <f t="shared" si="12"/>
        <v>1</v>
      </c>
      <c r="D7" s="17">
        <f t="shared" si="13"/>
        <v>3</v>
      </c>
      <c r="E7" s="17">
        <v>0</v>
      </c>
      <c r="F7" s="17">
        <v>0</v>
      </c>
      <c r="G7" s="12">
        <f t="shared" si="14"/>
        <v>0</v>
      </c>
      <c r="I7" s="66">
        <f t="shared" si="0"/>
        <v>3</v>
      </c>
      <c r="J7" s="44">
        <f t="shared" si="1"/>
        <v>4</v>
      </c>
      <c r="K7" s="67">
        <v>45385</v>
      </c>
      <c r="L7" s="44">
        <f t="shared" si="2"/>
        <v>3.7260000000000001E-2</v>
      </c>
      <c r="M7" s="44">
        <f t="shared" si="3"/>
        <v>0</v>
      </c>
      <c r="N7" s="44">
        <f t="shared" si="4"/>
        <v>2.8369999999999999E-2</v>
      </c>
      <c r="O7" s="44">
        <f t="shared" si="5"/>
        <v>1.891E-2</v>
      </c>
      <c r="P7" s="44">
        <f t="shared" si="6"/>
        <v>0</v>
      </c>
      <c r="Q7" s="44">
        <f t="shared" si="7"/>
        <v>7.356E-2</v>
      </c>
      <c r="R7" s="44">
        <f t="shared" si="8"/>
        <v>7.3109999999999994E-2</v>
      </c>
      <c r="S7" s="44">
        <f t="shared" si="9"/>
        <v>1.1698049999999998E-2</v>
      </c>
      <c r="T7" s="68">
        <f t="shared" si="10"/>
        <v>0</v>
      </c>
      <c r="U7" s="44"/>
      <c r="V7" s="66">
        <v>0</v>
      </c>
      <c r="W7" s="44">
        <v>0.22183999999999998</v>
      </c>
      <c r="X7" s="44">
        <v>0.22004999999999997</v>
      </c>
      <c r="Y7" s="44">
        <v>3.0518049999999998E-2</v>
      </c>
      <c r="Z7" s="68">
        <v>0.11311475409836066</v>
      </c>
    </row>
    <row r="8" spans="1:32" x14ac:dyDescent="0.35">
      <c r="A8" s="25">
        <v>42739</v>
      </c>
      <c r="B8" s="17">
        <f t="shared" si="11"/>
        <v>2017</v>
      </c>
      <c r="C8" s="17">
        <f t="shared" si="12"/>
        <v>1</v>
      </c>
      <c r="D8" s="17">
        <f t="shared" si="13"/>
        <v>4</v>
      </c>
      <c r="E8" s="17">
        <v>0</v>
      </c>
      <c r="F8" s="17">
        <v>0</v>
      </c>
      <c r="G8" s="12">
        <f t="shared" si="14"/>
        <v>0</v>
      </c>
      <c r="I8" s="66">
        <f t="shared" si="0"/>
        <v>4</v>
      </c>
      <c r="J8" s="44">
        <f t="shared" si="1"/>
        <v>4</v>
      </c>
      <c r="K8" s="67">
        <v>45386</v>
      </c>
      <c r="L8" s="44">
        <f t="shared" si="2"/>
        <v>4.1000000000000002E-2</v>
      </c>
      <c r="M8" s="44">
        <f t="shared" si="3"/>
        <v>1.328E-2</v>
      </c>
      <c r="N8" s="44">
        <f t="shared" si="4"/>
        <v>2.964E-2</v>
      </c>
      <c r="O8" s="44">
        <f t="shared" si="5"/>
        <v>2.0490000000000001E-2</v>
      </c>
      <c r="P8" s="44">
        <f t="shared" si="6"/>
        <v>0</v>
      </c>
      <c r="Q8" s="44">
        <f t="shared" si="7"/>
        <v>7.1370000000000003E-2</v>
      </c>
      <c r="R8" s="44">
        <f t="shared" si="8"/>
        <v>7.3710000000000012E-2</v>
      </c>
      <c r="S8" s="44">
        <f t="shared" si="9"/>
        <v>1.479099E-2</v>
      </c>
      <c r="T8" s="68">
        <f t="shared" si="10"/>
        <v>0</v>
      </c>
      <c r="U8" s="44"/>
      <c r="V8" s="66">
        <v>0</v>
      </c>
      <c r="W8" s="44">
        <v>0.29320999999999997</v>
      </c>
      <c r="X8" s="44">
        <v>0.29375999999999997</v>
      </c>
      <c r="Y8" s="44">
        <v>4.5309039999999995E-2</v>
      </c>
      <c r="Z8" s="68">
        <v>0.15081967213114755</v>
      </c>
    </row>
    <row r="9" spans="1:32" x14ac:dyDescent="0.35">
      <c r="A9" s="25">
        <v>42740</v>
      </c>
      <c r="B9" s="17">
        <f t="shared" si="11"/>
        <v>2017</v>
      </c>
      <c r="C9" s="17">
        <f t="shared" si="12"/>
        <v>1</v>
      </c>
      <c r="D9" s="17">
        <f t="shared" si="13"/>
        <v>5</v>
      </c>
      <c r="E9" s="17">
        <v>0</v>
      </c>
      <c r="F9" s="17">
        <v>0</v>
      </c>
      <c r="G9" s="12">
        <f t="shared" si="14"/>
        <v>0</v>
      </c>
      <c r="I9" s="66">
        <f t="shared" si="0"/>
        <v>5</v>
      </c>
      <c r="J9" s="44">
        <f t="shared" si="1"/>
        <v>4</v>
      </c>
      <c r="K9" s="67">
        <v>45387</v>
      </c>
      <c r="L9" s="44">
        <f t="shared" si="2"/>
        <v>4.3799999999999999E-2</v>
      </c>
      <c r="M9" s="44">
        <f t="shared" si="3"/>
        <v>1.2749999999999999E-2</v>
      </c>
      <c r="N9" s="44">
        <f t="shared" si="4"/>
        <v>2.93E-2</v>
      </c>
      <c r="O9" s="44">
        <f t="shared" si="5"/>
        <v>1.9829999999999997E-2</v>
      </c>
      <c r="P9" s="44">
        <f t="shared" si="6"/>
        <v>0</v>
      </c>
      <c r="Q9" s="44">
        <f t="shared" si="7"/>
        <v>7.3969999999999994E-2</v>
      </c>
      <c r="R9" s="44">
        <f t="shared" si="8"/>
        <v>7.3359999999999995E-2</v>
      </c>
      <c r="S9" s="44">
        <f t="shared" si="9"/>
        <v>3.1536839999999997E-2</v>
      </c>
      <c r="T9" s="68">
        <f t="shared" si="10"/>
        <v>0</v>
      </c>
      <c r="U9" s="44"/>
      <c r="V9" s="66">
        <v>0</v>
      </c>
      <c r="W9" s="44">
        <v>0.36717999999999995</v>
      </c>
      <c r="X9" s="44">
        <v>0.36711999999999995</v>
      </c>
      <c r="Y9" s="44">
        <v>7.6845879999999991E-2</v>
      </c>
      <c r="Z9" s="68">
        <v>0.18852459016393444</v>
      </c>
    </row>
    <row r="10" spans="1:32" x14ac:dyDescent="0.35">
      <c r="A10" s="25">
        <v>42741</v>
      </c>
      <c r="B10" s="17">
        <f t="shared" si="11"/>
        <v>2017</v>
      </c>
      <c r="C10" s="17">
        <f t="shared" si="12"/>
        <v>1</v>
      </c>
      <c r="D10" s="17">
        <f t="shared" si="13"/>
        <v>6</v>
      </c>
      <c r="E10" s="17">
        <v>0</v>
      </c>
      <c r="F10" s="17">
        <v>0</v>
      </c>
      <c r="G10" s="12">
        <f t="shared" si="14"/>
        <v>0</v>
      </c>
      <c r="I10" s="66">
        <f t="shared" si="0"/>
        <v>6</v>
      </c>
      <c r="J10" s="44">
        <f t="shared" si="1"/>
        <v>4</v>
      </c>
      <c r="K10" s="67">
        <v>45388</v>
      </c>
      <c r="L10" s="44">
        <f t="shared" si="2"/>
        <v>4.3150000000000001E-2</v>
      </c>
      <c r="M10" s="44">
        <f t="shared" si="3"/>
        <v>1.8010000000000002E-2</v>
      </c>
      <c r="N10" s="44">
        <f t="shared" si="4"/>
        <v>2.92E-2</v>
      </c>
      <c r="O10" s="44">
        <f t="shared" si="5"/>
        <v>2.0500000000000001E-2</v>
      </c>
      <c r="P10" s="44">
        <f t="shared" si="6"/>
        <v>0</v>
      </c>
      <c r="Q10" s="44">
        <f t="shared" si="7"/>
        <v>7.4200000000000002E-2</v>
      </c>
      <c r="R10" s="44">
        <f t="shared" si="8"/>
        <v>7.3900000000000007E-2</v>
      </c>
      <c r="S10" s="44">
        <f t="shared" si="9"/>
        <v>2.7181180000000003E-2</v>
      </c>
      <c r="T10" s="68">
        <f t="shared" si="10"/>
        <v>0</v>
      </c>
      <c r="U10" s="44"/>
      <c r="V10" s="66">
        <v>0</v>
      </c>
      <c r="W10" s="44">
        <v>0.44137999999999994</v>
      </c>
      <c r="X10" s="44">
        <v>0.44101999999999997</v>
      </c>
      <c r="Y10" s="44">
        <v>0.10402705999999999</v>
      </c>
      <c r="Z10" s="68">
        <v>0.22622950819672133</v>
      </c>
    </row>
    <row r="11" spans="1:32" x14ac:dyDescent="0.35">
      <c r="A11" s="25">
        <v>42742</v>
      </c>
      <c r="B11" s="17">
        <f t="shared" si="11"/>
        <v>2017</v>
      </c>
      <c r="C11" s="17">
        <f t="shared" si="12"/>
        <v>1</v>
      </c>
      <c r="D11" s="17">
        <f t="shared" si="13"/>
        <v>7</v>
      </c>
      <c r="E11" s="17">
        <v>0</v>
      </c>
      <c r="F11" s="17">
        <v>0</v>
      </c>
      <c r="G11" s="12">
        <f t="shared" si="14"/>
        <v>0</v>
      </c>
      <c r="I11" s="66">
        <f t="shared" si="0"/>
        <v>7</v>
      </c>
      <c r="J11" s="44">
        <f t="shared" si="1"/>
        <v>4</v>
      </c>
      <c r="K11" s="67">
        <v>45389</v>
      </c>
      <c r="L11" s="44">
        <f t="shared" si="2"/>
        <v>4.5620000000000001E-2</v>
      </c>
      <c r="M11" s="44">
        <f t="shared" si="3"/>
        <v>6.6600000000000001E-3</v>
      </c>
      <c r="N11" s="44">
        <f t="shared" si="4"/>
        <v>2.7809999999999998E-2</v>
      </c>
      <c r="O11" s="44">
        <f t="shared" si="5"/>
        <v>2.2409999999999999E-2</v>
      </c>
      <c r="P11" s="44">
        <f t="shared" si="6"/>
        <v>0</v>
      </c>
      <c r="Q11" s="44">
        <f t="shared" si="7"/>
        <v>7.288E-2</v>
      </c>
      <c r="R11" s="44">
        <f t="shared" si="8"/>
        <v>7.3410000000000003E-2</v>
      </c>
      <c r="S11" s="44">
        <f t="shared" si="9"/>
        <v>2.1842350000000003E-2</v>
      </c>
      <c r="T11" s="68">
        <f t="shared" si="10"/>
        <v>0</v>
      </c>
      <c r="U11" s="44"/>
      <c r="V11" s="66">
        <v>0</v>
      </c>
      <c r="W11" s="44">
        <v>0.51425999999999994</v>
      </c>
      <c r="X11" s="44">
        <v>0.51442999999999994</v>
      </c>
      <c r="Y11" s="44">
        <v>0.12586940999999999</v>
      </c>
      <c r="Z11" s="68">
        <v>0.26393442622950825</v>
      </c>
    </row>
    <row r="12" spans="1:32" x14ac:dyDescent="0.35">
      <c r="A12" s="25">
        <v>42743</v>
      </c>
      <c r="B12" s="17">
        <f t="shared" si="11"/>
        <v>2017</v>
      </c>
      <c r="C12" s="17">
        <f t="shared" si="12"/>
        <v>1</v>
      </c>
      <c r="D12" s="17">
        <f t="shared" si="13"/>
        <v>8</v>
      </c>
      <c r="E12" s="17">
        <v>0</v>
      </c>
      <c r="F12" s="17">
        <v>0</v>
      </c>
      <c r="G12" s="12">
        <f t="shared" si="14"/>
        <v>0</v>
      </c>
      <c r="I12" s="66">
        <f t="shared" si="0"/>
        <v>8</v>
      </c>
      <c r="J12" s="44">
        <f t="shared" si="1"/>
        <v>4</v>
      </c>
      <c r="K12" s="67">
        <v>45390</v>
      </c>
      <c r="L12" s="44">
        <f t="shared" si="2"/>
        <v>3.5409999999999997E-2</v>
      </c>
      <c r="M12" s="44">
        <f t="shared" si="3"/>
        <v>5.1600000000000005E-3</v>
      </c>
      <c r="N12" s="44">
        <f t="shared" si="4"/>
        <v>2.9589999999999998E-2</v>
      </c>
      <c r="O12" s="44">
        <f t="shared" si="5"/>
        <v>2.2370000000000001E-2</v>
      </c>
      <c r="P12" s="44">
        <f t="shared" si="6"/>
        <v>0</v>
      </c>
      <c r="Q12" s="44">
        <f t="shared" si="7"/>
        <v>7.0990000000000011E-2</v>
      </c>
      <c r="R12" s="44">
        <f t="shared" si="8"/>
        <v>7.3999999999999996E-2</v>
      </c>
      <c r="S12" s="44">
        <f t="shared" si="9"/>
        <v>1.896403E-2</v>
      </c>
      <c r="T12" s="68">
        <f t="shared" si="10"/>
        <v>0</v>
      </c>
      <c r="U12" s="44"/>
      <c r="V12" s="66">
        <v>0</v>
      </c>
      <c r="W12" s="44">
        <v>0.58524999999999994</v>
      </c>
      <c r="X12" s="44">
        <v>0.5884299999999999</v>
      </c>
      <c r="Y12" s="44">
        <v>0.14483343999999998</v>
      </c>
      <c r="Z12" s="68">
        <v>0.30163934426229511</v>
      </c>
    </row>
    <row r="13" spans="1:32" x14ac:dyDescent="0.35">
      <c r="A13" s="25">
        <v>42744</v>
      </c>
      <c r="B13" s="17">
        <f t="shared" si="11"/>
        <v>2017</v>
      </c>
      <c r="C13" s="17">
        <f t="shared" si="12"/>
        <v>1</v>
      </c>
      <c r="D13" s="17">
        <f t="shared" si="13"/>
        <v>9</v>
      </c>
      <c r="E13" s="17">
        <v>0</v>
      </c>
      <c r="F13" s="17">
        <v>0</v>
      </c>
      <c r="G13" s="12">
        <f t="shared" si="14"/>
        <v>0</v>
      </c>
      <c r="I13" s="66">
        <f t="shared" si="0"/>
        <v>9</v>
      </c>
      <c r="J13" s="44">
        <f t="shared" si="1"/>
        <v>4</v>
      </c>
      <c r="K13" s="67">
        <v>45391</v>
      </c>
      <c r="L13" s="44">
        <f t="shared" si="2"/>
        <v>3.313E-2</v>
      </c>
      <c r="M13" s="44">
        <f t="shared" si="3"/>
        <v>0</v>
      </c>
      <c r="N13" s="44">
        <f t="shared" si="4"/>
        <v>2.8320000000000001E-2</v>
      </c>
      <c r="O13" s="44">
        <f t="shared" si="5"/>
        <v>2.6579999999999999E-2</v>
      </c>
      <c r="P13" s="44">
        <f t="shared" si="6"/>
        <v>0</v>
      </c>
      <c r="Q13" s="44">
        <f t="shared" si="7"/>
        <v>7.4439999999999992E-2</v>
      </c>
      <c r="R13" s="44">
        <f t="shared" si="8"/>
        <v>7.3849999999999999E-2</v>
      </c>
      <c r="S13" s="44">
        <f t="shared" si="9"/>
        <v>1.8768E-2</v>
      </c>
      <c r="T13" s="68">
        <f t="shared" si="10"/>
        <v>0</v>
      </c>
      <c r="U13" s="44"/>
      <c r="V13" s="66">
        <v>0</v>
      </c>
      <c r="W13" s="44">
        <v>0.65968999999999989</v>
      </c>
      <c r="X13" s="44">
        <v>0.66227999999999987</v>
      </c>
      <c r="Y13" s="44">
        <v>0.16360143999999999</v>
      </c>
      <c r="Z13" s="68">
        <v>0.33934426229508197</v>
      </c>
    </row>
    <row r="14" spans="1:32" x14ac:dyDescent="0.35">
      <c r="A14" s="25">
        <v>42745</v>
      </c>
      <c r="B14" s="17">
        <f t="shared" si="11"/>
        <v>2017</v>
      </c>
      <c r="C14" s="17">
        <f t="shared" si="12"/>
        <v>1</v>
      </c>
      <c r="D14" s="17">
        <f t="shared" si="13"/>
        <v>10</v>
      </c>
      <c r="E14" s="17">
        <v>0</v>
      </c>
      <c r="F14" s="17">
        <v>0</v>
      </c>
      <c r="G14" s="12">
        <f t="shared" si="14"/>
        <v>0</v>
      </c>
      <c r="I14" s="66">
        <f t="shared" si="0"/>
        <v>10</v>
      </c>
      <c r="J14" s="44">
        <f t="shared" si="1"/>
        <v>4</v>
      </c>
      <c r="K14" s="67">
        <v>45392</v>
      </c>
      <c r="L14" s="44">
        <f t="shared" si="2"/>
        <v>3.6409999999999998E-2</v>
      </c>
      <c r="M14" s="44">
        <f t="shared" si="3"/>
        <v>1.3799999999999999E-3</v>
      </c>
      <c r="N14" s="44">
        <f t="shared" si="4"/>
        <v>2.8129999999999999E-2</v>
      </c>
      <c r="O14" s="44">
        <f t="shared" si="5"/>
        <v>2.9389999999999999E-2</v>
      </c>
      <c r="P14" s="44">
        <f t="shared" si="6"/>
        <v>0</v>
      </c>
      <c r="Q14" s="44">
        <f t="shared" si="7"/>
        <v>7.4870000000000006E-2</v>
      </c>
      <c r="R14" s="44">
        <f t="shared" si="8"/>
        <v>7.3639999999999997E-2</v>
      </c>
      <c r="S14" s="44">
        <f t="shared" si="9"/>
        <v>2.8070039999999997E-2</v>
      </c>
      <c r="T14" s="68">
        <f t="shared" si="10"/>
        <v>0</v>
      </c>
      <c r="U14" s="44"/>
      <c r="V14" s="66">
        <v>0</v>
      </c>
      <c r="W14" s="44">
        <v>0.73455999999999988</v>
      </c>
      <c r="X14" s="44">
        <v>0.73591999999999991</v>
      </c>
      <c r="Y14" s="44">
        <v>0.19167147999999998</v>
      </c>
      <c r="Z14" s="68">
        <v>0.37704918032786883</v>
      </c>
    </row>
    <row r="15" spans="1:32" x14ac:dyDescent="0.35">
      <c r="A15" s="25">
        <v>42746</v>
      </c>
      <c r="B15" s="17">
        <f t="shared" si="11"/>
        <v>2017</v>
      </c>
      <c r="C15" s="17">
        <f t="shared" si="12"/>
        <v>1</v>
      </c>
      <c r="D15" s="17">
        <f t="shared" si="13"/>
        <v>11</v>
      </c>
      <c r="E15" s="17">
        <v>0</v>
      </c>
      <c r="F15" s="17">
        <v>0</v>
      </c>
      <c r="G15" s="12">
        <f t="shared" si="14"/>
        <v>0</v>
      </c>
      <c r="I15" s="66">
        <f t="shared" si="0"/>
        <v>11</v>
      </c>
      <c r="J15" s="44">
        <f t="shared" si="1"/>
        <v>4</v>
      </c>
      <c r="K15" s="67">
        <v>45393</v>
      </c>
      <c r="L15" s="44">
        <f t="shared" si="2"/>
        <v>4.5469999999999997E-2</v>
      </c>
      <c r="M15" s="44">
        <f t="shared" si="3"/>
        <v>7.9299999999999995E-3</v>
      </c>
      <c r="N15" s="44">
        <f t="shared" si="4"/>
        <v>2.7440000000000003E-2</v>
      </c>
      <c r="O15" s="44">
        <f t="shared" si="5"/>
        <v>2.938E-2</v>
      </c>
      <c r="P15" s="44">
        <f t="shared" si="6"/>
        <v>0</v>
      </c>
      <c r="Q15" s="44">
        <f t="shared" si="7"/>
        <v>7.4960000000000013E-2</v>
      </c>
      <c r="R15" s="44">
        <f t="shared" si="8"/>
        <v>7.374E-2</v>
      </c>
      <c r="S15" s="44">
        <f t="shared" si="9"/>
        <v>2.5375350000000001E-2</v>
      </c>
      <c r="T15" s="68">
        <f t="shared" si="10"/>
        <v>0</v>
      </c>
      <c r="U15" s="44"/>
      <c r="V15" s="66">
        <v>0</v>
      </c>
      <c r="W15" s="44">
        <v>0.80951999999999991</v>
      </c>
      <c r="X15" s="44">
        <v>0.80965999999999994</v>
      </c>
      <c r="Y15" s="44">
        <v>0.21704682999999997</v>
      </c>
      <c r="Z15" s="68">
        <v>0.41475409836065569</v>
      </c>
    </row>
    <row r="16" spans="1:32" x14ac:dyDescent="0.35">
      <c r="A16" s="25">
        <v>42747</v>
      </c>
      <c r="B16" s="17">
        <f t="shared" si="11"/>
        <v>2017</v>
      </c>
      <c r="C16" s="17">
        <f t="shared" si="12"/>
        <v>1</v>
      </c>
      <c r="D16" s="17">
        <f t="shared" si="13"/>
        <v>12</v>
      </c>
      <c r="E16" s="17">
        <v>0</v>
      </c>
      <c r="F16" s="17">
        <v>0</v>
      </c>
      <c r="G16" s="12">
        <f t="shared" si="14"/>
        <v>0</v>
      </c>
      <c r="I16" s="66">
        <f t="shared" si="0"/>
        <v>12</v>
      </c>
      <c r="J16" s="44">
        <f t="shared" si="1"/>
        <v>4</v>
      </c>
      <c r="K16" s="67">
        <v>45394</v>
      </c>
      <c r="L16" s="44">
        <f t="shared" si="2"/>
        <v>4.3950000000000003E-2</v>
      </c>
      <c r="M16" s="44">
        <f t="shared" si="3"/>
        <v>0</v>
      </c>
      <c r="N16" s="44">
        <f t="shared" si="4"/>
        <v>2.853E-2</v>
      </c>
      <c r="O16" s="44">
        <f t="shared" si="5"/>
        <v>3.0799999999999998E-2</v>
      </c>
      <c r="P16" s="44">
        <f t="shared" si="6"/>
        <v>0</v>
      </c>
      <c r="Q16" s="44">
        <f t="shared" si="7"/>
        <v>7.5019999999999989E-2</v>
      </c>
      <c r="R16" s="44">
        <f t="shared" si="8"/>
        <v>7.3770000000000002E-2</v>
      </c>
      <c r="S16" s="44">
        <f t="shared" si="9"/>
        <v>2.3030580000000002E-2</v>
      </c>
      <c r="T16" s="68">
        <f t="shared" si="10"/>
        <v>0</v>
      </c>
      <c r="U16" s="44"/>
      <c r="V16" s="66">
        <v>0</v>
      </c>
      <c r="W16" s="44">
        <v>0.88453999999999988</v>
      </c>
      <c r="X16" s="44">
        <v>0.88342999999999994</v>
      </c>
      <c r="Y16" s="44">
        <v>0.24007740999999996</v>
      </c>
      <c r="Z16" s="68">
        <v>0.45245901639344255</v>
      </c>
    </row>
    <row r="17" spans="1:26" x14ac:dyDescent="0.35">
      <c r="A17" s="25">
        <v>42748</v>
      </c>
      <c r="B17" s="17">
        <f t="shared" si="11"/>
        <v>2017</v>
      </c>
      <c r="C17" s="17">
        <f t="shared" si="12"/>
        <v>1</v>
      </c>
      <c r="D17" s="17">
        <f t="shared" si="13"/>
        <v>13</v>
      </c>
      <c r="E17" s="17">
        <v>0</v>
      </c>
      <c r="F17" s="17">
        <v>0</v>
      </c>
      <c r="G17" s="12">
        <f t="shared" si="14"/>
        <v>0</v>
      </c>
      <c r="I17" s="66">
        <f t="shared" si="0"/>
        <v>13</v>
      </c>
      <c r="J17" s="44">
        <f t="shared" si="1"/>
        <v>4</v>
      </c>
      <c r="K17" s="67">
        <v>45395</v>
      </c>
      <c r="L17" s="44">
        <f t="shared" si="2"/>
        <v>4.4179999999999997E-2</v>
      </c>
      <c r="M17" s="44">
        <f t="shared" si="3"/>
        <v>0</v>
      </c>
      <c r="N17" s="44">
        <f t="shared" si="4"/>
        <v>2.862E-2</v>
      </c>
      <c r="O17" s="44">
        <f t="shared" si="5"/>
        <v>2.7570000000000001E-2</v>
      </c>
      <c r="P17" s="44">
        <f t="shared" si="6"/>
        <v>0</v>
      </c>
      <c r="Q17" s="44">
        <f t="shared" si="7"/>
        <v>7.4759999999999993E-2</v>
      </c>
      <c r="R17" s="44">
        <f t="shared" si="8"/>
        <v>7.3980000000000004E-2</v>
      </c>
      <c r="S17" s="44">
        <f t="shared" si="9"/>
        <v>1.8909620000000002E-2</v>
      </c>
      <c r="T17" s="68">
        <f t="shared" si="10"/>
        <v>0</v>
      </c>
      <c r="U17" s="44"/>
      <c r="V17" s="66">
        <v>0</v>
      </c>
      <c r="W17" s="44">
        <v>0.95929999999999982</v>
      </c>
      <c r="X17" s="44">
        <v>0.95740999999999998</v>
      </c>
      <c r="Y17" s="44">
        <v>0.25898702999999995</v>
      </c>
      <c r="Z17" s="68">
        <v>0.49016393442622941</v>
      </c>
    </row>
    <row r="18" spans="1:26" x14ac:dyDescent="0.35">
      <c r="A18" s="25">
        <v>42749</v>
      </c>
      <c r="B18" s="17">
        <f t="shared" si="11"/>
        <v>2017</v>
      </c>
      <c r="C18" s="17">
        <f t="shared" si="12"/>
        <v>1</v>
      </c>
      <c r="D18" s="17">
        <f t="shared" si="13"/>
        <v>14</v>
      </c>
      <c r="E18" s="17">
        <v>0</v>
      </c>
      <c r="F18" s="17">
        <v>0</v>
      </c>
      <c r="G18" s="12">
        <f t="shared" si="14"/>
        <v>0</v>
      </c>
      <c r="I18" s="66">
        <f t="shared" si="0"/>
        <v>14</v>
      </c>
      <c r="J18" s="44">
        <f t="shared" si="1"/>
        <v>4</v>
      </c>
      <c r="K18" s="67">
        <v>45396</v>
      </c>
      <c r="L18" s="44">
        <f t="shared" si="2"/>
        <v>3.7440000000000001E-2</v>
      </c>
      <c r="M18" s="44">
        <f t="shared" si="3"/>
        <v>0</v>
      </c>
      <c r="N18" s="44">
        <f t="shared" si="4"/>
        <v>2.8640000000000002E-2</v>
      </c>
      <c r="O18" s="44">
        <f t="shared" si="5"/>
        <v>2.887E-2</v>
      </c>
      <c r="P18" s="44">
        <f t="shared" si="6"/>
        <v>0</v>
      </c>
      <c r="Q18" s="44">
        <f t="shared" si="7"/>
        <v>7.5130000000000002E-2</v>
      </c>
      <c r="R18" s="44">
        <f t="shared" si="8"/>
        <v>7.3669999999999999E-2</v>
      </c>
      <c r="S18" s="44">
        <f t="shared" si="9"/>
        <v>1.7812449999999997E-2</v>
      </c>
      <c r="T18" s="68">
        <f t="shared" si="10"/>
        <v>0</v>
      </c>
      <c r="U18" s="44"/>
      <c r="V18" s="66">
        <v>0</v>
      </c>
      <c r="W18" s="44">
        <v>1.0344299999999997</v>
      </c>
      <c r="X18" s="44">
        <v>1.03108</v>
      </c>
      <c r="Y18" s="44">
        <v>0.27679947999999993</v>
      </c>
      <c r="Z18" s="68">
        <v>0.52786885245901627</v>
      </c>
    </row>
    <row r="19" spans="1:26" x14ac:dyDescent="0.35">
      <c r="A19" s="25">
        <v>42750</v>
      </c>
      <c r="B19" s="17">
        <f t="shared" si="11"/>
        <v>2017</v>
      </c>
      <c r="C19" s="17">
        <f t="shared" si="12"/>
        <v>1</v>
      </c>
      <c r="D19" s="17">
        <f t="shared" si="13"/>
        <v>15</v>
      </c>
      <c r="E19" s="17">
        <v>0</v>
      </c>
      <c r="F19" s="17">
        <v>0</v>
      </c>
      <c r="G19" s="12">
        <f t="shared" si="14"/>
        <v>0</v>
      </c>
      <c r="I19" s="66">
        <f t="shared" si="0"/>
        <v>15</v>
      </c>
      <c r="J19" s="44">
        <f t="shared" si="1"/>
        <v>4</v>
      </c>
      <c r="K19" s="67">
        <v>45397</v>
      </c>
      <c r="L19" s="44">
        <f t="shared" si="2"/>
        <v>3.347E-2</v>
      </c>
      <c r="M19" s="44">
        <f t="shared" si="3"/>
        <v>0</v>
      </c>
      <c r="N19" s="44">
        <f t="shared" si="4"/>
        <v>2.826E-2</v>
      </c>
      <c r="O19" s="44">
        <f t="shared" si="5"/>
        <v>2.6890000000000001E-2</v>
      </c>
      <c r="P19" s="44">
        <f t="shared" si="6"/>
        <v>0</v>
      </c>
      <c r="Q19" s="44">
        <f t="shared" si="7"/>
        <v>7.5240000000000001E-2</v>
      </c>
      <c r="R19" s="44">
        <f t="shared" si="8"/>
        <v>7.3609999999999995E-2</v>
      </c>
      <c r="S19" s="44">
        <f t="shared" si="9"/>
        <v>1.3388860000000001E-2</v>
      </c>
      <c r="T19" s="68">
        <f t="shared" si="10"/>
        <v>0</v>
      </c>
      <c r="U19" s="44"/>
      <c r="V19" s="66">
        <v>0</v>
      </c>
      <c r="W19" s="44">
        <v>1.1096699999999997</v>
      </c>
      <c r="X19" s="44">
        <v>1.1046899999999999</v>
      </c>
      <c r="Y19" s="44">
        <v>0.29018833999999993</v>
      </c>
      <c r="Z19" s="68">
        <v>0.56557377049180313</v>
      </c>
    </row>
    <row r="20" spans="1:26" x14ac:dyDescent="0.35">
      <c r="A20" s="25">
        <v>42751</v>
      </c>
      <c r="B20" s="17">
        <f t="shared" si="11"/>
        <v>2017</v>
      </c>
      <c r="C20" s="17">
        <f t="shared" si="12"/>
        <v>1</v>
      </c>
      <c r="D20" s="17">
        <f t="shared" si="13"/>
        <v>16</v>
      </c>
      <c r="E20" s="17">
        <v>0</v>
      </c>
      <c r="F20" s="17">
        <v>0</v>
      </c>
      <c r="G20" s="12">
        <f t="shared" si="14"/>
        <v>0</v>
      </c>
      <c r="I20" s="66">
        <f t="shared" si="0"/>
        <v>16</v>
      </c>
      <c r="J20" s="44">
        <f t="shared" si="1"/>
        <v>4</v>
      </c>
      <c r="K20" s="67">
        <v>45398</v>
      </c>
      <c r="L20" s="44">
        <f t="shared" si="2"/>
        <v>3.2490000000000005E-2</v>
      </c>
      <c r="M20" s="44">
        <f t="shared" si="3"/>
        <v>4.0199999999999993E-3</v>
      </c>
      <c r="N20" s="44">
        <f t="shared" si="4"/>
        <v>2.8219999999999999E-2</v>
      </c>
      <c r="O20" s="44">
        <f t="shared" si="5"/>
        <v>3.0789999999999998E-2</v>
      </c>
      <c r="P20" s="44">
        <f t="shared" si="6"/>
        <v>0</v>
      </c>
      <c r="Q20" s="44">
        <f t="shared" si="7"/>
        <v>7.5139999999999998E-2</v>
      </c>
      <c r="R20" s="44">
        <f t="shared" si="8"/>
        <v>7.4099999999999999E-2</v>
      </c>
      <c r="S20" s="44">
        <f t="shared" si="9"/>
        <v>1.2417100000000002E-2</v>
      </c>
      <c r="T20" s="68">
        <f t="shared" si="10"/>
        <v>0</v>
      </c>
      <c r="U20" s="44"/>
      <c r="V20" s="66">
        <v>0</v>
      </c>
      <c r="W20" s="44">
        <v>1.1848099999999997</v>
      </c>
      <c r="X20" s="44">
        <v>1.17879</v>
      </c>
      <c r="Y20" s="44">
        <v>0.30260543999999995</v>
      </c>
      <c r="Z20" s="68">
        <v>0.60327868852458999</v>
      </c>
    </row>
    <row r="21" spans="1:26" x14ac:dyDescent="0.35">
      <c r="A21" s="25">
        <v>42752</v>
      </c>
      <c r="B21" s="17">
        <f t="shared" si="11"/>
        <v>2017</v>
      </c>
      <c r="C21" s="17">
        <f t="shared" si="12"/>
        <v>1</v>
      </c>
      <c r="D21" s="17">
        <f t="shared" si="13"/>
        <v>17</v>
      </c>
      <c r="E21" s="17">
        <v>0</v>
      </c>
      <c r="F21" s="17">
        <v>0</v>
      </c>
      <c r="G21" s="12">
        <f t="shared" si="14"/>
        <v>0</v>
      </c>
      <c r="I21" s="66">
        <f t="shared" si="0"/>
        <v>17</v>
      </c>
      <c r="J21" s="44">
        <f t="shared" si="1"/>
        <v>4</v>
      </c>
      <c r="K21" s="67">
        <v>45399</v>
      </c>
      <c r="L21" s="44">
        <f t="shared" si="2"/>
        <v>3.5499999999999997E-2</v>
      </c>
      <c r="M21" s="44">
        <f t="shared" si="3"/>
        <v>1.1560000000000001E-2</v>
      </c>
      <c r="N21" s="44">
        <f t="shared" si="4"/>
        <v>2.9749999999999999E-2</v>
      </c>
      <c r="O21" s="44">
        <f t="shared" si="5"/>
        <v>3.1780000000000003E-2</v>
      </c>
      <c r="P21" s="44">
        <f t="shared" si="6"/>
        <v>0</v>
      </c>
      <c r="Q21" s="44">
        <f t="shared" si="7"/>
        <v>7.5200000000000003E-2</v>
      </c>
      <c r="R21" s="44">
        <f t="shared" si="8"/>
        <v>7.4049999999999991E-2</v>
      </c>
      <c r="S21" s="44">
        <f t="shared" si="9"/>
        <v>6.0354299999999996E-3</v>
      </c>
      <c r="T21" s="68">
        <f t="shared" si="10"/>
        <v>0</v>
      </c>
      <c r="U21" s="44"/>
      <c r="V21" s="66">
        <v>0</v>
      </c>
      <c r="W21" s="44">
        <v>1.2600099999999996</v>
      </c>
      <c r="X21" s="44">
        <v>1.25284</v>
      </c>
      <c r="Y21" s="44">
        <v>0.30864086999999996</v>
      </c>
      <c r="Z21" s="68">
        <v>0.64098360655737685</v>
      </c>
    </row>
    <row r="22" spans="1:26" x14ac:dyDescent="0.35">
      <c r="A22" s="25">
        <v>42753</v>
      </c>
      <c r="B22" s="17">
        <f t="shared" si="11"/>
        <v>2017</v>
      </c>
      <c r="C22" s="17">
        <f t="shared" si="12"/>
        <v>1</v>
      </c>
      <c r="D22" s="17">
        <f t="shared" si="13"/>
        <v>18</v>
      </c>
      <c r="E22" s="17">
        <v>0</v>
      </c>
      <c r="F22" s="17">
        <v>0</v>
      </c>
      <c r="G22" s="12">
        <f t="shared" si="14"/>
        <v>0</v>
      </c>
      <c r="I22" s="66">
        <f t="shared" si="0"/>
        <v>18</v>
      </c>
      <c r="J22" s="44">
        <f t="shared" si="1"/>
        <v>4</v>
      </c>
      <c r="K22" s="67">
        <v>45400</v>
      </c>
      <c r="L22" s="44">
        <f t="shared" si="2"/>
        <v>3.211E-2</v>
      </c>
      <c r="M22" s="44">
        <f t="shared" si="3"/>
        <v>6.94E-3</v>
      </c>
      <c r="N22" s="44">
        <f t="shared" si="4"/>
        <v>2.9520000000000001E-2</v>
      </c>
      <c r="O22" s="44">
        <f t="shared" si="5"/>
        <v>3.1109999999999999E-2</v>
      </c>
      <c r="P22" s="44">
        <f t="shared" si="6"/>
        <v>0</v>
      </c>
      <c r="Q22" s="44">
        <f t="shared" si="7"/>
        <v>7.3669999999999999E-2</v>
      </c>
      <c r="R22" s="44">
        <f t="shared" si="8"/>
        <v>7.3870000000000005E-2</v>
      </c>
      <c r="S22" s="44">
        <f t="shared" si="9"/>
        <v>6.2492799999999994E-3</v>
      </c>
      <c r="T22" s="68">
        <f t="shared" si="10"/>
        <v>0</v>
      </c>
      <c r="U22" s="44"/>
      <c r="V22" s="66">
        <v>0</v>
      </c>
      <c r="W22" s="44">
        <v>1.3336799999999995</v>
      </c>
      <c r="X22" s="44">
        <v>1.3267100000000001</v>
      </c>
      <c r="Y22" s="44">
        <v>0.31489014999999998</v>
      </c>
      <c r="Z22" s="68">
        <v>0.67868852459016371</v>
      </c>
    </row>
    <row r="23" spans="1:26" x14ac:dyDescent="0.35">
      <c r="A23" s="25">
        <v>42754</v>
      </c>
      <c r="B23" s="17">
        <f t="shared" si="11"/>
        <v>2017</v>
      </c>
      <c r="C23" s="17">
        <f t="shared" si="12"/>
        <v>1</v>
      </c>
      <c r="D23" s="17">
        <f t="shared" si="13"/>
        <v>19</v>
      </c>
      <c r="E23" s="17">
        <v>0</v>
      </c>
      <c r="F23" s="17">
        <v>0</v>
      </c>
      <c r="G23" s="12">
        <f t="shared" si="14"/>
        <v>0</v>
      </c>
      <c r="I23" s="66">
        <f t="shared" si="0"/>
        <v>19</v>
      </c>
      <c r="J23" s="44">
        <f t="shared" si="1"/>
        <v>4</v>
      </c>
      <c r="K23" s="67">
        <v>45401</v>
      </c>
      <c r="L23" s="44">
        <f t="shared" si="2"/>
        <v>4.0060000000000005E-2</v>
      </c>
      <c r="M23" s="44">
        <f t="shared" si="3"/>
        <v>2.3700000000000001E-3</v>
      </c>
      <c r="N23" s="44">
        <f t="shared" si="4"/>
        <v>1.9570000000000001E-2</v>
      </c>
      <c r="O23" s="44">
        <f t="shared" si="5"/>
        <v>2.9649999999999999E-2</v>
      </c>
      <c r="P23" s="44">
        <f t="shared" si="6"/>
        <v>0</v>
      </c>
      <c r="Q23" s="44">
        <f t="shared" si="7"/>
        <v>7.1109999999999993E-2</v>
      </c>
      <c r="R23" s="44">
        <f t="shared" si="8"/>
        <v>6.0759999999999995E-2</v>
      </c>
      <c r="S23" s="44">
        <f t="shared" si="9"/>
        <v>9.3878400000000015E-3</v>
      </c>
      <c r="T23" s="68">
        <f t="shared" si="10"/>
        <v>0</v>
      </c>
      <c r="U23" s="44"/>
      <c r="V23" s="66">
        <v>0</v>
      </c>
      <c r="W23" s="44">
        <v>1.4047899999999995</v>
      </c>
      <c r="X23" s="44">
        <v>1.38747</v>
      </c>
      <c r="Y23" s="44">
        <v>0.32427798999999996</v>
      </c>
      <c r="Z23" s="68">
        <v>0.71639344262295057</v>
      </c>
    </row>
    <row r="24" spans="1:26" x14ac:dyDescent="0.35">
      <c r="A24" s="25">
        <v>42755</v>
      </c>
      <c r="B24" s="17">
        <f t="shared" si="11"/>
        <v>2017</v>
      </c>
      <c r="C24" s="17">
        <f t="shared" si="12"/>
        <v>1</v>
      </c>
      <c r="D24" s="17">
        <f t="shared" si="13"/>
        <v>20</v>
      </c>
      <c r="E24" s="17">
        <v>0</v>
      </c>
      <c r="F24" s="17">
        <v>0</v>
      </c>
      <c r="G24" s="12">
        <f t="shared" si="14"/>
        <v>0</v>
      </c>
      <c r="I24" s="66">
        <f t="shared" si="0"/>
        <v>20</v>
      </c>
      <c r="J24" s="44">
        <f t="shared" si="1"/>
        <v>4</v>
      </c>
      <c r="K24" s="67">
        <v>45402</v>
      </c>
      <c r="L24" s="44">
        <f t="shared" si="2"/>
        <v>3.9700000000000006E-2</v>
      </c>
      <c r="M24" s="44">
        <f t="shared" si="3"/>
        <v>1.289E-2</v>
      </c>
      <c r="N24" s="44">
        <f t="shared" si="4"/>
        <v>1.9620000000000002E-2</v>
      </c>
      <c r="O24" s="44">
        <f t="shared" si="5"/>
        <v>3.1460000000000002E-2</v>
      </c>
      <c r="P24" s="44">
        <f t="shared" si="6"/>
        <v>0</v>
      </c>
      <c r="Q24" s="44">
        <f t="shared" si="7"/>
        <v>7.1239999999999998E-2</v>
      </c>
      <c r="R24" s="44">
        <f t="shared" si="8"/>
        <v>7.4499999999999997E-2</v>
      </c>
      <c r="S24" s="44">
        <f t="shared" si="9"/>
        <v>1.109918E-2</v>
      </c>
      <c r="T24" s="68">
        <f t="shared" si="10"/>
        <v>0</v>
      </c>
      <c r="U24" s="44"/>
      <c r="V24" s="66">
        <v>0</v>
      </c>
      <c r="W24" s="44">
        <v>1.4760299999999995</v>
      </c>
      <c r="X24" s="44">
        <v>1.46197</v>
      </c>
      <c r="Y24" s="44">
        <v>0.33537716999999995</v>
      </c>
      <c r="Z24" s="68">
        <v>0.75409836065573743</v>
      </c>
    </row>
    <row r="25" spans="1:26" x14ac:dyDescent="0.35">
      <c r="A25" s="25">
        <v>42756</v>
      </c>
      <c r="B25" s="17">
        <f t="shared" si="11"/>
        <v>2017</v>
      </c>
      <c r="C25" s="17">
        <f t="shared" si="12"/>
        <v>1</v>
      </c>
      <c r="D25" s="17">
        <f t="shared" si="13"/>
        <v>21</v>
      </c>
      <c r="E25" s="17">
        <v>0</v>
      </c>
      <c r="F25" s="17">
        <v>0</v>
      </c>
      <c r="G25" s="12">
        <f t="shared" si="14"/>
        <v>0</v>
      </c>
      <c r="I25" s="66">
        <f t="shared" si="0"/>
        <v>21</v>
      </c>
      <c r="J25" s="44">
        <f t="shared" si="1"/>
        <v>4</v>
      </c>
      <c r="K25" s="67">
        <v>45403</v>
      </c>
      <c r="L25" s="44">
        <f t="shared" si="2"/>
        <v>3.9960000000000002E-2</v>
      </c>
      <c r="M25" s="44">
        <f t="shared" si="3"/>
        <v>0</v>
      </c>
      <c r="N25" s="44">
        <f t="shared" si="4"/>
        <v>0</v>
      </c>
      <c r="O25" s="44">
        <f t="shared" si="5"/>
        <v>4.2709999999999998E-2</v>
      </c>
      <c r="P25" s="44">
        <f t="shared" si="6"/>
        <v>0</v>
      </c>
      <c r="Q25" s="44">
        <f t="shared" si="7"/>
        <v>7.4290000000000009E-2</v>
      </c>
      <c r="R25" s="44">
        <f t="shared" si="8"/>
        <v>6.7319999999999991E-2</v>
      </c>
      <c r="S25" s="44">
        <f t="shared" si="9"/>
        <v>1.1720759999999998E-2</v>
      </c>
      <c r="T25" s="68">
        <f t="shared" si="10"/>
        <v>0</v>
      </c>
      <c r="U25" s="44"/>
      <c r="V25" s="66">
        <v>0</v>
      </c>
      <c r="W25" s="44">
        <v>1.5503199999999995</v>
      </c>
      <c r="X25" s="44">
        <v>1.52929</v>
      </c>
      <c r="Y25" s="44">
        <v>0.34709792999999994</v>
      </c>
      <c r="Z25" s="68">
        <v>0.79180327868852429</v>
      </c>
    </row>
    <row r="26" spans="1:26" x14ac:dyDescent="0.35">
      <c r="A26" s="25">
        <v>42757</v>
      </c>
      <c r="B26" s="17">
        <f t="shared" si="11"/>
        <v>2017</v>
      </c>
      <c r="C26" s="17">
        <f t="shared" si="12"/>
        <v>1</v>
      </c>
      <c r="D26" s="17">
        <f t="shared" si="13"/>
        <v>22</v>
      </c>
      <c r="E26" s="17">
        <v>0</v>
      </c>
      <c r="F26" s="17">
        <v>0</v>
      </c>
      <c r="G26" s="12">
        <f t="shared" si="14"/>
        <v>0</v>
      </c>
      <c r="I26" s="66">
        <f t="shared" si="0"/>
        <v>22</v>
      </c>
      <c r="J26" s="44">
        <f t="shared" si="1"/>
        <v>4</v>
      </c>
      <c r="K26" s="67">
        <v>45404</v>
      </c>
      <c r="L26" s="44">
        <f t="shared" si="2"/>
        <v>3.2619999999999996E-2</v>
      </c>
      <c r="M26" s="44">
        <f t="shared" si="3"/>
        <v>0</v>
      </c>
      <c r="N26" s="44">
        <f t="shared" si="4"/>
        <v>0</v>
      </c>
      <c r="O26" s="44">
        <f t="shared" si="5"/>
        <v>4.9299999999999997E-2</v>
      </c>
      <c r="P26" s="44">
        <f t="shared" si="6"/>
        <v>0</v>
      </c>
      <c r="Q26" s="44">
        <f t="shared" si="7"/>
        <v>7.3840000000000003E-2</v>
      </c>
      <c r="R26" s="44">
        <f t="shared" si="8"/>
        <v>5.8659999999999997E-2</v>
      </c>
      <c r="S26" s="44">
        <f t="shared" si="9"/>
        <v>7.91182E-3</v>
      </c>
      <c r="T26" s="68">
        <f t="shared" si="10"/>
        <v>0</v>
      </c>
      <c r="U26" s="44"/>
      <c r="V26" s="66">
        <v>0</v>
      </c>
      <c r="W26" s="44">
        <v>1.6241599999999994</v>
      </c>
      <c r="X26" s="44">
        <v>1.58795</v>
      </c>
      <c r="Y26" s="44">
        <v>0.35500974999999996</v>
      </c>
      <c r="Z26" s="68">
        <v>0.82950819672131115</v>
      </c>
    </row>
    <row r="27" spans="1:26" x14ac:dyDescent="0.35">
      <c r="A27" s="25">
        <v>42758</v>
      </c>
      <c r="B27" s="17">
        <f t="shared" si="11"/>
        <v>2017</v>
      </c>
      <c r="C27" s="17">
        <f t="shared" si="12"/>
        <v>1</v>
      </c>
      <c r="D27" s="17">
        <f t="shared" si="13"/>
        <v>23</v>
      </c>
      <c r="E27" s="17">
        <v>0</v>
      </c>
      <c r="F27" s="17">
        <v>0</v>
      </c>
      <c r="G27" s="12">
        <f t="shared" si="14"/>
        <v>0</v>
      </c>
      <c r="I27" s="66">
        <f t="shared" si="0"/>
        <v>23</v>
      </c>
      <c r="J27" s="44">
        <f t="shared" si="1"/>
        <v>4</v>
      </c>
      <c r="K27" s="67">
        <v>45405</v>
      </c>
      <c r="L27" s="44">
        <f t="shared" si="2"/>
        <v>3.3729999999999996E-2</v>
      </c>
      <c r="M27" s="44">
        <f t="shared" si="3"/>
        <v>7.9600000000000001E-3</v>
      </c>
      <c r="N27" s="44">
        <f t="shared" si="4"/>
        <v>0</v>
      </c>
      <c r="O27" s="44">
        <f t="shared" si="5"/>
        <v>3.2829999999999998E-2</v>
      </c>
      <c r="P27" s="44">
        <f t="shared" si="6"/>
        <v>0</v>
      </c>
      <c r="Q27" s="44">
        <f t="shared" si="7"/>
        <v>7.392E-2</v>
      </c>
      <c r="R27" s="44">
        <f t="shared" si="8"/>
        <v>5.6420000000000005E-2</v>
      </c>
      <c r="S27" s="44">
        <f t="shared" si="9"/>
        <v>1.171196E-2</v>
      </c>
      <c r="T27" s="68">
        <f t="shared" si="10"/>
        <v>0</v>
      </c>
      <c r="U27" s="44"/>
      <c r="V27" s="66">
        <v>0</v>
      </c>
      <c r="W27" s="44">
        <v>1.6980799999999994</v>
      </c>
      <c r="X27" s="44">
        <v>1.6443699999999999</v>
      </c>
      <c r="Y27" s="44">
        <v>0.36672170999999998</v>
      </c>
      <c r="Z27" s="68">
        <v>0.86721311475409801</v>
      </c>
    </row>
    <row r="28" spans="1:26" x14ac:dyDescent="0.35">
      <c r="A28" s="25">
        <v>42759</v>
      </c>
      <c r="B28" s="17">
        <f t="shared" si="11"/>
        <v>2017</v>
      </c>
      <c r="C28" s="17">
        <f t="shared" si="12"/>
        <v>1</v>
      </c>
      <c r="D28" s="17">
        <f t="shared" si="13"/>
        <v>24</v>
      </c>
      <c r="E28" s="17">
        <v>0</v>
      </c>
      <c r="F28" s="17">
        <v>0</v>
      </c>
      <c r="G28" s="12">
        <f t="shared" si="14"/>
        <v>0</v>
      </c>
      <c r="I28" s="66">
        <f t="shared" si="0"/>
        <v>24</v>
      </c>
      <c r="J28" s="44">
        <f t="shared" si="1"/>
        <v>4</v>
      </c>
      <c r="K28" s="67">
        <v>45406</v>
      </c>
      <c r="L28" s="44">
        <f t="shared" si="2"/>
        <v>4.5319999999999999E-2</v>
      </c>
      <c r="M28" s="44">
        <f t="shared" si="3"/>
        <v>2.0600000000000002E-3</v>
      </c>
      <c r="N28" s="44">
        <f t="shared" si="4"/>
        <v>0</v>
      </c>
      <c r="O28" s="44">
        <f t="shared" si="5"/>
        <v>3.0780000000000002E-2</v>
      </c>
      <c r="P28" s="44">
        <f t="shared" si="6"/>
        <v>0</v>
      </c>
      <c r="Q28" s="44">
        <f t="shared" si="7"/>
        <v>6.7510000000000001E-2</v>
      </c>
      <c r="R28" s="44">
        <f t="shared" si="8"/>
        <v>5.5409999999999994E-2</v>
      </c>
      <c r="S28" s="44">
        <f t="shared" si="9"/>
        <v>7.9775699999999998E-3</v>
      </c>
      <c r="T28" s="68">
        <f t="shared" si="10"/>
        <v>0</v>
      </c>
      <c r="U28" s="44"/>
      <c r="V28" s="66">
        <v>0</v>
      </c>
      <c r="W28" s="44">
        <v>1.7655899999999993</v>
      </c>
      <c r="X28" s="44">
        <v>1.6997799999999998</v>
      </c>
      <c r="Y28" s="44">
        <v>0.37469927999999997</v>
      </c>
      <c r="Z28" s="68">
        <v>0.90491803278688487</v>
      </c>
    </row>
    <row r="29" spans="1:26" x14ac:dyDescent="0.35">
      <c r="A29" s="25">
        <v>42760</v>
      </c>
      <c r="B29" s="17">
        <f t="shared" si="11"/>
        <v>2017</v>
      </c>
      <c r="C29" s="17">
        <f t="shared" si="12"/>
        <v>1</v>
      </c>
      <c r="D29" s="17">
        <f t="shared" si="13"/>
        <v>25</v>
      </c>
      <c r="E29" s="17">
        <v>0</v>
      </c>
      <c r="F29" s="17">
        <v>0</v>
      </c>
      <c r="G29" s="12">
        <f t="shared" si="14"/>
        <v>0</v>
      </c>
      <c r="I29" s="66">
        <f t="shared" si="0"/>
        <v>25</v>
      </c>
      <c r="J29" s="44">
        <f t="shared" si="1"/>
        <v>4</v>
      </c>
      <c r="K29" s="67">
        <v>45407</v>
      </c>
      <c r="L29" s="44">
        <f t="shared" si="2"/>
        <v>4.9540000000000001E-2</v>
      </c>
      <c r="M29" s="44">
        <f t="shared" si="3"/>
        <v>5.7599999999999995E-3</v>
      </c>
      <c r="N29" s="44">
        <f t="shared" si="4"/>
        <v>0</v>
      </c>
      <c r="O29" s="44">
        <f t="shared" si="5"/>
        <v>3.0780000000000002E-2</v>
      </c>
      <c r="P29" s="44">
        <f t="shared" si="6"/>
        <v>0</v>
      </c>
      <c r="Q29" s="44">
        <f t="shared" si="7"/>
        <v>3.8950000000000005E-2</v>
      </c>
      <c r="R29" s="44">
        <f t="shared" si="8"/>
        <v>5.9150000000000001E-2</v>
      </c>
      <c r="S29" s="44">
        <f t="shared" si="9"/>
        <v>1.1929899999999999E-3</v>
      </c>
      <c r="T29" s="68">
        <f t="shared" si="10"/>
        <v>0</v>
      </c>
      <c r="U29" s="44"/>
      <c r="V29" s="66">
        <v>0</v>
      </c>
      <c r="W29" s="44">
        <v>1.8045399999999994</v>
      </c>
      <c r="X29" s="44">
        <v>1.7589299999999999</v>
      </c>
      <c r="Y29" s="44">
        <v>0.37589226999999997</v>
      </c>
      <c r="Z29" s="68">
        <v>0.94262295081967173</v>
      </c>
    </row>
    <row r="30" spans="1:26" x14ac:dyDescent="0.35">
      <c r="A30" s="25">
        <v>42761</v>
      </c>
      <c r="B30" s="17">
        <f t="shared" si="11"/>
        <v>2017</v>
      </c>
      <c r="C30" s="17">
        <f t="shared" si="12"/>
        <v>1</v>
      </c>
      <c r="D30" s="17">
        <f t="shared" si="13"/>
        <v>26</v>
      </c>
      <c r="E30" s="17">
        <v>0</v>
      </c>
      <c r="F30" s="17">
        <v>0</v>
      </c>
      <c r="G30" s="12">
        <f t="shared" si="14"/>
        <v>0</v>
      </c>
      <c r="I30" s="66">
        <f t="shared" si="0"/>
        <v>26</v>
      </c>
      <c r="J30" s="44">
        <f t="shared" si="1"/>
        <v>4</v>
      </c>
      <c r="K30" s="67">
        <v>45408</v>
      </c>
      <c r="L30" s="44">
        <f t="shared" si="2"/>
        <v>4.165E-2</v>
      </c>
      <c r="M30" s="44">
        <f t="shared" si="3"/>
        <v>4.0599999999999994E-3</v>
      </c>
      <c r="N30" s="44">
        <f t="shared" si="4"/>
        <v>0</v>
      </c>
      <c r="O30" s="44">
        <f t="shared" si="5"/>
        <v>3.0780000000000002E-2</v>
      </c>
      <c r="P30" s="44">
        <f t="shared" si="6"/>
        <v>0</v>
      </c>
      <c r="Q30" s="44">
        <f t="shared" si="7"/>
        <v>5.3739999999999996E-2</v>
      </c>
      <c r="R30" s="44">
        <f t="shared" si="8"/>
        <v>5.9209999999999999E-2</v>
      </c>
      <c r="S30" s="44">
        <f t="shared" si="9"/>
        <v>1.0499999999999999E-6</v>
      </c>
      <c r="T30" s="68">
        <f t="shared" si="10"/>
        <v>0</v>
      </c>
      <c r="U30" s="44"/>
      <c r="V30" s="66">
        <v>0</v>
      </c>
      <c r="W30" s="44">
        <v>1.8582799999999993</v>
      </c>
      <c r="X30" s="44">
        <v>1.8181399999999999</v>
      </c>
      <c r="Y30" s="44">
        <v>0.37589331999999998</v>
      </c>
      <c r="Z30" s="68">
        <v>0.98032786885245859</v>
      </c>
    </row>
    <row r="31" spans="1:26" x14ac:dyDescent="0.35">
      <c r="A31" s="25">
        <v>42762</v>
      </c>
      <c r="B31" s="17">
        <f t="shared" si="11"/>
        <v>2017</v>
      </c>
      <c r="C31" s="17">
        <f t="shared" si="12"/>
        <v>1</v>
      </c>
      <c r="D31" s="17">
        <f t="shared" si="13"/>
        <v>27</v>
      </c>
      <c r="E31" s="17">
        <v>0</v>
      </c>
      <c r="F31" s="17">
        <v>0</v>
      </c>
      <c r="G31" s="12">
        <f t="shared" si="14"/>
        <v>0</v>
      </c>
      <c r="I31" s="66">
        <f t="shared" si="0"/>
        <v>27</v>
      </c>
      <c r="J31" s="44">
        <f t="shared" si="1"/>
        <v>4</v>
      </c>
      <c r="K31" s="67">
        <v>45409</v>
      </c>
      <c r="L31" s="44">
        <f t="shared" si="2"/>
        <v>4.3569999999999998E-2</v>
      </c>
      <c r="M31" s="44">
        <f t="shared" si="3"/>
        <v>5.5500000000000002E-3</v>
      </c>
      <c r="N31" s="44">
        <f t="shared" si="4"/>
        <v>0</v>
      </c>
      <c r="O31" s="44">
        <f t="shared" si="5"/>
        <v>3.0799999999999998E-2</v>
      </c>
      <c r="P31" s="44">
        <f t="shared" si="6"/>
        <v>0</v>
      </c>
      <c r="Q31" s="44">
        <f t="shared" si="7"/>
        <v>3.3280000000000004E-2</v>
      </c>
      <c r="R31" s="44">
        <f t="shared" si="8"/>
        <v>6.0700000000000004E-2</v>
      </c>
      <c r="S31" s="44">
        <f t="shared" si="9"/>
        <v>0</v>
      </c>
      <c r="T31" s="68">
        <f t="shared" si="10"/>
        <v>0</v>
      </c>
      <c r="U31" s="44"/>
      <c r="V31" s="66">
        <v>0</v>
      </c>
      <c r="W31" s="44">
        <v>1.8915599999999992</v>
      </c>
      <c r="X31" s="44">
        <v>1.8788399999999998</v>
      </c>
      <c r="Y31" s="44">
        <v>0.37589331999999998</v>
      </c>
      <c r="Z31" s="68">
        <v>1.0180327868852455</v>
      </c>
    </row>
    <row r="32" spans="1:26" x14ac:dyDescent="0.35">
      <c r="A32" s="25">
        <v>42763</v>
      </c>
      <c r="B32" s="17">
        <f t="shared" si="11"/>
        <v>2017</v>
      </c>
      <c r="C32" s="17">
        <f t="shared" si="12"/>
        <v>1</v>
      </c>
      <c r="D32" s="17">
        <f t="shared" si="13"/>
        <v>28</v>
      </c>
      <c r="E32" s="17">
        <v>0</v>
      </c>
      <c r="F32" s="17">
        <v>0</v>
      </c>
      <c r="G32" s="12">
        <f t="shared" si="14"/>
        <v>0</v>
      </c>
      <c r="I32" s="66">
        <f t="shared" si="0"/>
        <v>28</v>
      </c>
      <c r="J32" s="44">
        <f t="shared" si="1"/>
        <v>4</v>
      </c>
      <c r="K32" s="67">
        <v>45410</v>
      </c>
      <c r="L32" s="44">
        <f t="shared" si="2"/>
        <v>4.308E-2</v>
      </c>
      <c r="M32" s="44">
        <f t="shared" si="3"/>
        <v>4.6600000000000001E-3</v>
      </c>
      <c r="N32" s="44">
        <f t="shared" si="4"/>
        <v>0</v>
      </c>
      <c r="O32" s="44">
        <f t="shared" si="5"/>
        <v>2.443E-2</v>
      </c>
      <c r="P32" s="44">
        <f t="shared" si="6"/>
        <v>0</v>
      </c>
      <c r="Q32" s="44">
        <f t="shared" si="7"/>
        <v>4.3349999999999993E-2</v>
      </c>
      <c r="R32" s="44">
        <f t="shared" si="8"/>
        <v>6.905E-2</v>
      </c>
      <c r="S32" s="44">
        <f t="shared" si="9"/>
        <v>0</v>
      </c>
      <c r="T32" s="68">
        <f t="shared" si="10"/>
        <v>0</v>
      </c>
      <c r="U32" s="44"/>
      <c r="V32" s="66">
        <v>0</v>
      </c>
      <c r="W32" s="44">
        <v>1.9349099999999992</v>
      </c>
      <c r="X32" s="44">
        <v>1.9478899999999999</v>
      </c>
      <c r="Y32" s="44">
        <v>0.37589331999999998</v>
      </c>
      <c r="Z32" s="68">
        <v>1.0557377049180323</v>
      </c>
    </row>
    <row r="33" spans="1:26" x14ac:dyDescent="0.35">
      <c r="A33" s="25">
        <v>42764</v>
      </c>
      <c r="B33" s="17">
        <f t="shared" si="11"/>
        <v>2017</v>
      </c>
      <c r="C33" s="17">
        <f t="shared" si="12"/>
        <v>1</v>
      </c>
      <c r="D33" s="17">
        <f t="shared" si="13"/>
        <v>29</v>
      </c>
      <c r="E33" s="17">
        <v>0</v>
      </c>
      <c r="F33" s="17">
        <v>0</v>
      </c>
      <c r="G33" s="12">
        <f t="shared" si="14"/>
        <v>0</v>
      </c>
      <c r="I33" s="66">
        <f t="shared" si="0"/>
        <v>29</v>
      </c>
      <c r="J33" s="44">
        <f t="shared" si="1"/>
        <v>4</v>
      </c>
      <c r="K33" s="67">
        <v>45411</v>
      </c>
      <c r="L33" s="44">
        <f t="shared" si="2"/>
        <v>2.9920000000000002E-2</v>
      </c>
      <c r="M33" s="44">
        <f t="shared" si="3"/>
        <v>3.6099999999999999E-3</v>
      </c>
      <c r="N33" s="44">
        <f t="shared" si="4"/>
        <v>0</v>
      </c>
      <c r="O33" s="44">
        <f t="shared" si="5"/>
        <v>2.23E-2</v>
      </c>
      <c r="P33" s="44">
        <f t="shared" si="6"/>
        <v>0</v>
      </c>
      <c r="Q33" s="44">
        <f t="shared" si="7"/>
        <v>4.8190000000000004E-2</v>
      </c>
      <c r="R33" s="44">
        <f t="shared" si="8"/>
        <v>6.6979999999999998E-2</v>
      </c>
      <c r="S33" s="44">
        <f t="shared" si="9"/>
        <v>0</v>
      </c>
      <c r="T33" s="68">
        <f t="shared" si="10"/>
        <v>0</v>
      </c>
      <c r="U33" s="44"/>
      <c r="V33" s="66">
        <v>0</v>
      </c>
      <c r="W33" s="44">
        <v>1.9830999999999992</v>
      </c>
      <c r="X33" s="44">
        <v>2.0148699999999997</v>
      </c>
      <c r="Y33" s="44">
        <v>0.37589331999999998</v>
      </c>
      <c r="Z33" s="68">
        <v>1.0934426229508192</v>
      </c>
    </row>
    <row r="34" spans="1:26" x14ac:dyDescent="0.35">
      <c r="A34" s="25">
        <v>42765</v>
      </c>
      <c r="B34" s="17">
        <f t="shared" si="11"/>
        <v>2017</v>
      </c>
      <c r="C34" s="17">
        <f t="shared" si="12"/>
        <v>1</v>
      </c>
      <c r="D34" s="17">
        <f t="shared" si="13"/>
        <v>30</v>
      </c>
      <c r="E34" s="17">
        <v>0</v>
      </c>
      <c r="F34" s="17">
        <v>0</v>
      </c>
      <c r="G34" s="12">
        <f t="shared" si="14"/>
        <v>0</v>
      </c>
      <c r="I34" s="66">
        <f t="shared" si="0"/>
        <v>30</v>
      </c>
      <c r="J34" s="44">
        <f t="shared" si="1"/>
        <v>4</v>
      </c>
      <c r="K34" s="67">
        <v>45412</v>
      </c>
      <c r="L34" s="44">
        <f t="shared" si="2"/>
        <v>3.0899999999999997E-2</v>
      </c>
      <c r="M34" s="44">
        <f t="shared" si="3"/>
        <v>2.4700000000000004E-3</v>
      </c>
      <c r="N34" s="44">
        <f t="shared" si="4"/>
        <v>0</v>
      </c>
      <c r="O34" s="44">
        <f t="shared" si="5"/>
        <v>2.0820000000000002E-2</v>
      </c>
      <c r="P34" s="44">
        <f t="shared" si="6"/>
        <v>0</v>
      </c>
      <c r="Q34" s="44">
        <f t="shared" si="7"/>
        <v>4.8219999999999999E-2</v>
      </c>
      <c r="R34" s="44">
        <f t="shared" si="8"/>
        <v>6.6860000000000003E-2</v>
      </c>
      <c r="S34" s="44">
        <f t="shared" si="9"/>
        <v>0</v>
      </c>
      <c r="T34" s="68">
        <f t="shared" si="10"/>
        <v>0</v>
      </c>
      <c r="U34" s="44"/>
      <c r="V34" s="66">
        <v>0</v>
      </c>
      <c r="W34" s="44">
        <v>2.0313199999999991</v>
      </c>
      <c r="X34" s="44">
        <v>2.0817299999999999</v>
      </c>
      <c r="Y34" s="44">
        <v>0.37589331999999998</v>
      </c>
      <c r="Z34" s="68">
        <v>1.131147540983606</v>
      </c>
    </row>
    <row r="35" spans="1:26" x14ac:dyDescent="0.35">
      <c r="A35" s="25">
        <v>42766</v>
      </c>
      <c r="B35" s="17">
        <f t="shared" si="11"/>
        <v>2017</v>
      </c>
      <c r="C35" s="17">
        <f t="shared" si="12"/>
        <v>1</v>
      </c>
      <c r="D35" s="17">
        <f t="shared" si="13"/>
        <v>31</v>
      </c>
      <c r="E35" s="17">
        <v>0</v>
      </c>
      <c r="F35" s="17">
        <v>0</v>
      </c>
      <c r="G35" s="12">
        <f t="shared" si="14"/>
        <v>0</v>
      </c>
      <c r="I35" s="66">
        <f t="shared" si="0"/>
        <v>1</v>
      </c>
      <c r="J35" s="44">
        <f t="shared" si="1"/>
        <v>5</v>
      </c>
      <c r="K35" s="67">
        <v>45413</v>
      </c>
      <c r="L35" s="44">
        <f t="shared" si="2"/>
        <v>4.0070000000000001E-2</v>
      </c>
      <c r="M35" s="44">
        <f t="shared" si="3"/>
        <v>4.6500000000000005E-3</v>
      </c>
      <c r="N35" s="44">
        <f t="shared" si="4"/>
        <v>3.9539999999999999E-2</v>
      </c>
      <c r="O35" s="44">
        <f t="shared" si="5"/>
        <v>5.1220000000000002E-2</v>
      </c>
      <c r="P35" s="44">
        <f t="shared" si="6"/>
        <v>0</v>
      </c>
      <c r="Q35" s="44">
        <f t="shared" si="7"/>
        <v>4.8209999999999996E-2</v>
      </c>
      <c r="R35" s="44">
        <f t="shared" si="8"/>
        <v>6.5860000000000002E-2</v>
      </c>
      <c r="S35" s="44">
        <f t="shared" si="9"/>
        <v>4.4160500000000004E-3</v>
      </c>
      <c r="T35" s="68">
        <f t="shared" si="10"/>
        <v>0</v>
      </c>
      <c r="U35" s="44"/>
      <c r="V35" s="66">
        <v>0</v>
      </c>
      <c r="W35" s="44">
        <v>2.0795299999999992</v>
      </c>
      <c r="X35" s="44">
        <v>2.1475899999999997</v>
      </c>
      <c r="Y35" s="44">
        <v>0.38030936999999998</v>
      </c>
      <c r="Z35" s="68">
        <v>1.1688524590163929</v>
      </c>
    </row>
    <row r="36" spans="1:26" x14ac:dyDescent="0.35">
      <c r="A36" s="25">
        <v>42767</v>
      </c>
      <c r="B36" s="17">
        <f t="shared" si="11"/>
        <v>2017</v>
      </c>
      <c r="C36" s="17">
        <f t="shared" si="12"/>
        <v>2</v>
      </c>
      <c r="D36" s="17">
        <f t="shared" si="13"/>
        <v>1</v>
      </c>
      <c r="E36" s="17">
        <v>0</v>
      </c>
      <c r="F36" s="17">
        <v>0</v>
      </c>
      <c r="G36" s="12">
        <f t="shared" si="14"/>
        <v>0</v>
      </c>
      <c r="I36" s="66">
        <f t="shared" si="0"/>
        <v>2</v>
      </c>
      <c r="J36" s="44">
        <f t="shared" si="1"/>
        <v>5</v>
      </c>
      <c r="K36" s="67">
        <v>45414</v>
      </c>
      <c r="L36" s="44">
        <f t="shared" si="2"/>
        <v>4.2700000000000002E-2</v>
      </c>
      <c r="M36" s="44">
        <f t="shared" si="3"/>
        <v>6.5300000000000002E-3</v>
      </c>
      <c r="N36" s="44">
        <f t="shared" si="4"/>
        <v>3.9509999999999997E-2</v>
      </c>
      <c r="O36" s="44">
        <f t="shared" si="5"/>
        <v>4.6160000000000007E-2</v>
      </c>
      <c r="P36" s="44">
        <f t="shared" si="6"/>
        <v>0</v>
      </c>
      <c r="Q36" s="44">
        <f t="shared" si="7"/>
        <v>5.6209999999999996E-2</v>
      </c>
      <c r="R36" s="44">
        <f t="shared" si="8"/>
        <v>6.3119999999999996E-2</v>
      </c>
      <c r="S36" s="44">
        <f t="shared" si="9"/>
        <v>1.0245889999999999E-2</v>
      </c>
      <c r="T36" s="68">
        <f t="shared" si="10"/>
        <v>0</v>
      </c>
      <c r="U36" s="44"/>
      <c r="V36" s="66">
        <v>0</v>
      </c>
      <c r="W36" s="44">
        <v>2.1357399999999993</v>
      </c>
      <c r="X36" s="44">
        <v>2.2107099999999997</v>
      </c>
      <c r="Y36" s="44">
        <v>0.39055525999999996</v>
      </c>
      <c r="Z36" s="68">
        <v>1.2065573770491798</v>
      </c>
    </row>
    <row r="37" spans="1:26" x14ac:dyDescent="0.35">
      <c r="A37" s="25">
        <v>42768</v>
      </c>
      <c r="B37" s="17">
        <f t="shared" si="11"/>
        <v>2017</v>
      </c>
      <c r="C37" s="17">
        <f t="shared" si="12"/>
        <v>2</v>
      </c>
      <c r="D37" s="17">
        <f t="shared" si="13"/>
        <v>2</v>
      </c>
      <c r="E37" s="17">
        <v>0</v>
      </c>
      <c r="F37" s="17">
        <v>0</v>
      </c>
      <c r="G37" s="12">
        <f t="shared" si="14"/>
        <v>0</v>
      </c>
      <c r="I37" s="66">
        <f t="shared" si="0"/>
        <v>3</v>
      </c>
      <c r="J37" s="44">
        <f t="shared" si="1"/>
        <v>5</v>
      </c>
      <c r="K37" s="67">
        <v>45415</v>
      </c>
      <c r="L37" s="44">
        <f t="shared" si="2"/>
        <v>2.972E-2</v>
      </c>
      <c r="M37" s="44">
        <f t="shared" si="3"/>
        <v>6.0699999999999999E-3</v>
      </c>
      <c r="N37" s="44">
        <f t="shared" si="4"/>
        <v>3.9270000000000006E-2</v>
      </c>
      <c r="O37" s="44">
        <f t="shared" si="5"/>
        <v>4.6160000000000007E-2</v>
      </c>
      <c r="P37" s="44">
        <f t="shared" si="6"/>
        <v>0</v>
      </c>
      <c r="Q37" s="44">
        <f t="shared" si="7"/>
        <v>6.54E-2</v>
      </c>
      <c r="R37" s="44">
        <f t="shared" si="8"/>
        <v>7.4040000000000009E-2</v>
      </c>
      <c r="S37" s="44">
        <f t="shared" si="9"/>
        <v>8.0082499999999997E-3</v>
      </c>
      <c r="T37" s="68">
        <f t="shared" si="10"/>
        <v>0</v>
      </c>
      <c r="U37" s="44"/>
      <c r="V37" s="66">
        <v>0</v>
      </c>
      <c r="W37" s="44">
        <v>2.2011399999999992</v>
      </c>
      <c r="X37" s="44">
        <v>2.2847499999999998</v>
      </c>
      <c r="Y37" s="44">
        <v>0.39856350999999995</v>
      </c>
      <c r="Z37" s="68">
        <v>1.2442622950819666</v>
      </c>
    </row>
    <row r="38" spans="1:26" x14ac:dyDescent="0.35">
      <c r="A38" s="25">
        <v>42769</v>
      </c>
      <c r="B38" s="17">
        <f t="shared" si="11"/>
        <v>2017</v>
      </c>
      <c r="C38" s="17">
        <f t="shared" si="12"/>
        <v>2</v>
      </c>
      <c r="D38" s="17">
        <f t="shared" si="13"/>
        <v>3</v>
      </c>
      <c r="E38" s="17">
        <v>0</v>
      </c>
      <c r="F38" s="17">
        <v>0</v>
      </c>
      <c r="G38" s="12">
        <f t="shared" si="14"/>
        <v>0</v>
      </c>
      <c r="I38" s="66">
        <f t="shared" si="0"/>
        <v>4</v>
      </c>
      <c r="J38" s="44">
        <f t="shared" si="1"/>
        <v>5</v>
      </c>
      <c r="K38" s="67">
        <v>45416</v>
      </c>
      <c r="L38" s="44">
        <f t="shared" ref="L38:L101" si="15">SUMIFS($G:$G,$B:$B,$L$4,$C:$C,J38,$D:$D,I38)</f>
        <v>3.7819999999999999E-2</v>
      </c>
      <c r="M38" s="44">
        <f t="shared" ref="M38:M101" si="16">SUMIFS($G:$G,$B:$B,$M$4,$C:$C,J38,$D:$D,I38)</f>
        <v>1.7670000000000002E-2</v>
      </c>
      <c r="N38" s="44">
        <f t="shared" ref="N38:N101" si="17">SUMIFS($G:$G,$B:$B,$N$4,$C:$C,J38,$D:$D,I38)</f>
        <v>3.9539999999999999E-2</v>
      </c>
      <c r="O38" s="44">
        <f t="shared" si="5"/>
        <v>4.7210000000000002E-2</v>
      </c>
      <c r="P38" s="44">
        <f t="shared" ref="P38:P101" si="18">SUMIFS($G:$G,$B:$B,$P$4,$C:$C,J38,$D:$D,I38)</f>
        <v>0</v>
      </c>
      <c r="Q38" s="44">
        <f t="shared" ref="Q38:Q101" si="19">SUMIFS($G:$G,$B:$B,$Q$4,$C:$C,J38,$D:$D,I38)</f>
        <v>6.5619999999999998E-2</v>
      </c>
      <c r="R38" s="44">
        <f t="shared" ref="R38:R101" si="20">SUMIFS($G:$G,$B:$B,$R$4,$C:$C,J38,$D:$D,I38)</f>
        <v>7.3630000000000001E-2</v>
      </c>
      <c r="S38" s="44">
        <f t="shared" si="9"/>
        <v>8.4435400000000011E-3</v>
      </c>
      <c r="T38" s="68">
        <f t="shared" si="10"/>
        <v>0</v>
      </c>
      <c r="U38" s="44"/>
      <c r="V38" s="66">
        <v>0</v>
      </c>
      <c r="W38" s="44">
        <v>2.2667599999999992</v>
      </c>
      <c r="X38" s="44">
        <v>2.3583799999999999</v>
      </c>
      <c r="Y38" s="44">
        <v>0.40700704999999998</v>
      </c>
      <c r="Z38" s="68">
        <v>1.2819672131147535</v>
      </c>
    </row>
    <row r="39" spans="1:26" x14ac:dyDescent="0.35">
      <c r="A39" s="25">
        <v>42770</v>
      </c>
      <c r="B39" s="17">
        <f t="shared" si="11"/>
        <v>2017</v>
      </c>
      <c r="C39" s="17">
        <f t="shared" si="12"/>
        <v>2</v>
      </c>
      <c r="D39" s="17">
        <f t="shared" si="13"/>
        <v>4</v>
      </c>
      <c r="E39" s="17">
        <v>0</v>
      </c>
      <c r="F39" s="17">
        <v>0</v>
      </c>
      <c r="G39" s="12">
        <f t="shared" si="14"/>
        <v>0</v>
      </c>
      <c r="I39" s="66">
        <f t="shared" si="0"/>
        <v>5</v>
      </c>
      <c r="J39" s="44">
        <f t="shared" si="1"/>
        <v>5</v>
      </c>
      <c r="K39" s="67">
        <v>45417</v>
      </c>
      <c r="L39" s="44">
        <f t="shared" si="15"/>
        <v>4.0530000000000004E-2</v>
      </c>
      <c r="M39" s="44">
        <f t="shared" si="16"/>
        <v>2.402E-2</v>
      </c>
      <c r="N39" s="44">
        <f t="shared" si="17"/>
        <v>3.9509999999999997E-2</v>
      </c>
      <c r="O39" s="44">
        <f t="shared" si="5"/>
        <v>4.4600000000000001E-2</v>
      </c>
      <c r="P39" s="44">
        <f t="shared" si="18"/>
        <v>0</v>
      </c>
      <c r="Q39" s="44">
        <f t="shared" si="19"/>
        <v>6.6750000000000004E-2</v>
      </c>
      <c r="R39" s="44">
        <f t="shared" si="20"/>
        <v>7.4219999999999994E-2</v>
      </c>
      <c r="S39" s="44">
        <f t="shared" si="9"/>
        <v>7.4793300000000002E-3</v>
      </c>
      <c r="T39" s="68">
        <f t="shared" si="10"/>
        <v>0</v>
      </c>
      <c r="U39" s="44"/>
      <c r="V39" s="66">
        <v>0</v>
      </c>
      <c r="W39" s="44">
        <v>2.3335099999999991</v>
      </c>
      <c r="X39" s="44">
        <v>2.4325999999999999</v>
      </c>
      <c r="Y39" s="44">
        <v>0.41448637999999999</v>
      </c>
      <c r="Z39" s="68">
        <v>1.3196721311475403</v>
      </c>
    </row>
    <row r="40" spans="1:26" x14ac:dyDescent="0.35">
      <c r="A40" s="25">
        <v>42771</v>
      </c>
      <c r="B40" s="17">
        <f t="shared" si="11"/>
        <v>2017</v>
      </c>
      <c r="C40" s="17">
        <f t="shared" si="12"/>
        <v>2</v>
      </c>
      <c r="D40" s="17">
        <f t="shared" si="13"/>
        <v>5</v>
      </c>
      <c r="E40" s="17">
        <v>0</v>
      </c>
      <c r="F40" s="17">
        <v>0</v>
      </c>
      <c r="G40" s="12">
        <f t="shared" si="14"/>
        <v>0</v>
      </c>
      <c r="I40" s="66">
        <f t="shared" si="0"/>
        <v>6</v>
      </c>
      <c r="J40" s="44">
        <f t="shared" si="1"/>
        <v>5</v>
      </c>
      <c r="K40" s="67">
        <v>45418</v>
      </c>
      <c r="L40" s="44">
        <f t="shared" si="15"/>
        <v>2.017E-2</v>
      </c>
      <c r="M40" s="44">
        <f t="shared" si="16"/>
        <v>2.2949999999999998E-2</v>
      </c>
      <c r="N40" s="44">
        <f t="shared" si="17"/>
        <v>3.9630000000000006E-2</v>
      </c>
      <c r="O40" s="44">
        <f t="shared" si="5"/>
        <v>4.2970000000000001E-2</v>
      </c>
      <c r="P40" s="44">
        <f t="shared" si="18"/>
        <v>0</v>
      </c>
      <c r="Q40" s="44">
        <f t="shared" si="19"/>
        <v>6.8500000000000005E-2</v>
      </c>
      <c r="R40" s="44">
        <f t="shared" si="20"/>
        <v>6.8770000000000012E-2</v>
      </c>
      <c r="S40" s="44">
        <f t="shared" si="9"/>
        <v>1.245712E-2</v>
      </c>
      <c r="T40" s="68">
        <f t="shared" si="10"/>
        <v>0</v>
      </c>
      <c r="U40" s="44"/>
      <c r="V40" s="66">
        <v>0</v>
      </c>
      <c r="W40" s="44">
        <v>2.4020099999999989</v>
      </c>
      <c r="X40" s="44">
        <v>2.5013700000000001</v>
      </c>
      <c r="Y40" s="44">
        <v>0.42694349999999998</v>
      </c>
      <c r="Z40" s="68">
        <v>1.3573770491803272</v>
      </c>
    </row>
    <row r="41" spans="1:26" x14ac:dyDescent="0.35">
      <c r="A41" s="25">
        <v>42772</v>
      </c>
      <c r="B41" s="17">
        <f t="shared" si="11"/>
        <v>2017</v>
      </c>
      <c r="C41" s="17">
        <f t="shared" si="12"/>
        <v>2</v>
      </c>
      <c r="D41" s="17">
        <f t="shared" si="13"/>
        <v>6</v>
      </c>
      <c r="E41" s="17">
        <v>0</v>
      </c>
      <c r="F41" s="17">
        <v>0</v>
      </c>
      <c r="G41" s="12">
        <f t="shared" si="14"/>
        <v>0</v>
      </c>
      <c r="I41" s="66">
        <f t="shared" si="0"/>
        <v>7</v>
      </c>
      <c r="J41" s="44">
        <f t="shared" si="1"/>
        <v>5</v>
      </c>
      <c r="K41" s="67">
        <v>45419</v>
      </c>
      <c r="L41" s="44">
        <f t="shared" si="15"/>
        <v>2.0550000000000002E-2</v>
      </c>
      <c r="M41" s="44">
        <f t="shared" si="16"/>
        <v>2.2010000000000002E-2</v>
      </c>
      <c r="N41" s="44">
        <f t="shared" si="17"/>
        <v>3.9520000000000007E-2</v>
      </c>
      <c r="O41" s="44">
        <f t="shared" si="5"/>
        <v>4.122E-2</v>
      </c>
      <c r="P41" s="44">
        <f t="shared" si="18"/>
        <v>0</v>
      </c>
      <c r="Q41" s="44">
        <f t="shared" si="19"/>
        <v>6.8280000000000007E-2</v>
      </c>
      <c r="R41" s="44">
        <f t="shared" si="20"/>
        <v>7.1389999999999995E-2</v>
      </c>
      <c r="S41" s="44">
        <f t="shared" si="9"/>
        <v>1.2550090000000002E-2</v>
      </c>
      <c r="T41" s="68">
        <f t="shared" si="10"/>
        <v>0</v>
      </c>
      <c r="U41" s="44"/>
      <c r="V41" s="66">
        <v>0</v>
      </c>
      <c r="W41" s="44">
        <v>2.470289999999999</v>
      </c>
      <c r="X41" s="44">
        <v>2.5727600000000002</v>
      </c>
      <c r="Y41" s="44">
        <v>0.43949358999999999</v>
      </c>
      <c r="Z41" s="68">
        <v>1.3950819672131141</v>
      </c>
    </row>
    <row r="42" spans="1:26" x14ac:dyDescent="0.35">
      <c r="A42" s="25">
        <v>42773</v>
      </c>
      <c r="B42" s="17">
        <f t="shared" si="11"/>
        <v>2017</v>
      </c>
      <c r="C42" s="17">
        <f t="shared" si="12"/>
        <v>2</v>
      </c>
      <c r="D42" s="17">
        <f t="shared" si="13"/>
        <v>7</v>
      </c>
      <c r="E42" s="17">
        <v>0</v>
      </c>
      <c r="F42" s="17">
        <v>0</v>
      </c>
      <c r="G42" s="12">
        <f t="shared" si="14"/>
        <v>0</v>
      </c>
      <c r="I42" s="66">
        <f t="shared" si="0"/>
        <v>8</v>
      </c>
      <c r="J42" s="44">
        <f t="shared" si="1"/>
        <v>5</v>
      </c>
      <c r="K42" s="67">
        <v>45420</v>
      </c>
      <c r="L42" s="44">
        <f t="shared" si="15"/>
        <v>2.6600000000000002E-2</v>
      </c>
      <c r="M42" s="44">
        <f t="shared" si="16"/>
        <v>2.6339999999999999E-2</v>
      </c>
      <c r="N42" s="44">
        <f t="shared" si="17"/>
        <v>4.2250000000000003E-2</v>
      </c>
      <c r="O42" s="44">
        <f t="shared" ref="O42:O105" si="21">SUMIFS($G:$G,$B:$B,$O$4,$C:$C,J42,$D:$D,I42)</f>
        <v>3.0789999999999998E-2</v>
      </c>
      <c r="P42" s="44">
        <f t="shared" si="18"/>
        <v>0</v>
      </c>
      <c r="Q42" s="44">
        <f t="shared" si="19"/>
        <v>6.8659999999999999E-2</v>
      </c>
      <c r="R42" s="44">
        <f t="shared" si="20"/>
        <v>6.9459999999999994E-2</v>
      </c>
      <c r="S42" s="44">
        <f t="shared" ref="S42:S105" si="22">SUMIFS($G:$G,$B:$B,$S$4,$C:$C,J42,$D:$D,I42)</f>
        <v>1.488517E-2</v>
      </c>
      <c r="T42" s="68">
        <f t="shared" si="10"/>
        <v>0</v>
      </c>
      <c r="U42" s="44"/>
      <c r="V42" s="66">
        <v>0</v>
      </c>
      <c r="W42" s="44">
        <v>2.5389499999999989</v>
      </c>
      <c r="X42" s="44">
        <v>2.64222</v>
      </c>
      <c r="Y42" s="44">
        <v>0.45437875999999999</v>
      </c>
      <c r="Z42" s="68">
        <v>1.4327868852459009</v>
      </c>
    </row>
    <row r="43" spans="1:26" x14ac:dyDescent="0.35">
      <c r="A43" s="25">
        <v>42774</v>
      </c>
      <c r="B43" s="17">
        <f t="shared" si="11"/>
        <v>2017</v>
      </c>
      <c r="C43" s="17">
        <f t="shared" si="12"/>
        <v>2</v>
      </c>
      <c r="D43" s="17">
        <f t="shared" si="13"/>
        <v>8</v>
      </c>
      <c r="E43" s="17">
        <v>0</v>
      </c>
      <c r="F43" s="17">
        <v>0</v>
      </c>
      <c r="G43" s="12">
        <f t="shared" si="14"/>
        <v>0</v>
      </c>
      <c r="I43" s="66">
        <f t="shared" ref="I43:I106" si="23">DAY(K43)</f>
        <v>9</v>
      </c>
      <c r="J43" s="44">
        <f t="shared" ref="J43:J106" si="24">MONTH(K43)</f>
        <v>5</v>
      </c>
      <c r="K43" s="67">
        <v>45421</v>
      </c>
      <c r="L43" s="44">
        <f t="shared" si="15"/>
        <v>3.8210000000000001E-2</v>
      </c>
      <c r="M43" s="44">
        <f t="shared" si="16"/>
        <v>2.5870000000000001E-2</v>
      </c>
      <c r="N43" s="44">
        <f t="shared" si="17"/>
        <v>3.8079999999999996E-2</v>
      </c>
      <c r="O43" s="44">
        <f t="shared" si="21"/>
        <v>2.9560000000000003E-2</v>
      </c>
      <c r="P43" s="44">
        <f t="shared" si="18"/>
        <v>0</v>
      </c>
      <c r="Q43" s="44">
        <f t="shared" si="19"/>
        <v>6.8479999999999999E-2</v>
      </c>
      <c r="R43" s="44">
        <f t="shared" si="20"/>
        <v>7.3400000000000007E-2</v>
      </c>
      <c r="S43" s="44">
        <f t="shared" si="22"/>
        <v>1.5337469999999999E-2</v>
      </c>
      <c r="T43" s="68">
        <f t="shared" ref="T43:T106" si="25">SUMIFS($G:$G,$B:$B,$T$4,$C:$C,J43,$D:$D,I43)</f>
        <v>0</v>
      </c>
      <c r="U43" s="44"/>
      <c r="V43" s="66">
        <v>0</v>
      </c>
      <c r="W43" s="44">
        <v>2.607429999999999</v>
      </c>
      <c r="X43" s="44">
        <v>2.7156199999999999</v>
      </c>
      <c r="Y43" s="44">
        <v>0.46971623000000001</v>
      </c>
      <c r="Z43" s="68">
        <v>1.4704918032786878</v>
      </c>
    </row>
    <row r="44" spans="1:26" x14ac:dyDescent="0.35">
      <c r="A44" s="25">
        <v>42775</v>
      </c>
      <c r="B44" s="17">
        <f t="shared" si="11"/>
        <v>2017</v>
      </c>
      <c r="C44" s="17">
        <f t="shared" si="12"/>
        <v>2</v>
      </c>
      <c r="D44" s="17">
        <f t="shared" si="13"/>
        <v>9</v>
      </c>
      <c r="E44" s="17">
        <v>0</v>
      </c>
      <c r="F44" s="17">
        <v>0</v>
      </c>
      <c r="G44" s="12">
        <f t="shared" si="14"/>
        <v>0</v>
      </c>
      <c r="I44" s="66">
        <f t="shared" si="23"/>
        <v>10</v>
      </c>
      <c r="J44" s="44">
        <f t="shared" si="24"/>
        <v>5</v>
      </c>
      <c r="K44" s="67">
        <v>45422</v>
      </c>
      <c r="L44" s="44">
        <f t="shared" si="15"/>
        <v>3.5720000000000002E-2</v>
      </c>
      <c r="M44" s="44">
        <f t="shared" si="16"/>
        <v>2.622E-2</v>
      </c>
      <c r="N44" s="44">
        <f t="shared" si="17"/>
        <v>2.4390000000000002E-2</v>
      </c>
      <c r="O44" s="44">
        <f t="shared" si="21"/>
        <v>2.9450000000000004E-2</v>
      </c>
      <c r="P44" s="44">
        <f t="shared" si="18"/>
        <v>0</v>
      </c>
      <c r="Q44" s="44">
        <f t="shared" si="19"/>
        <v>6.837E-2</v>
      </c>
      <c r="R44" s="44">
        <f t="shared" si="20"/>
        <v>6.8830000000000002E-2</v>
      </c>
      <c r="S44" s="44">
        <f t="shared" si="22"/>
        <v>3.0427610000000001E-2</v>
      </c>
      <c r="T44" s="68">
        <f t="shared" si="25"/>
        <v>0</v>
      </c>
      <c r="U44" s="44"/>
      <c r="V44" s="66">
        <v>0</v>
      </c>
      <c r="W44" s="44">
        <v>2.6757999999999988</v>
      </c>
      <c r="X44" s="44">
        <v>2.7844500000000001</v>
      </c>
      <c r="Y44" s="44">
        <v>0.50014384000000001</v>
      </c>
      <c r="Z44" s="68">
        <v>1.5081967213114746</v>
      </c>
    </row>
    <row r="45" spans="1:26" x14ac:dyDescent="0.35">
      <c r="A45" s="25">
        <v>42776</v>
      </c>
      <c r="B45" s="17">
        <f t="shared" si="11"/>
        <v>2017</v>
      </c>
      <c r="C45" s="17">
        <f t="shared" si="12"/>
        <v>2</v>
      </c>
      <c r="D45" s="17">
        <f t="shared" si="13"/>
        <v>10</v>
      </c>
      <c r="E45" s="17">
        <v>0</v>
      </c>
      <c r="F45" s="17">
        <v>0</v>
      </c>
      <c r="G45" s="12">
        <f t="shared" si="14"/>
        <v>0</v>
      </c>
      <c r="I45" s="66">
        <f t="shared" si="23"/>
        <v>11</v>
      </c>
      <c r="J45" s="44">
        <f t="shared" si="24"/>
        <v>5</v>
      </c>
      <c r="K45" s="67">
        <v>45423</v>
      </c>
      <c r="L45" s="44">
        <f t="shared" si="15"/>
        <v>3.6270000000000004E-2</v>
      </c>
      <c r="M45" s="44">
        <f t="shared" si="16"/>
        <v>3.073E-2</v>
      </c>
      <c r="N45" s="44">
        <f t="shared" si="17"/>
        <v>2.8219999999999999E-2</v>
      </c>
      <c r="O45" s="44">
        <f t="shared" si="21"/>
        <v>3.8869999999999995E-2</v>
      </c>
      <c r="P45" s="44">
        <f t="shared" si="18"/>
        <v>0</v>
      </c>
      <c r="Q45" s="44">
        <f t="shared" si="19"/>
        <v>6.8430000000000005E-2</v>
      </c>
      <c r="R45" s="44">
        <f t="shared" si="20"/>
        <v>7.2090000000000001E-2</v>
      </c>
      <c r="S45" s="44">
        <f t="shared" si="22"/>
        <v>3.7355609999999997E-2</v>
      </c>
      <c r="T45" s="68">
        <f t="shared" si="25"/>
        <v>0</v>
      </c>
      <c r="U45" s="44"/>
      <c r="V45" s="66">
        <v>0</v>
      </c>
      <c r="W45" s="44">
        <v>2.7442299999999991</v>
      </c>
      <c r="X45" s="44">
        <v>2.8565400000000003</v>
      </c>
      <c r="Y45" s="44">
        <v>0.53749944999999999</v>
      </c>
      <c r="Z45" s="68">
        <v>1.5459016393442615</v>
      </c>
    </row>
    <row r="46" spans="1:26" x14ac:dyDescent="0.35">
      <c r="A46" s="25">
        <v>42777</v>
      </c>
      <c r="B46" s="17">
        <f t="shared" si="11"/>
        <v>2017</v>
      </c>
      <c r="C46" s="17">
        <f t="shared" si="12"/>
        <v>2</v>
      </c>
      <c r="D46" s="17">
        <f t="shared" si="13"/>
        <v>11</v>
      </c>
      <c r="E46" s="17">
        <v>0</v>
      </c>
      <c r="F46" s="17">
        <v>0</v>
      </c>
      <c r="G46" s="12">
        <f t="shared" si="14"/>
        <v>0</v>
      </c>
      <c r="I46" s="66">
        <f t="shared" si="23"/>
        <v>12</v>
      </c>
      <c r="J46" s="44">
        <f t="shared" si="24"/>
        <v>5</v>
      </c>
      <c r="K46" s="67">
        <v>45424</v>
      </c>
      <c r="L46" s="44">
        <f t="shared" si="15"/>
        <v>3.2350000000000004E-2</v>
      </c>
      <c r="M46" s="44">
        <f t="shared" si="16"/>
        <v>3.1359999999999999E-2</v>
      </c>
      <c r="N46" s="44">
        <f t="shared" si="17"/>
        <v>2.828E-2</v>
      </c>
      <c r="O46" s="44">
        <f t="shared" si="21"/>
        <v>5.0320000000000004E-2</v>
      </c>
      <c r="P46" s="44">
        <f t="shared" si="18"/>
        <v>0</v>
      </c>
      <c r="Q46" s="44">
        <f t="shared" si="19"/>
        <v>7.4099999999999999E-2</v>
      </c>
      <c r="R46" s="44">
        <f t="shared" si="20"/>
        <v>6.4909999999999995E-2</v>
      </c>
      <c r="S46" s="44">
        <f t="shared" si="22"/>
        <v>4.1920610000000004E-2</v>
      </c>
      <c r="T46" s="68">
        <f t="shared" si="25"/>
        <v>0</v>
      </c>
      <c r="U46" s="44"/>
      <c r="V46" s="66">
        <v>0</v>
      </c>
      <c r="W46" s="44">
        <v>2.8183299999999991</v>
      </c>
      <c r="X46" s="44">
        <v>2.9214500000000001</v>
      </c>
      <c r="Y46" s="44">
        <v>0.57942006000000001</v>
      </c>
      <c r="Z46" s="68">
        <v>1.5836065573770484</v>
      </c>
    </row>
    <row r="47" spans="1:26" x14ac:dyDescent="0.35">
      <c r="A47" s="25">
        <v>42778</v>
      </c>
      <c r="B47" s="17">
        <f t="shared" si="11"/>
        <v>2017</v>
      </c>
      <c r="C47" s="17">
        <f t="shared" si="12"/>
        <v>2</v>
      </c>
      <c r="D47" s="17">
        <f t="shared" si="13"/>
        <v>12</v>
      </c>
      <c r="E47" s="17">
        <v>0</v>
      </c>
      <c r="F47" s="17">
        <v>0</v>
      </c>
      <c r="G47" s="12">
        <f t="shared" si="14"/>
        <v>0</v>
      </c>
      <c r="I47" s="66">
        <f t="shared" si="23"/>
        <v>13</v>
      </c>
      <c r="J47" s="44">
        <f t="shared" si="24"/>
        <v>5</v>
      </c>
      <c r="K47" s="67">
        <v>45425</v>
      </c>
      <c r="L47" s="44">
        <f t="shared" si="15"/>
        <v>3.6429999999999997E-2</v>
      </c>
      <c r="M47" s="44">
        <f t="shared" si="16"/>
        <v>3.1120000000000002E-2</v>
      </c>
      <c r="N47" s="44">
        <f t="shared" si="17"/>
        <v>2.9520000000000001E-2</v>
      </c>
      <c r="O47" s="44">
        <f t="shared" si="21"/>
        <v>5.3130000000000004E-2</v>
      </c>
      <c r="P47" s="44">
        <f t="shared" si="18"/>
        <v>0</v>
      </c>
      <c r="Q47" s="44">
        <f t="shared" si="19"/>
        <v>7.440999999999999E-2</v>
      </c>
      <c r="R47" s="44">
        <f t="shared" si="20"/>
        <v>6.4620000000000011E-2</v>
      </c>
      <c r="S47" s="44">
        <f t="shared" si="22"/>
        <v>4.3362880000000006E-2</v>
      </c>
      <c r="T47" s="68">
        <f t="shared" si="25"/>
        <v>0</v>
      </c>
      <c r="U47" s="44"/>
      <c r="V47" s="66">
        <v>0</v>
      </c>
      <c r="W47" s="44">
        <v>2.892739999999999</v>
      </c>
      <c r="X47" s="44">
        <v>2.9860700000000002</v>
      </c>
      <c r="Y47" s="44">
        <v>0.62278294000000001</v>
      </c>
      <c r="Z47" s="68">
        <v>1.6213114754098352</v>
      </c>
    </row>
    <row r="48" spans="1:26" x14ac:dyDescent="0.35">
      <c r="A48" s="25">
        <v>42779</v>
      </c>
      <c r="B48" s="17">
        <f t="shared" si="11"/>
        <v>2017</v>
      </c>
      <c r="C48" s="17">
        <f t="shared" si="12"/>
        <v>2</v>
      </c>
      <c r="D48" s="17">
        <f t="shared" si="13"/>
        <v>13</v>
      </c>
      <c r="E48" s="17">
        <v>0</v>
      </c>
      <c r="F48" s="17">
        <v>0</v>
      </c>
      <c r="G48" s="12">
        <f t="shared" si="14"/>
        <v>0</v>
      </c>
      <c r="I48" s="66">
        <f t="shared" si="23"/>
        <v>14</v>
      </c>
      <c r="J48" s="44">
        <f t="shared" si="24"/>
        <v>5</v>
      </c>
      <c r="K48" s="67">
        <v>45426</v>
      </c>
      <c r="L48" s="44">
        <f t="shared" si="15"/>
        <v>3.9560000000000005E-2</v>
      </c>
      <c r="M48" s="44">
        <f t="shared" si="16"/>
        <v>3.2969999999999999E-2</v>
      </c>
      <c r="N48" s="44">
        <f t="shared" si="17"/>
        <v>3.9659999999999994E-2</v>
      </c>
      <c r="O48" s="44">
        <f t="shared" si="21"/>
        <v>5.3130000000000004E-2</v>
      </c>
      <c r="P48" s="44">
        <f t="shared" si="18"/>
        <v>0</v>
      </c>
      <c r="Q48" s="44">
        <f t="shared" si="19"/>
        <v>7.393000000000001E-2</v>
      </c>
      <c r="R48" s="44">
        <f t="shared" si="20"/>
        <v>6.4769999999999994E-2</v>
      </c>
      <c r="S48" s="44">
        <f t="shared" si="22"/>
        <v>4.187896E-2</v>
      </c>
      <c r="T48" s="68">
        <f t="shared" si="25"/>
        <v>0</v>
      </c>
      <c r="U48" s="44"/>
      <c r="V48" s="66">
        <v>0</v>
      </c>
      <c r="W48" s="44">
        <v>2.9666699999999988</v>
      </c>
      <c r="X48" s="44">
        <v>3.05084</v>
      </c>
      <c r="Y48" s="44">
        <v>0.66466190000000003</v>
      </c>
      <c r="Z48" s="68">
        <v>1.6590163934426221</v>
      </c>
    </row>
    <row r="49" spans="1:26" x14ac:dyDescent="0.35">
      <c r="A49" s="25">
        <v>42780</v>
      </c>
      <c r="B49" s="17">
        <f t="shared" si="11"/>
        <v>2017</v>
      </c>
      <c r="C49" s="17">
        <f t="shared" si="12"/>
        <v>2</v>
      </c>
      <c r="D49" s="17">
        <f t="shared" si="13"/>
        <v>14</v>
      </c>
      <c r="E49" s="17">
        <v>0</v>
      </c>
      <c r="F49" s="17">
        <v>0</v>
      </c>
      <c r="G49" s="12">
        <f t="shared" si="14"/>
        <v>0</v>
      </c>
      <c r="I49" s="66">
        <f t="shared" si="23"/>
        <v>15</v>
      </c>
      <c r="J49" s="44">
        <f t="shared" si="24"/>
        <v>5</v>
      </c>
      <c r="K49" s="67">
        <v>45427</v>
      </c>
      <c r="L49" s="44">
        <f t="shared" si="15"/>
        <v>3.5380000000000002E-2</v>
      </c>
      <c r="M49" s="44">
        <f t="shared" si="16"/>
        <v>3.2909999999999995E-2</v>
      </c>
      <c r="N49" s="44">
        <f t="shared" si="17"/>
        <v>3.9939999999999996E-2</v>
      </c>
      <c r="O49" s="44">
        <f t="shared" si="21"/>
        <v>5.2420000000000001E-2</v>
      </c>
      <c r="P49" s="44">
        <f t="shared" si="18"/>
        <v>0</v>
      </c>
      <c r="Q49" s="44">
        <f t="shared" si="19"/>
        <v>7.4439999999999992E-2</v>
      </c>
      <c r="R49" s="44">
        <f t="shared" si="20"/>
        <v>7.0240000000000011E-2</v>
      </c>
      <c r="S49" s="44">
        <f t="shared" si="22"/>
        <v>3.004975E-2</v>
      </c>
      <c r="T49" s="68">
        <f t="shared" si="25"/>
        <v>0</v>
      </c>
      <c r="U49" s="44"/>
      <c r="V49" s="66">
        <v>0</v>
      </c>
      <c r="W49" s="44">
        <v>3.0411099999999989</v>
      </c>
      <c r="X49" s="44">
        <v>3.1210800000000001</v>
      </c>
      <c r="Y49" s="44">
        <v>0.69471165000000001</v>
      </c>
      <c r="Z49" s="68">
        <v>1.6967213114754089</v>
      </c>
    </row>
    <row r="50" spans="1:26" x14ac:dyDescent="0.35">
      <c r="A50" s="25">
        <v>42781</v>
      </c>
      <c r="B50" s="17">
        <f t="shared" si="11"/>
        <v>2017</v>
      </c>
      <c r="C50" s="17">
        <f t="shared" si="12"/>
        <v>2</v>
      </c>
      <c r="D50" s="17">
        <f t="shared" si="13"/>
        <v>15</v>
      </c>
      <c r="E50" s="17">
        <v>0</v>
      </c>
      <c r="F50" s="17">
        <v>0</v>
      </c>
      <c r="G50" s="12">
        <f t="shared" si="14"/>
        <v>0</v>
      </c>
      <c r="I50" s="66">
        <f t="shared" si="23"/>
        <v>16</v>
      </c>
      <c r="J50" s="44">
        <f t="shared" si="24"/>
        <v>5</v>
      </c>
      <c r="K50" s="67">
        <v>45428</v>
      </c>
      <c r="L50" s="44">
        <f t="shared" si="15"/>
        <v>3.227E-2</v>
      </c>
      <c r="M50" s="44">
        <f t="shared" si="16"/>
        <v>2.017E-2</v>
      </c>
      <c r="N50" s="44">
        <f t="shared" si="17"/>
        <v>3.9579999999999997E-2</v>
      </c>
      <c r="O50" s="44">
        <f t="shared" si="21"/>
        <v>4.904E-2</v>
      </c>
      <c r="P50" s="44">
        <f t="shared" si="18"/>
        <v>0</v>
      </c>
      <c r="Q50" s="44">
        <f t="shared" si="19"/>
        <v>7.354999999999999E-2</v>
      </c>
      <c r="R50" s="44">
        <f t="shared" si="20"/>
        <v>7.2680000000000008E-2</v>
      </c>
      <c r="S50" s="44">
        <f t="shared" si="22"/>
        <v>2.6193400000000002E-2</v>
      </c>
      <c r="T50" s="68">
        <f t="shared" si="25"/>
        <v>0</v>
      </c>
      <c r="U50" s="44"/>
      <c r="V50" s="66">
        <v>0</v>
      </c>
      <c r="W50" s="44">
        <v>3.1146599999999989</v>
      </c>
      <c r="X50" s="44">
        <v>3.1937600000000002</v>
      </c>
      <c r="Y50" s="44">
        <v>0.72090505000000005</v>
      </c>
      <c r="Z50" s="68">
        <v>1.7344262295081958</v>
      </c>
    </row>
    <row r="51" spans="1:26" x14ac:dyDescent="0.35">
      <c r="A51" s="25">
        <v>42782</v>
      </c>
      <c r="B51" s="17">
        <f t="shared" si="11"/>
        <v>2017</v>
      </c>
      <c r="C51" s="17">
        <f t="shared" si="12"/>
        <v>2</v>
      </c>
      <c r="D51" s="17">
        <f t="shared" si="13"/>
        <v>16</v>
      </c>
      <c r="E51" s="17">
        <v>0</v>
      </c>
      <c r="F51" s="17">
        <v>0</v>
      </c>
      <c r="G51" s="12">
        <f t="shared" si="14"/>
        <v>0</v>
      </c>
      <c r="I51" s="66">
        <f t="shared" si="23"/>
        <v>17</v>
      </c>
      <c r="J51" s="44">
        <f t="shared" si="24"/>
        <v>5</v>
      </c>
      <c r="K51" s="67">
        <v>45429</v>
      </c>
      <c r="L51" s="44">
        <f t="shared" si="15"/>
        <v>1.8370000000000001E-2</v>
      </c>
      <c r="M51" s="44">
        <f t="shared" si="16"/>
        <v>2.3239999999999997E-2</v>
      </c>
      <c r="N51" s="44">
        <f t="shared" si="17"/>
        <v>3.968E-2</v>
      </c>
      <c r="O51" s="44">
        <f t="shared" si="21"/>
        <v>5.185E-2</v>
      </c>
      <c r="P51" s="44">
        <f t="shared" si="18"/>
        <v>0</v>
      </c>
      <c r="Q51" s="44">
        <f t="shared" si="19"/>
        <v>7.485E-2</v>
      </c>
      <c r="R51" s="44">
        <f t="shared" si="20"/>
        <v>6.7629999999999996E-2</v>
      </c>
      <c r="S51" s="44">
        <f t="shared" si="22"/>
        <v>2.777512E-2</v>
      </c>
      <c r="T51" s="68">
        <f t="shared" si="25"/>
        <v>0</v>
      </c>
      <c r="U51" s="44"/>
      <c r="V51" s="66">
        <v>0</v>
      </c>
      <c r="W51" s="44">
        <v>3.189509999999999</v>
      </c>
      <c r="X51" s="44">
        <v>3.26139</v>
      </c>
      <c r="Y51" s="44">
        <v>0.74868017000000009</v>
      </c>
      <c r="Z51" s="68">
        <v>1.7721311475409827</v>
      </c>
    </row>
    <row r="52" spans="1:26" x14ac:dyDescent="0.35">
      <c r="A52" s="25">
        <v>42783</v>
      </c>
      <c r="B52" s="17">
        <f t="shared" si="11"/>
        <v>2017</v>
      </c>
      <c r="C52" s="17">
        <f t="shared" si="12"/>
        <v>2</v>
      </c>
      <c r="D52" s="17">
        <f t="shared" si="13"/>
        <v>17</v>
      </c>
      <c r="E52" s="17">
        <v>0</v>
      </c>
      <c r="F52" s="17">
        <v>0</v>
      </c>
      <c r="G52" s="12">
        <f t="shared" si="14"/>
        <v>0</v>
      </c>
      <c r="I52" s="66">
        <f t="shared" si="23"/>
        <v>18</v>
      </c>
      <c r="J52" s="44">
        <f t="shared" si="24"/>
        <v>5</v>
      </c>
      <c r="K52" s="67">
        <v>45430</v>
      </c>
      <c r="L52" s="44">
        <f t="shared" si="15"/>
        <v>2.4329999999999997E-2</v>
      </c>
      <c r="M52" s="44">
        <f t="shared" si="16"/>
        <v>1.7579999999999998E-2</v>
      </c>
      <c r="N52" s="44">
        <f t="shared" si="17"/>
        <v>4.0930000000000001E-2</v>
      </c>
      <c r="O52" s="44">
        <f t="shared" si="21"/>
        <v>5.1919999999999994E-2</v>
      </c>
      <c r="P52" s="44">
        <f t="shared" si="18"/>
        <v>0</v>
      </c>
      <c r="Q52" s="44">
        <f t="shared" si="19"/>
        <v>7.4499999999999997E-2</v>
      </c>
      <c r="R52" s="44">
        <f t="shared" si="20"/>
        <v>6.3589999999999994E-2</v>
      </c>
      <c r="S52" s="44">
        <f>SUMIFS($G:$G,$B:$B,$S$4,$C:$C,J52,$D:$D,I52)</f>
        <v>4.3436549999999997E-2</v>
      </c>
      <c r="T52" s="68">
        <f t="shared" si="25"/>
        <v>0</v>
      </c>
      <c r="U52" s="44"/>
      <c r="V52" s="66">
        <v>0</v>
      </c>
      <c r="W52" s="44">
        <v>3.264009999999999</v>
      </c>
      <c r="X52" s="44">
        <v>3.32498</v>
      </c>
      <c r="Y52" s="44">
        <v>0.79211672000000011</v>
      </c>
      <c r="Z52" s="68">
        <v>1.8098360655737695</v>
      </c>
    </row>
    <row r="53" spans="1:26" x14ac:dyDescent="0.35">
      <c r="A53" s="25">
        <v>42784</v>
      </c>
      <c r="B53" s="17">
        <f t="shared" si="11"/>
        <v>2017</v>
      </c>
      <c r="C53" s="17">
        <f t="shared" si="12"/>
        <v>2</v>
      </c>
      <c r="D53" s="17">
        <f t="shared" si="13"/>
        <v>18</v>
      </c>
      <c r="E53" s="17">
        <v>0</v>
      </c>
      <c r="F53" s="17">
        <v>0</v>
      </c>
      <c r="G53" s="12">
        <f t="shared" si="14"/>
        <v>0</v>
      </c>
      <c r="I53" s="66">
        <f t="shared" si="23"/>
        <v>19</v>
      </c>
      <c r="J53" s="44">
        <f t="shared" si="24"/>
        <v>5</v>
      </c>
      <c r="K53" s="67">
        <v>45431</v>
      </c>
      <c r="L53" s="44">
        <f t="shared" si="15"/>
        <v>2.683E-2</v>
      </c>
      <c r="M53" s="44">
        <f t="shared" si="16"/>
        <v>3.542E-2</v>
      </c>
      <c r="N53" s="44">
        <f t="shared" si="17"/>
        <v>4.0979999999999996E-2</v>
      </c>
      <c r="O53" s="44">
        <f t="shared" si="21"/>
        <v>5.2629999999999996E-2</v>
      </c>
      <c r="P53" s="44">
        <f t="shared" si="18"/>
        <v>0</v>
      </c>
      <c r="Q53" s="44">
        <f t="shared" si="19"/>
        <v>7.4630000000000002E-2</v>
      </c>
      <c r="R53" s="44">
        <f t="shared" si="20"/>
        <v>6.9150000000000003E-2</v>
      </c>
      <c r="S53" s="44">
        <f t="shared" si="22"/>
        <v>4.0034069999999998E-2</v>
      </c>
      <c r="T53" s="68">
        <f t="shared" si="25"/>
        <v>0</v>
      </c>
      <c r="U53" s="44"/>
      <c r="V53" s="66">
        <v>0</v>
      </c>
      <c r="W53" s="44">
        <v>3.3386399999999989</v>
      </c>
      <c r="X53" s="44">
        <v>3.3941300000000001</v>
      </c>
      <c r="Y53" s="44">
        <v>0.83215079000000014</v>
      </c>
      <c r="Z53" s="68">
        <v>1.8475409836065564</v>
      </c>
    </row>
    <row r="54" spans="1:26" x14ac:dyDescent="0.35">
      <c r="A54" s="25">
        <v>42785</v>
      </c>
      <c r="B54" s="17">
        <f t="shared" si="11"/>
        <v>2017</v>
      </c>
      <c r="C54" s="17">
        <f t="shared" si="12"/>
        <v>2</v>
      </c>
      <c r="D54" s="17">
        <f t="shared" si="13"/>
        <v>19</v>
      </c>
      <c r="E54" s="17">
        <v>0</v>
      </c>
      <c r="F54" s="17">
        <v>0</v>
      </c>
      <c r="G54" s="12">
        <f t="shared" si="14"/>
        <v>0</v>
      </c>
      <c r="I54" s="66">
        <f t="shared" si="23"/>
        <v>20</v>
      </c>
      <c r="J54" s="44">
        <f t="shared" si="24"/>
        <v>5</v>
      </c>
      <c r="K54" s="67">
        <v>45432</v>
      </c>
      <c r="L54" s="44">
        <f t="shared" si="15"/>
        <v>4.3110000000000002E-2</v>
      </c>
      <c r="M54" s="44">
        <f t="shared" si="16"/>
        <v>3.5580000000000001E-2</v>
      </c>
      <c r="N54" s="44">
        <f t="shared" si="17"/>
        <v>4.1100000000000005E-2</v>
      </c>
      <c r="O54" s="44">
        <f t="shared" si="21"/>
        <v>5.1740000000000001E-2</v>
      </c>
      <c r="P54" s="44">
        <f t="shared" si="18"/>
        <v>0</v>
      </c>
      <c r="Q54" s="44">
        <f t="shared" si="19"/>
        <v>7.440999999999999E-2</v>
      </c>
      <c r="R54" s="44">
        <f t="shared" si="20"/>
        <v>7.1270000000000014E-2</v>
      </c>
      <c r="S54" s="44">
        <f t="shared" si="22"/>
        <v>3.2207310000000003E-2</v>
      </c>
      <c r="T54" s="68">
        <f t="shared" si="25"/>
        <v>0</v>
      </c>
      <c r="U54" s="44"/>
      <c r="V54" s="66">
        <v>0</v>
      </c>
      <c r="W54" s="44">
        <v>3.4130499999999988</v>
      </c>
      <c r="X54" s="44">
        <v>3.4654000000000003</v>
      </c>
      <c r="Y54" s="44">
        <v>0.86435810000000013</v>
      </c>
      <c r="Z54" s="68">
        <v>1.8852459016393432</v>
      </c>
    </row>
    <row r="55" spans="1:26" x14ac:dyDescent="0.35">
      <c r="A55" s="25">
        <v>42786</v>
      </c>
      <c r="B55" s="17">
        <f t="shared" si="11"/>
        <v>2017</v>
      </c>
      <c r="C55" s="17">
        <f t="shared" si="12"/>
        <v>2</v>
      </c>
      <c r="D55" s="17">
        <f t="shared" si="13"/>
        <v>20</v>
      </c>
      <c r="E55" s="17">
        <v>2.72</v>
      </c>
      <c r="F55" s="17">
        <v>0</v>
      </c>
      <c r="G55" s="12">
        <f t="shared" si="14"/>
        <v>2.7200000000000002E-3</v>
      </c>
      <c r="I55" s="66">
        <f t="shared" si="23"/>
        <v>21</v>
      </c>
      <c r="J55" s="44">
        <f t="shared" si="24"/>
        <v>5</v>
      </c>
      <c r="K55" s="67">
        <v>45433</v>
      </c>
      <c r="L55" s="44">
        <f t="shared" si="15"/>
        <v>4.299E-2</v>
      </c>
      <c r="M55" s="44">
        <f t="shared" si="16"/>
        <v>3.5200000000000002E-2</v>
      </c>
      <c r="N55" s="44">
        <f t="shared" si="17"/>
        <v>4.1140000000000003E-2</v>
      </c>
      <c r="O55" s="44">
        <f t="shared" si="21"/>
        <v>4.8300000000000003E-2</v>
      </c>
      <c r="P55" s="44">
        <f t="shared" si="18"/>
        <v>0</v>
      </c>
      <c r="Q55" s="44">
        <f t="shared" si="19"/>
        <v>7.332000000000001E-2</v>
      </c>
      <c r="R55" s="44">
        <f t="shared" si="20"/>
        <v>7.2680000000000008E-2</v>
      </c>
      <c r="S55" s="44">
        <f t="shared" si="22"/>
        <v>1.9098170000000001E-2</v>
      </c>
      <c r="T55" s="68">
        <f t="shared" si="25"/>
        <v>0</v>
      </c>
      <c r="U55" s="44"/>
      <c r="V55" s="66">
        <v>0</v>
      </c>
      <c r="W55" s="44">
        <v>3.4863699999999986</v>
      </c>
      <c r="X55" s="44">
        <v>3.5380800000000003</v>
      </c>
      <c r="Y55" s="44">
        <v>0.88345627000000015</v>
      </c>
      <c r="Z55" s="68">
        <v>1.9229508196721301</v>
      </c>
    </row>
    <row r="56" spans="1:26" x14ac:dyDescent="0.35">
      <c r="A56" s="25">
        <v>42787</v>
      </c>
      <c r="B56" s="17">
        <f t="shared" si="11"/>
        <v>2017</v>
      </c>
      <c r="C56" s="17">
        <f t="shared" si="12"/>
        <v>2</v>
      </c>
      <c r="D56" s="17">
        <f t="shared" si="13"/>
        <v>21</v>
      </c>
      <c r="E56" s="17">
        <v>9.9700000000000006</v>
      </c>
      <c r="F56" s="17">
        <v>0</v>
      </c>
      <c r="G56" s="12">
        <f t="shared" si="14"/>
        <v>9.9700000000000014E-3</v>
      </c>
      <c r="I56" s="66">
        <f t="shared" si="23"/>
        <v>22</v>
      </c>
      <c r="J56" s="44">
        <f t="shared" si="24"/>
        <v>5</v>
      </c>
      <c r="K56" s="67">
        <v>45434</v>
      </c>
      <c r="L56" s="44">
        <f t="shared" si="15"/>
        <v>5.1360000000000003E-2</v>
      </c>
      <c r="M56" s="44">
        <f t="shared" si="16"/>
        <v>3.7560000000000003E-2</v>
      </c>
      <c r="N56" s="44">
        <f t="shared" si="17"/>
        <v>4.1159999999999995E-2</v>
      </c>
      <c r="O56" s="44">
        <f t="shared" si="21"/>
        <v>4.1250000000000002E-2</v>
      </c>
      <c r="P56" s="44">
        <f t="shared" si="18"/>
        <v>0</v>
      </c>
      <c r="Q56" s="44">
        <f t="shared" si="19"/>
        <v>7.5939999999999994E-2</v>
      </c>
      <c r="R56" s="44">
        <f t="shared" si="20"/>
        <v>7.4400000000000008E-2</v>
      </c>
      <c r="S56" s="44">
        <f t="shared" si="22"/>
        <v>4.0471180000000002E-2</v>
      </c>
      <c r="T56" s="68">
        <f t="shared" si="25"/>
        <v>0</v>
      </c>
      <c r="U56" s="44"/>
      <c r="V56" s="66">
        <v>0</v>
      </c>
      <c r="W56" s="44">
        <v>3.5623099999999988</v>
      </c>
      <c r="X56" s="44">
        <v>3.6124800000000001</v>
      </c>
      <c r="Y56" s="44">
        <v>0.92392745000000021</v>
      </c>
      <c r="Z56" s="68">
        <v>1.960655737704917</v>
      </c>
    </row>
    <row r="57" spans="1:26" x14ac:dyDescent="0.35">
      <c r="A57" s="25">
        <v>42788</v>
      </c>
      <c r="B57" s="17">
        <f t="shared" si="11"/>
        <v>2017</v>
      </c>
      <c r="C57" s="17">
        <f t="shared" si="12"/>
        <v>2</v>
      </c>
      <c r="D57" s="17">
        <f t="shared" si="13"/>
        <v>22</v>
      </c>
      <c r="E57" s="17">
        <v>6.41</v>
      </c>
      <c r="F57" s="17">
        <v>0</v>
      </c>
      <c r="G57" s="12">
        <f t="shared" si="14"/>
        <v>6.4099999999999999E-3</v>
      </c>
      <c r="I57" s="66">
        <f t="shared" si="23"/>
        <v>23</v>
      </c>
      <c r="J57" s="44">
        <f t="shared" si="24"/>
        <v>5</v>
      </c>
      <c r="K57" s="67">
        <v>45435</v>
      </c>
      <c r="L57" s="44">
        <f t="shared" si="15"/>
        <v>5.0119999999999998E-2</v>
      </c>
      <c r="M57" s="44">
        <f t="shared" si="16"/>
        <v>2.7420000000000003E-2</v>
      </c>
      <c r="N57" s="44">
        <f t="shared" si="17"/>
        <v>4.3099999999999999E-2</v>
      </c>
      <c r="O57" s="44">
        <f t="shared" si="21"/>
        <v>4.6219999999999997E-2</v>
      </c>
      <c r="P57" s="44">
        <f t="shared" si="18"/>
        <v>0</v>
      </c>
      <c r="Q57" s="44">
        <f t="shared" si="19"/>
        <v>7.4939999999999993E-2</v>
      </c>
      <c r="R57" s="44">
        <f t="shared" si="20"/>
        <v>7.4249999999999997E-2</v>
      </c>
      <c r="S57" s="44">
        <f t="shared" si="22"/>
        <v>2.732826E-2</v>
      </c>
      <c r="T57" s="68">
        <f t="shared" si="25"/>
        <v>0</v>
      </c>
      <c r="U57" s="44"/>
      <c r="V57" s="66">
        <v>0</v>
      </c>
      <c r="W57" s="44">
        <v>3.6372499999999985</v>
      </c>
      <c r="X57" s="44">
        <v>3.6867300000000003</v>
      </c>
      <c r="Y57" s="44">
        <v>0.9512557100000002</v>
      </c>
      <c r="Z57" s="68">
        <v>1.9983606557377038</v>
      </c>
    </row>
    <row r="58" spans="1:26" x14ac:dyDescent="0.35">
      <c r="A58" s="25">
        <v>42789</v>
      </c>
      <c r="B58" s="17">
        <f t="shared" si="11"/>
        <v>2017</v>
      </c>
      <c r="C58" s="17">
        <f t="shared" si="12"/>
        <v>2</v>
      </c>
      <c r="D58" s="17">
        <f t="shared" si="13"/>
        <v>23</v>
      </c>
      <c r="E58" s="17">
        <v>0</v>
      </c>
      <c r="F58" s="17">
        <v>0</v>
      </c>
      <c r="G58" s="12">
        <f t="shared" si="14"/>
        <v>0</v>
      </c>
      <c r="I58" s="66">
        <f t="shared" si="23"/>
        <v>24</v>
      </c>
      <c r="J58" s="44">
        <f t="shared" si="24"/>
        <v>5</v>
      </c>
      <c r="K58" s="67">
        <v>45436</v>
      </c>
      <c r="L58" s="44">
        <f t="shared" si="15"/>
        <v>5.4429999999999999E-2</v>
      </c>
      <c r="M58" s="44">
        <f t="shared" si="16"/>
        <v>2.1070000000000002E-2</v>
      </c>
      <c r="N58" s="44">
        <f t="shared" si="17"/>
        <v>4.1229999999999996E-2</v>
      </c>
      <c r="O58" s="44">
        <f t="shared" si="21"/>
        <v>4.9409999999999996E-2</v>
      </c>
      <c r="P58" s="44">
        <f t="shared" si="18"/>
        <v>0</v>
      </c>
      <c r="Q58" s="44">
        <f t="shared" si="19"/>
        <v>7.5180000000000011E-2</v>
      </c>
      <c r="R58" s="44">
        <f t="shared" si="20"/>
        <v>7.3969999999999994E-2</v>
      </c>
      <c r="S58" s="44">
        <f t="shared" si="22"/>
        <v>1.5831319999999999E-2</v>
      </c>
      <c r="T58" s="68">
        <f t="shared" si="25"/>
        <v>0</v>
      </c>
      <c r="U58" s="44"/>
      <c r="V58" s="66">
        <v>0</v>
      </c>
      <c r="W58" s="44">
        <v>3.7124299999999986</v>
      </c>
      <c r="X58" s="44">
        <v>3.7607000000000004</v>
      </c>
      <c r="Y58" s="44">
        <v>0.96708703000000018</v>
      </c>
      <c r="Z58" s="68">
        <v>2.0360655737704909</v>
      </c>
    </row>
    <row r="59" spans="1:26" x14ac:dyDescent="0.35">
      <c r="A59" s="25">
        <v>42790</v>
      </c>
      <c r="B59" s="17">
        <f t="shared" si="11"/>
        <v>2017</v>
      </c>
      <c r="C59" s="17">
        <f t="shared" si="12"/>
        <v>2</v>
      </c>
      <c r="D59" s="17">
        <f t="shared" si="13"/>
        <v>24</v>
      </c>
      <c r="E59" s="17">
        <v>0</v>
      </c>
      <c r="F59" s="17">
        <v>0</v>
      </c>
      <c r="G59" s="12">
        <f t="shared" si="14"/>
        <v>0</v>
      </c>
      <c r="I59" s="66">
        <f t="shared" si="23"/>
        <v>25</v>
      </c>
      <c r="J59" s="44">
        <f t="shared" si="24"/>
        <v>5</v>
      </c>
      <c r="K59" s="67">
        <v>45437</v>
      </c>
      <c r="L59" s="44">
        <f t="shared" si="15"/>
        <v>5.3619999999999994E-2</v>
      </c>
      <c r="M59" s="44">
        <f t="shared" si="16"/>
        <v>3.388E-2</v>
      </c>
      <c r="N59" s="44">
        <f t="shared" si="17"/>
        <v>4.1049999999999996E-2</v>
      </c>
      <c r="O59" s="44">
        <f t="shared" si="21"/>
        <v>4.9409999999999996E-2</v>
      </c>
      <c r="P59" s="44">
        <f t="shared" si="18"/>
        <v>0</v>
      </c>
      <c r="Q59" s="44">
        <f t="shared" si="19"/>
        <v>7.3810000000000001E-2</v>
      </c>
      <c r="R59" s="44">
        <f t="shared" si="20"/>
        <v>7.0260000000000003E-2</v>
      </c>
      <c r="S59" s="44">
        <f t="shared" si="22"/>
        <v>2.605596E-2</v>
      </c>
      <c r="T59" s="68">
        <f t="shared" si="25"/>
        <v>0</v>
      </c>
      <c r="U59" s="44"/>
      <c r="V59" s="66">
        <v>0</v>
      </c>
      <c r="W59" s="44">
        <v>3.7862399999999985</v>
      </c>
      <c r="X59" s="44">
        <v>3.8309600000000006</v>
      </c>
      <c r="Y59" s="44">
        <v>0.99314299000000017</v>
      </c>
      <c r="Z59" s="68">
        <v>2.0737704918032778</v>
      </c>
    </row>
    <row r="60" spans="1:26" x14ac:dyDescent="0.35">
      <c r="A60" s="25">
        <v>42791</v>
      </c>
      <c r="B60" s="17">
        <f t="shared" si="11"/>
        <v>2017</v>
      </c>
      <c r="C60" s="17">
        <f t="shared" si="12"/>
        <v>2</v>
      </c>
      <c r="D60" s="17">
        <f t="shared" si="13"/>
        <v>25</v>
      </c>
      <c r="E60" s="17">
        <v>0</v>
      </c>
      <c r="F60" s="17">
        <v>0</v>
      </c>
      <c r="G60" s="12">
        <f t="shared" si="14"/>
        <v>0</v>
      </c>
      <c r="I60" s="66">
        <f t="shared" si="23"/>
        <v>26</v>
      </c>
      <c r="J60" s="44">
        <f t="shared" si="24"/>
        <v>5</v>
      </c>
      <c r="K60" s="67">
        <v>45438</v>
      </c>
      <c r="L60" s="44">
        <f t="shared" si="15"/>
        <v>5.2899999999999996E-2</v>
      </c>
      <c r="M60" s="44">
        <f t="shared" si="16"/>
        <v>2.2550000000000001E-2</v>
      </c>
      <c r="N60" s="44">
        <f t="shared" si="17"/>
        <v>4.1280000000000004E-2</v>
      </c>
      <c r="O60" s="44">
        <f t="shared" si="21"/>
        <v>4.8960000000000004E-2</v>
      </c>
      <c r="P60" s="44">
        <f t="shared" si="18"/>
        <v>0</v>
      </c>
      <c r="Q60" s="44">
        <f t="shared" si="19"/>
        <v>7.3770000000000002E-2</v>
      </c>
      <c r="R60" s="44">
        <f t="shared" si="20"/>
        <v>7.1379999999999999E-2</v>
      </c>
      <c r="S60" s="44">
        <f t="shared" si="22"/>
        <v>2.541883E-2</v>
      </c>
      <c r="T60" s="68">
        <f t="shared" si="25"/>
        <v>0</v>
      </c>
      <c r="U60" s="44"/>
      <c r="V60" s="66">
        <v>0</v>
      </c>
      <c r="W60" s="44">
        <v>3.8600099999999986</v>
      </c>
      <c r="X60" s="44">
        <v>3.9023400000000006</v>
      </c>
      <c r="Y60" s="44">
        <v>1.0185618200000002</v>
      </c>
      <c r="Z60" s="68">
        <v>2.1114754098360646</v>
      </c>
    </row>
    <row r="61" spans="1:26" x14ac:dyDescent="0.35">
      <c r="A61" s="25">
        <v>42792</v>
      </c>
      <c r="B61" s="17">
        <f t="shared" si="11"/>
        <v>2017</v>
      </c>
      <c r="C61" s="17">
        <f t="shared" si="12"/>
        <v>2</v>
      </c>
      <c r="D61" s="17">
        <f t="shared" si="13"/>
        <v>26</v>
      </c>
      <c r="E61" s="17">
        <v>0</v>
      </c>
      <c r="F61" s="17">
        <v>0</v>
      </c>
      <c r="G61" s="12">
        <f t="shared" si="14"/>
        <v>0</v>
      </c>
      <c r="I61" s="66">
        <f t="shared" si="23"/>
        <v>27</v>
      </c>
      <c r="J61" s="44">
        <f t="shared" si="24"/>
        <v>5</v>
      </c>
      <c r="K61" s="67">
        <v>45439</v>
      </c>
      <c r="L61" s="44">
        <f t="shared" si="15"/>
        <v>5.1520000000000003E-2</v>
      </c>
      <c r="M61" s="44">
        <f t="shared" si="16"/>
        <v>2.4250000000000001E-2</v>
      </c>
      <c r="N61" s="44">
        <f t="shared" si="17"/>
        <v>4.1270000000000001E-2</v>
      </c>
      <c r="O61" s="44">
        <f t="shared" si="21"/>
        <v>5.2049999999999999E-2</v>
      </c>
      <c r="P61" s="44">
        <f t="shared" si="18"/>
        <v>0</v>
      </c>
      <c r="Q61" s="44">
        <f t="shared" si="19"/>
        <v>7.485E-2</v>
      </c>
      <c r="R61" s="44">
        <f t="shared" si="20"/>
        <v>5.9429999999999997E-2</v>
      </c>
      <c r="S61" s="44">
        <f t="shared" si="22"/>
        <v>2.9049910000000002E-2</v>
      </c>
      <c r="T61" s="68">
        <f t="shared" si="25"/>
        <v>0</v>
      </c>
      <c r="U61" s="44"/>
      <c r="V61" s="66">
        <v>0</v>
      </c>
      <c r="W61" s="44">
        <v>3.9348599999999987</v>
      </c>
      <c r="X61" s="44">
        <v>3.9617700000000005</v>
      </c>
      <c r="Y61" s="44">
        <v>1.0476117300000001</v>
      </c>
      <c r="Z61" s="68">
        <v>2.1491803278688515</v>
      </c>
    </row>
    <row r="62" spans="1:26" x14ac:dyDescent="0.35">
      <c r="A62" s="25">
        <v>42793</v>
      </c>
      <c r="B62" s="17">
        <f t="shared" si="11"/>
        <v>2017</v>
      </c>
      <c r="C62" s="17">
        <f t="shared" si="12"/>
        <v>2</v>
      </c>
      <c r="D62" s="17">
        <f t="shared" si="13"/>
        <v>27</v>
      </c>
      <c r="E62" s="17">
        <v>0</v>
      </c>
      <c r="F62" s="17">
        <v>0</v>
      </c>
      <c r="G62" s="12">
        <f t="shared" si="14"/>
        <v>0</v>
      </c>
      <c r="I62" s="66">
        <f t="shared" si="23"/>
        <v>28</v>
      </c>
      <c r="J62" s="44">
        <f t="shared" si="24"/>
        <v>5</v>
      </c>
      <c r="K62" s="67">
        <v>45440</v>
      </c>
      <c r="L62" s="44">
        <f t="shared" si="15"/>
        <v>5.1560000000000002E-2</v>
      </c>
      <c r="M62" s="44">
        <f t="shared" si="16"/>
        <v>2.1989999999999999E-2</v>
      </c>
      <c r="N62" s="44">
        <f t="shared" si="17"/>
        <v>4.1270000000000001E-2</v>
      </c>
      <c r="O62" s="44">
        <f t="shared" si="21"/>
        <v>5.185E-2</v>
      </c>
      <c r="P62" s="44">
        <f t="shared" si="18"/>
        <v>0</v>
      </c>
      <c r="Q62" s="44">
        <f t="shared" si="19"/>
        <v>7.4529999999999999E-2</v>
      </c>
      <c r="R62" s="44">
        <f t="shared" si="20"/>
        <v>5.4740000000000004E-2</v>
      </c>
      <c r="S62" s="44">
        <f t="shared" si="22"/>
        <v>3.1442210000000005E-2</v>
      </c>
      <c r="T62" s="68">
        <f t="shared" si="25"/>
        <v>0</v>
      </c>
      <c r="U62" s="44"/>
      <c r="V62" s="66">
        <v>0</v>
      </c>
      <c r="W62" s="44">
        <v>4.0093899999999989</v>
      </c>
      <c r="X62" s="44">
        <v>4.0165100000000002</v>
      </c>
      <c r="Y62" s="44">
        <v>1.0790539400000001</v>
      </c>
      <c r="Z62" s="68">
        <v>2.1868852459016384</v>
      </c>
    </row>
    <row r="63" spans="1:26" x14ac:dyDescent="0.35">
      <c r="A63" s="25">
        <v>42794</v>
      </c>
      <c r="B63" s="17">
        <f t="shared" si="11"/>
        <v>2017</v>
      </c>
      <c r="C63" s="17">
        <f t="shared" si="12"/>
        <v>2</v>
      </c>
      <c r="D63" s="17">
        <f t="shared" si="13"/>
        <v>28</v>
      </c>
      <c r="E63" s="17">
        <v>0</v>
      </c>
      <c r="F63" s="17">
        <v>0</v>
      </c>
      <c r="G63" s="12">
        <f t="shared" si="14"/>
        <v>0</v>
      </c>
      <c r="I63" s="66">
        <f t="shared" si="23"/>
        <v>29</v>
      </c>
      <c r="J63" s="44">
        <f t="shared" si="24"/>
        <v>5</v>
      </c>
      <c r="K63" s="67">
        <v>45441</v>
      </c>
      <c r="L63" s="44">
        <f t="shared" si="15"/>
        <v>5.0349999999999999E-2</v>
      </c>
      <c r="M63" s="44">
        <f t="shared" si="16"/>
        <v>3.2579999999999998E-2</v>
      </c>
      <c r="N63" s="44">
        <f t="shared" si="17"/>
        <v>4.1250000000000002E-2</v>
      </c>
      <c r="O63" s="44">
        <f t="shared" si="21"/>
        <v>5.2380000000000003E-2</v>
      </c>
      <c r="P63" s="44">
        <f t="shared" si="18"/>
        <v>0</v>
      </c>
      <c r="Q63" s="44">
        <f t="shared" si="19"/>
        <v>7.4460000000000012E-2</v>
      </c>
      <c r="R63" s="44">
        <f t="shared" si="20"/>
        <v>6.1100000000000002E-2</v>
      </c>
      <c r="S63" s="44">
        <f t="shared" si="22"/>
        <v>2.8177529999999996E-2</v>
      </c>
      <c r="T63" s="68">
        <f t="shared" si="25"/>
        <v>0</v>
      </c>
      <c r="U63" s="44"/>
      <c r="V63" s="66">
        <v>0</v>
      </c>
      <c r="W63" s="44">
        <v>4.0838499999999991</v>
      </c>
      <c r="X63" s="44">
        <v>4.07761</v>
      </c>
      <c r="Y63" s="44">
        <v>1.1072314700000001</v>
      </c>
      <c r="Z63" s="68">
        <v>2.2245901639344252</v>
      </c>
    </row>
    <row r="64" spans="1:26" x14ac:dyDescent="0.35">
      <c r="A64" s="25">
        <v>42795</v>
      </c>
      <c r="B64" s="17">
        <f t="shared" si="11"/>
        <v>2017</v>
      </c>
      <c r="C64" s="17">
        <f t="shared" si="12"/>
        <v>3</v>
      </c>
      <c r="D64" s="17">
        <f t="shared" si="13"/>
        <v>1</v>
      </c>
      <c r="E64" s="17">
        <v>0</v>
      </c>
      <c r="F64" s="17"/>
      <c r="G64" s="12">
        <f t="shared" si="14"/>
        <v>0</v>
      </c>
      <c r="I64" s="66">
        <f t="shared" si="23"/>
        <v>30</v>
      </c>
      <c r="J64" s="44">
        <f t="shared" si="24"/>
        <v>5</v>
      </c>
      <c r="K64" s="67">
        <v>45442</v>
      </c>
      <c r="L64" s="44">
        <f t="shared" si="15"/>
        <v>5.0770000000000003E-2</v>
      </c>
      <c r="M64" s="44">
        <f t="shared" si="16"/>
        <v>2.512E-2</v>
      </c>
      <c r="N64" s="44">
        <f t="shared" si="17"/>
        <v>4.1070000000000002E-2</v>
      </c>
      <c r="O64" s="44">
        <f t="shared" si="21"/>
        <v>5.0300000000000004E-2</v>
      </c>
      <c r="P64" s="44">
        <f t="shared" si="18"/>
        <v>0</v>
      </c>
      <c r="Q64" s="44">
        <f t="shared" si="19"/>
        <v>7.4700000000000003E-2</v>
      </c>
      <c r="R64" s="44">
        <f t="shared" si="20"/>
        <v>6.3450000000000006E-2</v>
      </c>
      <c r="S64" s="44">
        <f t="shared" si="22"/>
        <v>3.9834149999999999E-2</v>
      </c>
      <c r="T64" s="68">
        <f t="shared" si="25"/>
        <v>0</v>
      </c>
      <c r="U64" s="44"/>
      <c r="V64" s="66">
        <v>0</v>
      </c>
      <c r="W64" s="44">
        <v>4.1585499999999991</v>
      </c>
      <c r="X64" s="44">
        <v>4.1410599999999995</v>
      </c>
      <c r="Y64" s="44">
        <v>1.14706562</v>
      </c>
      <c r="Z64" s="68">
        <v>2.2622950819672121</v>
      </c>
    </row>
    <row r="65" spans="1:34" x14ac:dyDescent="0.35">
      <c r="A65" s="25">
        <v>42796</v>
      </c>
      <c r="B65" s="17">
        <f t="shared" si="11"/>
        <v>2017</v>
      </c>
      <c r="C65" s="17">
        <f t="shared" si="12"/>
        <v>3</v>
      </c>
      <c r="D65" s="17">
        <f t="shared" si="13"/>
        <v>2</v>
      </c>
      <c r="E65" s="17">
        <v>7.08</v>
      </c>
      <c r="F65" s="17">
        <v>0</v>
      </c>
      <c r="G65" s="12">
        <f t="shared" si="14"/>
        <v>7.0800000000000004E-3</v>
      </c>
      <c r="I65" s="66">
        <f t="shared" si="23"/>
        <v>31</v>
      </c>
      <c r="J65" s="44">
        <f t="shared" si="24"/>
        <v>5</v>
      </c>
      <c r="K65" s="67">
        <v>45443</v>
      </c>
      <c r="L65" s="44">
        <f t="shared" si="15"/>
        <v>5.1789999999999996E-2</v>
      </c>
      <c r="M65" s="44">
        <f t="shared" si="16"/>
        <v>6.8799999999999998E-3</v>
      </c>
      <c r="N65" s="44">
        <f t="shared" si="17"/>
        <v>4.122E-2</v>
      </c>
      <c r="O65" s="44">
        <f t="shared" si="21"/>
        <v>5.0050000000000004E-2</v>
      </c>
      <c r="P65" s="44">
        <f t="shared" si="18"/>
        <v>0</v>
      </c>
      <c r="Q65" s="44">
        <f t="shared" si="19"/>
        <v>7.4549999999999991E-2</v>
      </c>
      <c r="R65" s="44">
        <f t="shared" si="20"/>
        <v>6.6459999999999991E-2</v>
      </c>
      <c r="S65" s="44">
        <f t="shared" si="22"/>
        <v>3.9012120000000004E-2</v>
      </c>
      <c r="T65" s="68">
        <f t="shared" si="25"/>
        <v>0</v>
      </c>
      <c r="U65" s="44"/>
      <c r="V65" s="66">
        <v>0</v>
      </c>
      <c r="W65" s="44">
        <v>4.2330999999999994</v>
      </c>
      <c r="X65" s="44">
        <v>4.2075199999999997</v>
      </c>
      <c r="Y65" s="44">
        <v>1.18607774</v>
      </c>
      <c r="Z65" s="68">
        <v>2.2999999999999989</v>
      </c>
    </row>
    <row r="66" spans="1:34" x14ac:dyDescent="0.35">
      <c r="A66" s="25">
        <v>42797</v>
      </c>
      <c r="B66" s="17">
        <f t="shared" si="11"/>
        <v>2017</v>
      </c>
      <c r="C66" s="17">
        <f t="shared" si="12"/>
        <v>3</v>
      </c>
      <c r="D66" s="17">
        <f t="shared" si="13"/>
        <v>3</v>
      </c>
      <c r="E66" s="17">
        <v>1.45</v>
      </c>
      <c r="F66" s="17">
        <v>0</v>
      </c>
      <c r="G66" s="12">
        <f t="shared" si="14"/>
        <v>1.4499999999999999E-3</v>
      </c>
      <c r="I66" s="66">
        <f t="shared" si="23"/>
        <v>1</v>
      </c>
      <c r="J66" s="44">
        <f t="shared" si="24"/>
        <v>6</v>
      </c>
      <c r="K66" s="67">
        <v>45444</v>
      </c>
      <c r="L66" s="44">
        <f t="shared" si="15"/>
        <v>4.9599999999999998E-2</v>
      </c>
      <c r="M66" s="44">
        <f t="shared" si="16"/>
        <v>5.9199999999999999E-3</v>
      </c>
      <c r="N66" s="44">
        <f t="shared" si="17"/>
        <v>3.1030000000000002E-2</v>
      </c>
      <c r="O66" s="44">
        <f t="shared" si="21"/>
        <v>4.3220000000000001E-2</v>
      </c>
      <c r="P66" s="44">
        <f t="shared" si="18"/>
        <v>0</v>
      </c>
      <c r="Q66" s="44">
        <f t="shared" si="19"/>
        <v>7.3700000000000002E-2</v>
      </c>
      <c r="R66" s="44">
        <f t="shared" si="20"/>
        <v>4.8680000000000001E-2</v>
      </c>
      <c r="S66" s="44">
        <f t="shared" si="22"/>
        <v>2.6542839999999998E-2</v>
      </c>
      <c r="T66" s="68">
        <f t="shared" si="25"/>
        <v>0</v>
      </c>
      <c r="U66" s="44"/>
      <c r="V66" s="66">
        <v>0</v>
      </c>
      <c r="W66" s="44">
        <v>4.3067999999999991</v>
      </c>
      <c r="X66" s="44">
        <v>4.2561999999999998</v>
      </c>
      <c r="Y66" s="44">
        <v>1.2126205800000001</v>
      </c>
      <c r="Z66" s="68">
        <v>2.3377049180327858</v>
      </c>
    </row>
    <row r="67" spans="1:34" x14ac:dyDescent="0.35">
      <c r="A67" s="25">
        <v>42798</v>
      </c>
      <c r="B67" s="17">
        <f t="shared" si="11"/>
        <v>2017</v>
      </c>
      <c r="C67" s="17">
        <f t="shared" si="12"/>
        <v>3</v>
      </c>
      <c r="D67" s="17">
        <f t="shared" si="13"/>
        <v>4</v>
      </c>
      <c r="E67" s="17">
        <v>1.85</v>
      </c>
      <c r="F67" s="17">
        <v>0</v>
      </c>
      <c r="G67" s="12">
        <f t="shared" si="14"/>
        <v>1.8500000000000001E-3</v>
      </c>
      <c r="I67" s="66">
        <f t="shared" si="23"/>
        <v>2</v>
      </c>
      <c r="J67" s="44">
        <f t="shared" si="24"/>
        <v>6</v>
      </c>
      <c r="K67" s="67">
        <v>45445</v>
      </c>
      <c r="L67" s="44">
        <f t="shared" si="15"/>
        <v>5.1459999999999999E-2</v>
      </c>
      <c r="M67" s="44">
        <f t="shared" si="16"/>
        <v>2.3890000000000002E-2</v>
      </c>
      <c r="N67" s="44">
        <f t="shared" si="17"/>
        <v>3.2909999999999995E-2</v>
      </c>
      <c r="O67" s="44">
        <f t="shared" si="21"/>
        <v>4.2220000000000001E-2</v>
      </c>
      <c r="P67" s="44">
        <f t="shared" si="18"/>
        <v>0</v>
      </c>
      <c r="Q67" s="44">
        <f t="shared" si="19"/>
        <v>7.213E-2</v>
      </c>
      <c r="R67" s="44">
        <f t="shared" si="20"/>
        <v>4.2999999999999997E-2</v>
      </c>
      <c r="S67" s="44">
        <f t="shared" si="22"/>
        <v>2.5347480000000002E-2</v>
      </c>
      <c r="T67" s="68">
        <f t="shared" si="25"/>
        <v>0</v>
      </c>
      <c r="U67" s="44"/>
      <c r="V67" s="66">
        <v>0</v>
      </c>
      <c r="W67" s="44">
        <v>4.3789299999999987</v>
      </c>
      <c r="X67" s="44">
        <v>4.2991999999999999</v>
      </c>
      <c r="Y67" s="44">
        <v>1.23796806</v>
      </c>
      <c r="Z67" s="68">
        <v>2.3754098360655727</v>
      </c>
    </row>
    <row r="68" spans="1:34" x14ac:dyDescent="0.35">
      <c r="A68" s="25">
        <v>42799</v>
      </c>
      <c r="B68" s="17">
        <f t="shared" si="11"/>
        <v>2017</v>
      </c>
      <c r="C68" s="17">
        <f t="shared" si="12"/>
        <v>3</v>
      </c>
      <c r="D68" s="17">
        <f t="shared" si="13"/>
        <v>5</v>
      </c>
      <c r="E68" s="17">
        <v>2.25</v>
      </c>
      <c r="F68" s="17">
        <v>0</v>
      </c>
      <c r="G68" s="12">
        <f t="shared" si="14"/>
        <v>2.2499999999999998E-3</v>
      </c>
      <c r="I68" s="66">
        <f t="shared" si="23"/>
        <v>3</v>
      </c>
      <c r="J68" s="44">
        <f t="shared" si="24"/>
        <v>6</v>
      </c>
      <c r="K68" s="67">
        <v>45446</v>
      </c>
      <c r="L68" s="44">
        <f t="shared" si="15"/>
        <v>4.6390000000000001E-2</v>
      </c>
      <c r="M68" s="44">
        <f t="shared" si="16"/>
        <v>2.3289999999999998E-2</v>
      </c>
      <c r="N68" s="44">
        <f t="shared" si="17"/>
        <v>2.981E-2</v>
      </c>
      <c r="O68" s="44">
        <f t="shared" si="21"/>
        <v>4.258E-2</v>
      </c>
      <c r="P68" s="44">
        <f t="shared" si="18"/>
        <v>0</v>
      </c>
      <c r="Q68" s="44">
        <f t="shared" si="19"/>
        <v>7.4540000000000009E-2</v>
      </c>
      <c r="R68" s="44">
        <f t="shared" si="20"/>
        <v>4.0670000000000005E-2</v>
      </c>
      <c r="S68" s="44">
        <f t="shared" si="22"/>
        <v>2.623526E-2</v>
      </c>
      <c r="T68" s="68">
        <f t="shared" si="25"/>
        <v>0</v>
      </c>
      <c r="U68" s="44"/>
      <c r="V68" s="66">
        <v>0</v>
      </c>
      <c r="W68" s="44">
        <v>4.4534699999999985</v>
      </c>
      <c r="X68" s="44">
        <v>4.3398700000000003</v>
      </c>
      <c r="Y68" s="44">
        <v>1.26420332</v>
      </c>
      <c r="Z68" s="68">
        <v>2.4131147540983595</v>
      </c>
    </row>
    <row r="69" spans="1:34" x14ac:dyDescent="0.35">
      <c r="A69" s="25">
        <v>42800</v>
      </c>
      <c r="B69" s="17">
        <f t="shared" si="11"/>
        <v>2017</v>
      </c>
      <c r="C69" s="17">
        <f t="shared" si="12"/>
        <v>3</v>
      </c>
      <c r="D69" s="17">
        <f t="shared" si="13"/>
        <v>6</v>
      </c>
      <c r="E69" s="17">
        <v>10.61</v>
      </c>
      <c r="F69" s="17">
        <v>0</v>
      </c>
      <c r="G69" s="12">
        <f t="shared" si="14"/>
        <v>1.061E-2</v>
      </c>
      <c r="I69" s="66">
        <f t="shared" si="23"/>
        <v>4</v>
      </c>
      <c r="J69" s="44">
        <f t="shared" si="24"/>
        <v>6</v>
      </c>
      <c r="K69" s="67">
        <v>45447</v>
      </c>
      <c r="L69" s="44">
        <f t="shared" si="15"/>
        <v>4.6289999999999998E-2</v>
      </c>
      <c r="M69" s="44">
        <f t="shared" si="16"/>
        <v>8.4000000000000012E-3</v>
      </c>
      <c r="N69" s="44">
        <f t="shared" si="17"/>
        <v>2.63E-2</v>
      </c>
      <c r="O69" s="44">
        <f t="shared" si="21"/>
        <v>3.9240000000000004E-2</v>
      </c>
      <c r="P69" s="44">
        <f t="shared" si="18"/>
        <v>1.73E-3</v>
      </c>
      <c r="Q69" s="44">
        <f t="shared" si="19"/>
        <v>7.4569999999999997E-2</v>
      </c>
      <c r="R69" s="44">
        <f t="shared" si="20"/>
        <v>3.5879999999999995E-2</v>
      </c>
      <c r="S69" s="44">
        <f t="shared" si="22"/>
        <v>1.5539870000000001E-2</v>
      </c>
      <c r="T69" s="68">
        <f t="shared" si="25"/>
        <v>0</v>
      </c>
      <c r="U69" s="44"/>
      <c r="V69" s="66">
        <v>1.73E-3</v>
      </c>
      <c r="W69" s="44">
        <v>4.5280399999999981</v>
      </c>
      <c r="X69" s="44">
        <v>4.37575</v>
      </c>
      <c r="Y69" s="44">
        <v>1.27974319</v>
      </c>
      <c r="Z69" s="68">
        <v>2.4508196721311464</v>
      </c>
    </row>
    <row r="70" spans="1:34" x14ac:dyDescent="0.35">
      <c r="A70" s="25">
        <v>42801</v>
      </c>
      <c r="B70" s="17">
        <f t="shared" ref="B70:B133" si="26">YEAR(A70)</f>
        <v>2017</v>
      </c>
      <c r="C70" s="17">
        <f t="shared" ref="C70:C133" si="27">MONTH(A70)</f>
        <v>3</v>
      </c>
      <c r="D70" s="17">
        <f t="shared" ref="D70:D133" si="28">DAY(A70)</f>
        <v>7</v>
      </c>
      <c r="E70" s="17">
        <v>19.100000000000001</v>
      </c>
      <c r="F70" s="17">
        <v>0</v>
      </c>
      <c r="G70" s="12">
        <f t="shared" ref="G70:G133" si="29">SUM(E70:F70)/1000</f>
        <v>1.9100000000000002E-2</v>
      </c>
      <c r="I70" s="66">
        <f t="shared" si="23"/>
        <v>5</v>
      </c>
      <c r="J70" s="44">
        <f t="shared" si="24"/>
        <v>6</v>
      </c>
      <c r="K70" s="67">
        <v>45448</v>
      </c>
      <c r="L70" s="44">
        <f t="shared" si="15"/>
        <v>4.512E-2</v>
      </c>
      <c r="M70" s="44">
        <f t="shared" si="16"/>
        <v>5.0599999999999994E-3</v>
      </c>
      <c r="N70" s="44">
        <f t="shared" si="17"/>
        <v>3.3489999999999999E-2</v>
      </c>
      <c r="O70" s="44">
        <f t="shared" si="21"/>
        <v>4.2079999999999999E-2</v>
      </c>
      <c r="P70" s="44">
        <f t="shared" si="18"/>
        <v>2.3599999999999997E-3</v>
      </c>
      <c r="Q70" s="44">
        <f t="shared" si="19"/>
        <v>7.4399999999999994E-2</v>
      </c>
      <c r="R70" s="44">
        <f t="shared" si="20"/>
        <v>4.2010000000000006E-2</v>
      </c>
      <c r="S70" s="44">
        <f t="shared" si="22"/>
        <v>2.3489049999999997E-2</v>
      </c>
      <c r="T70" s="68">
        <f t="shared" si="25"/>
        <v>0</v>
      </c>
      <c r="U70" s="44"/>
      <c r="V70" s="66">
        <v>4.0899999999999999E-3</v>
      </c>
      <c r="W70" s="44">
        <v>4.6024399999999979</v>
      </c>
      <c r="X70" s="44">
        <v>4.4177600000000004</v>
      </c>
      <c r="Y70" s="44">
        <v>1.30323224</v>
      </c>
      <c r="Z70" s="68">
        <v>2.4885245901639332</v>
      </c>
    </row>
    <row r="71" spans="1:34" x14ac:dyDescent="0.35">
      <c r="A71" s="25">
        <v>42802</v>
      </c>
      <c r="B71" s="17">
        <f t="shared" si="26"/>
        <v>2017</v>
      </c>
      <c r="C71" s="17">
        <f t="shared" si="27"/>
        <v>3</v>
      </c>
      <c r="D71" s="17">
        <f t="shared" si="28"/>
        <v>8</v>
      </c>
      <c r="E71" s="17">
        <v>18.559999999999999</v>
      </c>
      <c r="F71" s="17">
        <v>0</v>
      </c>
      <c r="G71" s="12">
        <f t="shared" si="29"/>
        <v>1.856E-2</v>
      </c>
      <c r="I71" s="66">
        <f t="shared" si="23"/>
        <v>6</v>
      </c>
      <c r="J71" s="44">
        <f t="shared" si="24"/>
        <v>6</v>
      </c>
      <c r="K71" s="67">
        <v>45449</v>
      </c>
      <c r="L71" s="44">
        <f t="shared" si="15"/>
        <v>4.7829999999999998E-2</v>
      </c>
      <c r="M71" s="44">
        <f t="shared" si="16"/>
        <v>6.5499999999999994E-3</v>
      </c>
      <c r="N71" s="44">
        <f t="shared" si="17"/>
        <v>3.7179999999999998E-2</v>
      </c>
      <c r="O71" s="44">
        <f t="shared" si="21"/>
        <v>3.6400000000000002E-2</v>
      </c>
      <c r="P71" s="44">
        <f t="shared" si="18"/>
        <v>3.4399999999999999E-3</v>
      </c>
      <c r="Q71" s="44">
        <f t="shared" si="19"/>
        <v>7.4529999999999999E-2</v>
      </c>
      <c r="R71" s="44">
        <f t="shared" si="20"/>
        <v>2.8020000000000003E-2</v>
      </c>
      <c r="S71" s="44">
        <f t="shared" si="22"/>
        <v>2.1656060000000001E-2</v>
      </c>
      <c r="T71" s="68">
        <f t="shared" si="25"/>
        <v>0</v>
      </c>
      <c r="U71" s="44"/>
      <c r="V71" s="66">
        <v>7.5300000000000002E-3</v>
      </c>
      <c r="W71" s="44">
        <v>4.6769699999999981</v>
      </c>
      <c r="X71" s="44">
        <v>4.4457800000000001</v>
      </c>
      <c r="Y71" s="44">
        <v>1.3248883</v>
      </c>
      <c r="Z71" s="68">
        <v>2.5262295081967201</v>
      </c>
    </row>
    <row r="72" spans="1:34" x14ac:dyDescent="0.35">
      <c r="A72" s="25">
        <v>42803</v>
      </c>
      <c r="B72" s="17">
        <f t="shared" si="26"/>
        <v>2017</v>
      </c>
      <c r="C72" s="17">
        <f t="shared" si="27"/>
        <v>3</v>
      </c>
      <c r="D72" s="17">
        <f t="shared" si="28"/>
        <v>9</v>
      </c>
      <c r="E72" s="17">
        <v>18.649999999999999</v>
      </c>
      <c r="F72" s="17">
        <v>0</v>
      </c>
      <c r="G72" s="12">
        <f t="shared" si="29"/>
        <v>1.865E-2</v>
      </c>
      <c r="I72" s="66">
        <f t="shared" si="23"/>
        <v>7</v>
      </c>
      <c r="J72" s="44">
        <f t="shared" si="24"/>
        <v>6</v>
      </c>
      <c r="K72" s="67">
        <v>45450</v>
      </c>
      <c r="L72" s="44">
        <f t="shared" si="15"/>
        <v>5.0369999999999998E-2</v>
      </c>
      <c r="M72" s="44">
        <f t="shared" si="16"/>
        <v>4.3400000000000001E-3</v>
      </c>
      <c r="N72" s="44">
        <f t="shared" si="17"/>
        <v>3.1030000000000002E-2</v>
      </c>
      <c r="O72" s="44">
        <f t="shared" si="21"/>
        <v>3.6159999999999998E-2</v>
      </c>
      <c r="P72" s="44">
        <f t="shared" si="18"/>
        <v>3.7799999999999999E-3</v>
      </c>
      <c r="Q72" s="44">
        <f t="shared" si="19"/>
        <v>7.4549999999999991E-2</v>
      </c>
      <c r="R72" s="44">
        <f t="shared" si="20"/>
        <v>1.8089999999999998E-2</v>
      </c>
      <c r="S72" s="44">
        <f t="shared" si="22"/>
        <v>2.5604450000000001E-2</v>
      </c>
      <c r="T72" s="68">
        <f t="shared" si="25"/>
        <v>0</v>
      </c>
      <c r="U72" s="44"/>
      <c r="V72" s="66">
        <v>1.1310000000000001E-2</v>
      </c>
      <c r="W72" s="44">
        <v>4.7515199999999984</v>
      </c>
      <c r="X72" s="44">
        <v>4.46387</v>
      </c>
      <c r="Y72" s="44">
        <v>1.3504927499999999</v>
      </c>
      <c r="Z72" s="68">
        <v>2.563934426229507</v>
      </c>
    </row>
    <row r="73" spans="1:34" x14ac:dyDescent="0.35">
      <c r="A73" s="25">
        <v>42804</v>
      </c>
      <c r="B73" s="17">
        <f t="shared" si="26"/>
        <v>2017</v>
      </c>
      <c r="C73" s="17">
        <f t="shared" si="27"/>
        <v>3</v>
      </c>
      <c r="D73" s="17">
        <f t="shared" si="28"/>
        <v>10</v>
      </c>
      <c r="E73" s="17">
        <v>12.57</v>
      </c>
      <c r="F73" s="17">
        <v>0</v>
      </c>
      <c r="G73" s="12">
        <f t="shared" si="29"/>
        <v>1.257E-2</v>
      </c>
      <c r="I73" s="66">
        <f t="shared" si="23"/>
        <v>8</v>
      </c>
      <c r="J73" s="44">
        <f t="shared" si="24"/>
        <v>6</v>
      </c>
      <c r="K73" s="67">
        <v>45451</v>
      </c>
      <c r="L73" s="44">
        <f t="shared" si="15"/>
        <v>5.16E-2</v>
      </c>
      <c r="M73" s="44">
        <f t="shared" si="16"/>
        <v>1.0449999999999999E-2</v>
      </c>
      <c r="N73" s="44">
        <f t="shared" si="17"/>
        <v>3.2570000000000002E-2</v>
      </c>
      <c r="O73" s="44">
        <f t="shared" si="21"/>
        <v>3.7599999999999995E-2</v>
      </c>
      <c r="P73" s="44">
        <f t="shared" si="18"/>
        <v>1.2960000000000001E-2</v>
      </c>
      <c r="Q73" s="44">
        <f t="shared" si="19"/>
        <v>7.4210000000000012E-2</v>
      </c>
      <c r="R73" s="44">
        <f t="shared" si="20"/>
        <v>3.3820000000000003E-2</v>
      </c>
      <c r="S73" s="44">
        <f t="shared" si="22"/>
        <v>2.4448959999999999E-2</v>
      </c>
      <c r="T73" s="68">
        <f t="shared" si="25"/>
        <v>0</v>
      </c>
      <c r="U73" s="44"/>
      <c r="V73" s="66">
        <v>2.427E-2</v>
      </c>
      <c r="W73" s="44">
        <v>4.8257299999999983</v>
      </c>
      <c r="X73" s="44">
        <v>4.4976900000000004</v>
      </c>
      <c r="Y73" s="44">
        <v>1.3749417099999999</v>
      </c>
      <c r="Z73" s="68">
        <v>2.6016393442622938</v>
      </c>
    </row>
    <row r="74" spans="1:34" x14ac:dyDescent="0.35">
      <c r="A74" s="25">
        <v>42805</v>
      </c>
      <c r="B74" s="17">
        <f t="shared" si="26"/>
        <v>2017</v>
      </c>
      <c r="C74" s="17">
        <f t="shared" si="27"/>
        <v>3</v>
      </c>
      <c r="D74" s="17">
        <f t="shared" si="28"/>
        <v>11</v>
      </c>
      <c r="E74" s="17">
        <v>4.0999999999999996</v>
      </c>
      <c r="F74" s="17">
        <v>0</v>
      </c>
      <c r="G74" s="12">
        <f t="shared" si="29"/>
        <v>4.0999999999999995E-3</v>
      </c>
      <c r="I74" s="66">
        <f t="shared" si="23"/>
        <v>9</v>
      </c>
      <c r="J74" s="44">
        <f t="shared" si="24"/>
        <v>6</v>
      </c>
      <c r="K74" s="67">
        <v>45452</v>
      </c>
      <c r="L74" s="44">
        <f t="shared" si="15"/>
        <v>4.761E-2</v>
      </c>
      <c r="M74" s="44">
        <f t="shared" si="16"/>
        <v>1.728E-2</v>
      </c>
      <c r="N74" s="44">
        <f t="shared" si="17"/>
        <v>3.2199999999999999E-2</v>
      </c>
      <c r="O74" s="44">
        <f t="shared" si="21"/>
        <v>4.258E-2</v>
      </c>
      <c r="P74" s="44">
        <f t="shared" si="18"/>
        <v>1.3269999999999999E-2</v>
      </c>
      <c r="Q74" s="44">
        <f t="shared" si="19"/>
        <v>4.5909999999999999E-2</v>
      </c>
      <c r="R74" s="44">
        <f t="shared" si="20"/>
        <v>3.8829999999999996E-2</v>
      </c>
      <c r="S74" s="44">
        <f t="shared" si="22"/>
        <v>2.9310769999999996E-2</v>
      </c>
      <c r="T74" s="68">
        <f t="shared" si="25"/>
        <v>0</v>
      </c>
      <c r="U74" s="44"/>
      <c r="V74" s="66">
        <v>3.7539999999999997E-2</v>
      </c>
      <c r="W74" s="44">
        <v>4.8716399999999984</v>
      </c>
      <c r="X74" s="44">
        <v>4.5365200000000003</v>
      </c>
      <c r="Y74" s="44">
        <v>1.4042524799999998</v>
      </c>
      <c r="Z74" s="68">
        <v>2.6393442622950807</v>
      </c>
    </row>
    <row r="75" spans="1:34" x14ac:dyDescent="0.35">
      <c r="A75" s="25">
        <v>42806</v>
      </c>
      <c r="B75" s="17">
        <f t="shared" si="26"/>
        <v>2017</v>
      </c>
      <c r="C75" s="17">
        <f t="shared" si="27"/>
        <v>3</v>
      </c>
      <c r="D75" s="17">
        <f t="shared" si="28"/>
        <v>12</v>
      </c>
      <c r="E75" s="17">
        <v>2.84</v>
      </c>
      <c r="F75" s="17">
        <v>0</v>
      </c>
      <c r="G75" s="12">
        <f t="shared" si="29"/>
        <v>2.8399999999999996E-3</v>
      </c>
      <c r="I75" s="66">
        <f t="shared" si="23"/>
        <v>10</v>
      </c>
      <c r="J75" s="44">
        <f t="shared" si="24"/>
        <v>6</v>
      </c>
      <c r="K75" s="67">
        <v>45453</v>
      </c>
      <c r="L75" s="44">
        <f t="shared" si="15"/>
        <v>5.0349999999999999E-2</v>
      </c>
      <c r="M75" s="44">
        <f t="shared" si="16"/>
        <v>1.4369999999999999E-2</v>
      </c>
      <c r="N75" s="44">
        <f t="shared" si="17"/>
        <v>1.9420000000000003E-2</v>
      </c>
      <c r="O75" s="44">
        <f t="shared" si="21"/>
        <v>4.2200000000000001E-2</v>
      </c>
      <c r="P75" s="44">
        <f t="shared" si="18"/>
        <v>1.426E-2</v>
      </c>
      <c r="Q75" s="44">
        <f t="shared" si="19"/>
        <v>3.4769999999999995E-2</v>
      </c>
      <c r="R75" s="44">
        <f t="shared" si="20"/>
        <v>2.7440000000000003E-2</v>
      </c>
      <c r="S75" s="44">
        <f t="shared" si="22"/>
        <v>3.5539519999999998E-2</v>
      </c>
      <c r="T75" s="68">
        <f t="shared" si="25"/>
        <v>0</v>
      </c>
      <c r="U75" s="44"/>
      <c r="V75" s="66">
        <v>5.1799999999999999E-2</v>
      </c>
      <c r="W75" s="44">
        <v>4.9064099999999984</v>
      </c>
      <c r="X75" s="44">
        <v>4.5639600000000007</v>
      </c>
      <c r="Y75" s="44">
        <v>1.4397919999999997</v>
      </c>
      <c r="Z75" s="68">
        <v>2.6770491803278675</v>
      </c>
    </row>
    <row r="76" spans="1:34" x14ac:dyDescent="0.35">
      <c r="A76" s="25">
        <v>42807</v>
      </c>
      <c r="B76" s="17">
        <f t="shared" si="26"/>
        <v>2017</v>
      </c>
      <c r="C76" s="17">
        <f t="shared" si="27"/>
        <v>3</v>
      </c>
      <c r="D76" s="17">
        <f t="shared" si="28"/>
        <v>13</v>
      </c>
      <c r="E76" s="17">
        <v>11.8</v>
      </c>
      <c r="F76" s="17">
        <v>0</v>
      </c>
      <c r="G76" s="12">
        <f t="shared" si="29"/>
        <v>1.1800000000000001E-2</v>
      </c>
      <c r="I76" s="66">
        <f t="shared" si="23"/>
        <v>11</v>
      </c>
      <c r="J76" s="44">
        <f t="shared" si="24"/>
        <v>6</v>
      </c>
      <c r="K76" s="67">
        <v>45454</v>
      </c>
      <c r="L76" s="44">
        <f t="shared" si="15"/>
        <v>5.0869999999999999E-2</v>
      </c>
      <c r="M76" s="44">
        <f t="shared" si="16"/>
        <v>1.3380000000000001E-2</v>
      </c>
      <c r="N76" s="44">
        <f t="shared" si="17"/>
        <v>3.2490000000000005E-2</v>
      </c>
      <c r="O76" s="44">
        <f t="shared" si="21"/>
        <v>4.2500000000000003E-2</v>
      </c>
      <c r="P76" s="44">
        <f t="shared" si="18"/>
        <v>9.640000000000001E-3</v>
      </c>
      <c r="Q76" s="44">
        <f t="shared" si="19"/>
        <v>6.2539999999999998E-2</v>
      </c>
      <c r="R76" s="44">
        <f t="shared" si="20"/>
        <v>1.951E-2</v>
      </c>
      <c r="S76" s="44">
        <f t="shared" si="22"/>
        <v>3.0060369999999999E-2</v>
      </c>
      <c r="T76" s="68">
        <f t="shared" si="25"/>
        <v>0</v>
      </c>
      <c r="U76" s="44"/>
      <c r="V76" s="66">
        <v>6.1440000000000002E-2</v>
      </c>
      <c r="W76" s="44">
        <v>4.9689499999999986</v>
      </c>
      <c r="X76" s="44">
        <v>4.583470000000001</v>
      </c>
      <c r="Y76" s="44">
        <v>1.4698523699999997</v>
      </c>
      <c r="Z76" s="68">
        <v>2.7147540983606544</v>
      </c>
    </row>
    <row r="77" spans="1:34" x14ac:dyDescent="0.35">
      <c r="A77" s="25">
        <v>42808</v>
      </c>
      <c r="B77" s="17">
        <f t="shared" si="26"/>
        <v>2017</v>
      </c>
      <c r="C77" s="17">
        <f t="shared" si="27"/>
        <v>3</v>
      </c>
      <c r="D77" s="17">
        <f t="shared" si="28"/>
        <v>14</v>
      </c>
      <c r="E77" s="17">
        <v>25.76</v>
      </c>
      <c r="F77" s="17">
        <v>0</v>
      </c>
      <c r="G77" s="12">
        <f t="shared" si="29"/>
        <v>2.5760000000000002E-2</v>
      </c>
      <c r="I77" s="66">
        <f t="shared" si="23"/>
        <v>12</v>
      </c>
      <c r="J77" s="44">
        <f t="shared" si="24"/>
        <v>6</v>
      </c>
      <c r="K77" s="67">
        <v>45455</v>
      </c>
      <c r="L77" s="44">
        <f t="shared" si="15"/>
        <v>4.4510000000000001E-2</v>
      </c>
      <c r="M77" s="44">
        <f t="shared" si="16"/>
        <v>2.7519999999999999E-2</v>
      </c>
      <c r="N77" s="44">
        <f t="shared" si="17"/>
        <v>3.4549999999999997E-2</v>
      </c>
      <c r="O77" s="44">
        <f t="shared" si="21"/>
        <v>3.9490000000000004E-2</v>
      </c>
      <c r="P77" s="44">
        <f t="shared" si="18"/>
        <v>1.0500000000000002E-3</v>
      </c>
      <c r="Q77" s="44">
        <f t="shared" si="19"/>
        <v>7.075999999999999E-2</v>
      </c>
      <c r="R77" s="44">
        <f t="shared" si="20"/>
        <v>1.5210000000000001E-2</v>
      </c>
      <c r="S77" s="44">
        <f t="shared" si="22"/>
        <v>2.5605670000000004E-2</v>
      </c>
      <c r="T77" s="68">
        <f t="shared" si="25"/>
        <v>0</v>
      </c>
      <c r="U77" s="44"/>
      <c r="V77" s="66">
        <v>6.2490000000000004E-2</v>
      </c>
      <c r="W77" s="44">
        <v>5.0397099999999986</v>
      </c>
      <c r="X77" s="44">
        <v>4.5986800000000008</v>
      </c>
      <c r="Y77" s="44">
        <v>1.4954580399999997</v>
      </c>
      <c r="Z77" s="68">
        <v>2.7524590163934413</v>
      </c>
    </row>
    <row r="78" spans="1:34" x14ac:dyDescent="0.35">
      <c r="A78" s="25">
        <v>42809</v>
      </c>
      <c r="B78" s="17">
        <f t="shared" si="26"/>
        <v>2017</v>
      </c>
      <c r="C78" s="17">
        <f t="shared" si="27"/>
        <v>3</v>
      </c>
      <c r="D78" s="17">
        <f t="shared" si="28"/>
        <v>15</v>
      </c>
      <c r="E78" s="17">
        <v>14.43</v>
      </c>
      <c r="F78" s="17">
        <v>0</v>
      </c>
      <c r="G78" s="12">
        <f t="shared" si="29"/>
        <v>1.443E-2</v>
      </c>
      <c r="I78" s="66">
        <f t="shared" si="23"/>
        <v>13</v>
      </c>
      <c r="J78" s="44">
        <f t="shared" si="24"/>
        <v>6</v>
      </c>
      <c r="K78" s="67">
        <v>45456</v>
      </c>
      <c r="L78" s="44">
        <f t="shared" si="15"/>
        <v>5.237E-2</v>
      </c>
      <c r="M78" s="44">
        <f t="shared" si="16"/>
        <v>0</v>
      </c>
      <c r="N78" s="44">
        <f t="shared" si="17"/>
        <v>3.6940000000000001E-2</v>
      </c>
      <c r="O78" s="44">
        <f t="shared" si="21"/>
        <v>2.9649999999999999E-2</v>
      </c>
      <c r="P78" s="44">
        <f t="shared" si="18"/>
        <v>1.0500000000000002E-3</v>
      </c>
      <c r="Q78" s="44">
        <f t="shared" si="19"/>
        <v>7.1649999999999991E-2</v>
      </c>
      <c r="R78" s="44">
        <f t="shared" si="20"/>
        <v>1.354E-2</v>
      </c>
      <c r="S78" s="44">
        <f t="shared" si="22"/>
        <v>2.4055679999999999E-2</v>
      </c>
      <c r="T78" s="68">
        <f t="shared" si="25"/>
        <v>0</v>
      </c>
      <c r="U78" s="44"/>
      <c r="V78" s="66">
        <v>6.3539999999999999E-2</v>
      </c>
      <c r="W78" s="44">
        <v>5.1113599999999986</v>
      </c>
      <c r="X78" s="44">
        <v>4.6122200000000007</v>
      </c>
      <c r="Y78" s="44">
        <v>1.5195137199999997</v>
      </c>
      <c r="Z78" s="68">
        <v>2.7901639344262281</v>
      </c>
    </row>
    <row r="79" spans="1:34" x14ac:dyDescent="0.35">
      <c r="A79" s="25">
        <v>42810</v>
      </c>
      <c r="B79" s="17">
        <f t="shared" si="26"/>
        <v>2017</v>
      </c>
      <c r="C79" s="17">
        <f t="shared" si="27"/>
        <v>3</v>
      </c>
      <c r="D79" s="17">
        <f t="shared" si="28"/>
        <v>16</v>
      </c>
      <c r="E79" s="17">
        <v>10.3</v>
      </c>
      <c r="F79" s="17">
        <v>0</v>
      </c>
      <c r="G79" s="12">
        <f t="shared" si="29"/>
        <v>1.03E-2</v>
      </c>
      <c r="I79" s="66">
        <f t="shared" si="23"/>
        <v>14</v>
      </c>
      <c r="J79" s="44">
        <f t="shared" si="24"/>
        <v>6</v>
      </c>
      <c r="K79" s="67">
        <v>45457</v>
      </c>
      <c r="L79" s="44">
        <f t="shared" si="15"/>
        <v>0</v>
      </c>
      <c r="M79" s="44">
        <f t="shared" si="16"/>
        <v>0</v>
      </c>
      <c r="N79" s="44">
        <f t="shared" si="17"/>
        <v>3.0460000000000001E-2</v>
      </c>
      <c r="O79" s="44">
        <f t="shared" si="21"/>
        <v>2.9760000000000002E-2</v>
      </c>
      <c r="P79" s="44">
        <f t="shared" si="18"/>
        <v>0</v>
      </c>
      <c r="Q79" s="44">
        <f t="shared" si="19"/>
        <v>6.4920000000000005E-2</v>
      </c>
      <c r="R79" s="44">
        <f t="shared" si="20"/>
        <v>6.1999999999999989E-3</v>
      </c>
      <c r="S79" s="44">
        <f t="shared" si="22"/>
        <v>3.566453E-2</v>
      </c>
      <c r="T79" s="68">
        <f t="shared" si="25"/>
        <v>0</v>
      </c>
      <c r="U79" s="44"/>
      <c r="V79" s="66">
        <v>6.3539999999999999E-2</v>
      </c>
      <c r="W79" s="44">
        <v>5.1762799999999984</v>
      </c>
      <c r="X79" s="44">
        <v>4.6184200000000004</v>
      </c>
      <c r="Y79" s="44">
        <v>1.5551782499999998</v>
      </c>
      <c r="Z79" s="68">
        <v>2.827868852459015</v>
      </c>
      <c r="AG79" s="20"/>
      <c r="AH79" s="20"/>
    </row>
    <row r="80" spans="1:34" x14ac:dyDescent="0.35">
      <c r="A80" s="25">
        <v>42811</v>
      </c>
      <c r="B80" s="17">
        <f t="shared" si="26"/>
        <v>2017</v>
      </c>
      <c r="C80" s="17">
        <f t="shared" si="27"/>
        <v>3</v>
      </c>
      <c r="D80" s="17">
        <f t="shared" si="28"/>
        <v>17</v>
      </c>
      <c r="E80" s="17">
        <v>15.05</v>
      </c>
      <c r="F80" s="17">
        <v>0</v>
      </c>
      <c r="G80" s="12">
        <f t="shared" si="29"/>
        <v>1.5050000000000001E-2</v>
      </c>
      <c r="I80" s="66">
        <f t="shared" si="23"/>
        <v>15</v>
      </c>
      <c r="J80" s="44">
        <f t="shared" si="24"/>
        <v>6</v>
      </c>
      <c r="K80" s="67">
        <v>45458</v>
      </c>
      <c r="L80" s="44">
        <f t="shared" si="15"/>
        <v>0</v>
      </c>
      <c r="M80" s="44">
        <f t="shared" si="16"/>
        <v>0</v>
      </c>
      <c r="N80" s="44">
        <f t="shared" si="17"/>
        <v>3.4540000000000001E-2</v>
      </c>
      <c r="O80" s="44">
        <f t="shared" si="21"/>
        <v>3.5450000000000002E-2</v>
      </c>
      <c r="P80" s="44">
        <f t="shared" si="18"/>
        <v>6.8300000000000001E-3</v>
      </c>
      <c r="Q80" s="44">
        <f t="shared" si="19"/>
        <v>7.2029999999999997E-2</v>
      </c>
      <c r="R80" s="44">
        <f t="shared" si="20"/>
        <v>8.5000000000000006E-3</v>
      </c>
      <c r="S80" s="44">
        <f t="shared" si="22"/>
        <v>3.1919000000000003E-2</v>
      </c>
      <c r="T80" s="68">
        <f t="shared" si="25"/>
        <v>0</v>
      </c>
      <c r="U80" s="44"/>
      <c r="V80" s="66">
        <v>7.0370000000000002E-2</v>
      </c>
      <c r="W80" s="44">
        <v>5.2483099999999983</v>
      </c>
      <c r="X80" s="44">
        <v>4.6269200000000001</v>
      </c>
      <c r="Y80" s="44">
        <v>1.5870972499999998</v>
      </c>
      <c r="Z80" s="68">
        <v>2.8655737704918018</v>
      </c>
    </row>
    <row r="81" spans="1:26" x14ac:dyDescent="0.35">
      <c r="A81" s="25">
        <v>42812</v>
      </c>
      <c r="B81" s="17">
        <f t="shared" si="26"/>
        <v>2017</v>
      </c>
      <c r="C81" s="17">
        <f t="shared" si="27"/>
        <v>3</v>
      </c>
      <c r="D81" s="17">
        <f t="shared" si="28"/>
        <v>18</v>
      </c>
      <c r="E81" s="17">
        <v>14.63</v>
      </c>
      <c r="F81" s="17">
        <v>0</v>
      </c>
      <c r="G81" s="12">
        <f t="shared" si="29"/>
        <v>1.4630000000000001E-2</v>
      </c>
      <c r="I81" s="66">
        <f t="shared" si="23"/>
        <v>16</v>
      </c>
      <c r="J81" s="44">
        <f t="shared" si="24"/>
        <v>6</v>
      </c>
      <c r="K81" s="67">
        <v>45459</v>
      </c>
      <c r="L81" s="44">
        <f t="shared" si="15"/>
        <v>0</v>
      </c>
      <c r="M81" s="44">
        <f t="shared" si="16"/>
        <v>0</v>
      </c>
      <c r="N81" s="44">
        <f t="shared" si="17"/>
        <v>3.4549999999999997E-2</v>
      </c>
      <c r="O81" s="44">
        <f t="shared" si="21"/>
        <v>3.8929999999999999E-2</v>
      </c>
      <c r="P81" s="44">
        <f t="shared" si="18"/>
        <v>0</v>
      </c>
      <c r="Q81" s="44">
        <f t="shared" si="19"/>
        <v>7.1389999999999995E-2</v>
      </c>
      <c r="R81" s="44">
        <f t="shared" si="20"/>
        <v>5.62E-3</v>
      </c>
      <c r="S81" s="44">
        <f t="shared" si="22"/>
        <v>2.7136879999999999E-2</v>
      </c>
      <c r="T81" s="68">
        <f t="shared" si="25"/>
        <v>0</v>
      </c>
      <c r="U81" s="44"/>
      <c r="V81" s="66">
        <v>7.0370000000000002E-2</v>
      </c>
      <c r="W81" s="44">
        <v>5.3196999999999983</v>
      </c>
      <c r="X81" s="44">
        <v>4.6325400000000005</v>
      </c>
      <c r="Y81" s="44">
        <v>1.6142341299999998</v>
      </c>
      <c r="Z81" s="68">
        <v>2.9032786885245887</v>
      </c>
    </row>
    <row r="82" spans="1:26" x14ac:dyDescent="0.35">
      <c r="A82" s="25">
        <v>42813</v>
      </c>
      <c r="B82" s="17">
        <f t="shared" si="26"/>
        <v>2017</v>
      </c>
      <c r="C82" s="17">
        <f t="shared" si="27"/>
        <v>3</v>
      </c>
      <c r="D82" s="17">
        <f t="shared" si="28"/>
        <v>19</v>
      </c>
      <c r="E82" s="17">
        <v>15.14</v>
      </c>
      <c r="F82" s="17">
        <v>0</v>
      </c>
      <c r="G82" s="12">
        <f t="shared" si="29"/>
        <v>1.5140000000000001E-2</v>
      </c>
      <c r="I82" s="66">
        <f t="shared" si="23"/>
        <v>17</v>
      </c>
      <c r="J82" s="44">
        <f t="shared" si="24"/>
        <v>6</v>
      </c>
      <c r="K82" s="67">
        <v>45460</v>
      </c>
      <c r="L82" s="44">
        <f t="shared" si="15"/>
        <v>0</v>
      </c>
      <c r="M82" s="44">
        <f t="shared" si="16"/>
        <v>0</v>
      </c>
      <c r="N82" s="44">
        <f t="shared" si="17"/>
        <v>5.5210000000000002E-2</v>
      </c>
      <c r="O82" s="44">
        <f t="shared" si="21"/>
        <v>3.9479999999999994E-2</v>
      </c>
      <c r="P82" s="44">
        <f t="shared" si="18"/>
        <v>2.8700000000000002E-3</v>
      </c>
      <c r="Q82" s="44">
        <f t="shared" si="19"/>
        <v>6.9629999999999997E-2</v>
      </c>
      <c r="R82" s="44">
        <f t="shared" si="20"/>
        <v>6.8300000000000001E-3</v>
      </c>
      <c r="S82" s="44">
        <f t="shared" si="22"/>
        <v>3.0835140000000004E-2</v>
      </c>
      <c r="T82" s="68">
        <f t="shared" si="25"/>
        <v>0</v>
      </c>
      <c r="U82" s="44"/>
      <c r="V82" s="66">
        <v>7.324E-2</v>
      </c>
      <c r="W82" s="44">
        <v>5.3893299999999984</v>
      </c>
      <c r="X82" s="44">
        <v>4.6393700000000004</v>
      </c>
      <c r="Y82" s="44">
        <v>1.6450692699999998</v>
      </c>
      <c r="Z82" s="68">
        <v>2.9409836065573756</v>
      </c>
    </row>
    <row r="83" spans="1:26" x14ac:dyDescent="0.35">
      <c r="A83" s="25">
        <v>42814</v>
      </c>
      <c r="B83" s="17">
        <f t="shared" si="26"/>
        <v>2017</v>
      </c>
      <c r="C83" s="17">
        <f t="shared" si="27"/>
        <v>3</v>
      </c>
      <c r="D83" s="17">
        <f t="shared" si="28"/>
        <v>20</v>
      </c>
      <c r="E83" s="17">
        <v>12.21</v>
      </c>
      <c r="F83" s="17">
        <v>0</v>
      </c>
      <c r="G83" s="12">
        <f t="shared" si="29"/>
        <v>1.221E-2</v>
      </c>
      <c r="I83" s="66">
        <f t="shared" si="23"/>
        <v>18</v>
      </c>
      <c r="J83" s="44">
        <f t="shared" si="24"/>
        <v>6</v>
      </c>
      <c r="K83" s="67">
        <v>45461</v>
      </c>
      <c r="L83" s="44">
        <f t="shared" si="15"/>
        <v>0</v>
      </c>
      <c r="M83" s="44">
        <f t="shared" si="16"/>
        <v>0</v>
      </c>
      <c r="N83" s="44">
        <f t="shared" si="17"/>
        <v>5.373E-2</v>
      </c>
      <c r="O83" s="44">
        <f t="shared" si="21"/>
        <v>3.619E-2</v>
      </c>
      <c r="P83" s="44">
        <f t="shared" si="18"/>
        <v>0</v>
      </c>
      <c r="Q83" s="44">
        <f t="shared" si="19"/>
        <v>7.4130000000000001E-2</v>
      </c>
      <c r="R83" s="44">
        <f t="shared" si="20"/>
        <v>4.0099999999999997E-3</v>
      </c>
      <c r="S83" s="44">
        <f t="shared" si="22"/>
        <v>2.607487E-2</v>
      </c>
      <c r="T83" s="68">
        <f t="shared" si="25"/>
        <v>0</v>
      </c>
      <c r="U83" s="44"/>
      <c r="V83" s="66">
        <v>7.324E-2</v>
      </c>
      <c r="W83" s="44">
        <v>5.4634599999999987</v>
      </c>
      <c r="X83" s="44">
        <v>4.6433800000000005</v>
      </c>
      <c r="Y83" s="44">
        <v>1.6711441399999998</v>
      </c>
      <c r="Z83" s="68">
        <v>2.9786885245901624</v>
      </c>
    </row>
    <row r="84" spans="1:26" x14ac:dyDescent="0.35">
      <c r="A84" s="25">
        <v>42815</v>
      </c>
      <c r="B84" s="17">
        <f t="shared" si="26"/>
        <v>2017</v>
      </c>
      <c r="C84" s="17">
        <f t="shared" si="27"/>
        <v>3</v>
      </c>
      <c r="D84" s="17">
        <f t="shared" si="28"/>
        <v>21</v>
      </c>
      <c r="E84" s="17">
        <v>4.63</v>
      </c>
      <c r="F84" s="17">
        <v>0</v>
      </c>
      <c r="G84" s="12">
        <f t="shared" si="29"/>
        <v>4.6299999999999996E-3</v>
      </c>
      <c r="I84" s="66">
        <f t="shared" si="23"/>
        <v>19</v>
      </c>
      <c r="J84" s="44">
        <f t="shared" si="24"/>
        <v>6</v>
      </c>
      <c r="K84" s="67">
        <v>45462</v>
      </c>
      <c r="L84" s="44">
        <f t="shared" si="15"/>
        <v>0</v>
      </c>
      <c r="M84" s="44">
        <f t="shared" si="16"/>
        <v>0</v>
      </c>
      <c r="N84" s="44">
        <f t="shared" si="17"/>
        <v>4.8369999999999996E-2</v>
      </c>
      <c r="O84" s="44">
        <f t="shared" si="21"/>
        <v>3.8679999999999999E-2</v>
      </c>
      <c r="P84" s="44">
        <f t="shared" si="18"/>
        <v>0</v>
      </c>
      <c r="Q84" s="44">
        <f t="shared" si="19"/>
        <v>7.2279999999999997E-2</v>
      </c>
      <c r="R84" s="44">
        <f t="shared" si="20"/>
        <v>7.3299999999999997E-3</v>
      </c>
      <c r="S84" s="44">
        <f t="shared" si="22"/>
        <v>3.524248E-2</v>
      </c>
      <c r="T84" s="68">
        <f t="shared" si="25"/>
        <v>0</v>
      </c>
      <c r="U84" s="44"/>
      <c r="V84" s="66">
        <v>7.324E-2</v>
      </c>
      <c r="W84" s="44">
        <v>5.5357399999999988</v>
      </c>
      <c r="X84" s="44">
        <v>4.6507100000000001</v>
      </c>
      <c r="Y84" s="44">
        <v>1.7063866199999997</v>
      </c>
      <c r="Z84" s="68">
        <v>3.0163934426229493</v>
      </c>
    </row>
    <row r="85" spans="1:26" x14ac:dyDescent="0.35">
      <c r="A85" s="25">
        <v>42816</v>
      </c>
      <c r="B85" s="17">
        <f t="shared" si="26"/>
        <v>2017</v>
      </c>
      <c r="C85" s="17">
        <f t="shared" si="27"/>
        <v>3</v>
      </c>
      <c r="D85" s="17">
        <f t="shared" si="28"/>
        <v>22</v>
      </c>
      <c r="E85" s="17">
        <v>8.7100000000000009</v>
      </c>
      <c r="F85" s="17">
        <v>0</v>
      </c>
      <c r="G85" s="12">
        <f t="shared" si="29"/>
        <v>8.7100000000000007E-3</v>
      </c>
      <c r="I85" s="66">
        <f t="shared" si="23"/>
        <v>20</v>
      </c>
      <c r="J85" s="44">
        <f t="shared" si="24"/>
        <v>6</v>
      </c>
      <c r="K85" s="67">
        <v>45463</v>
      </c>
      <c r="L85" s="44">
        <f t="shared" si="15"/>
        <v>0</v>
      </c>
      <c r="M85" s="44">
        <f t="shared" si="16"/>
        <v>0</v>
      </c>
      <c r="N85" s="44">
        <f t="shared" si="17"/>
        <v>5.595E-2</v>
      </c>
      <c r="O85" s="44">
        <f t="shared" si="21"/>
        <v>4.0070000000000001E-2</v>
      </c>
      <c r="P85" s="44">
        <f t="shared" si="18"/>
        <v>0</v>
      </c>
      <c r="Q85" s="44">
        <f t="shared" si="19"/>
        <v>7.1470000000000006E-2</v>
      </c>
      <c r="R85" s="44">
        <f t="shared" si="20"/>
        <v>1.163E-2</v>
      </c>
      <c r="S85" s="44">
        <f t="shared" si="22"/>
        <v>3.7343400000000006E-2</v>
      </c>
      <c r="T85" s="68">
        <f t="shared" si="25"/>
        <v>0</v>
      </c>
      <c r="U85" s="44"/>
      <c r="V85" s="66">
        <v>7.324E-2</v>
      </c>
      <c r="W85" s="44">
        <v>5.6072099999999985</v>
      </c>
      <c r="X85" s="44">
        <v>4.6623400000000004</v>
      </c>
      <c r="Y85" s="44">
        <v>1.7437300199999997</v>
      </c>
      <c r="Z85" s="68">
        <v>3.0540983606557361</v>
      </c>
    </row>
    <row r="86" spans="1:26" x14ac:dyDescent="0.35">
      <c r="A86" s="25">
        <v>42817</v>
      </c>
      <c r="B86" s="17">
        <f t="shared" si="26"/>
        <v>2017</v>
      </c>
      <c r="C86" s="17">
        <f t="shared" si="27"/>
        <v>3</v>
      </c>
      <c r="D86" s="17">
        <f t="shared" si="28"/>
        <v>23</v>
      </c>
      <c r="E86" s="17">
        <v>7.39</v>
      </c>
      <c r="F86" s="17">
        <v>0</v>
      </c>
      <c r="G86" s="12">
        <f t="shared" si="29"/>
        <v>7.3899999999999999E-3</v>
      </c>
      <c r="I86" s="66">
        <f t="shared" si="23"/>
        <v>21</v>
      </c>
      <c r="J86" s="44">
        <f t="shared" si="24"/>
        <v>6</v>
      </c>
      <c r="K86" s="67">
        <v>45464</v>
      </c>
      <c r="L86" s="44">
        <f t="shared" si="15"/>
        <v>0</v>
      </c>
      <c r="M86" s="44">
        <f t="shared" si="16"/>
        <v>0</v>
      </c>
      <c r="N86" s="44">
        <f t="shared" si="17"/>
        <v>3.8829999999999996E-2</v>
      </c>
      <c r="O86" s="44">
        <f t="shared" si="21"/>
        <v>3.9839999999999993E-2</v>
      </c>
      <c r="P86" s="44">
        <f t="shared" si="18"/>
        <v>0</v>
      </c>
      <c r="Q86" s="44">
        <f t="shared" si="19"/>
        <v>7.1190000000000003E-2</v>
      </c>
      <c r="R86" s="44">
        <f t="shared" si="20"/>
        <v>9.75E-3</v>
      </c>
      <c r="S86" s="44">
        <f t="shared" si="22"/>
        <v>3.9920160000000003E-2</v>
      </c>
      <c r="T86" s="68">
        <f t="shared" si="25"/>
        <v>0</v>
      </c>
      <c r="U86" s="44"/>
      <c r="V86" s="66">
        <v>7.324E-2</v>
      </c>
      <c r="W86" s="44">
        <v>5.6783999999999981</v>
      </c>
      <c r="X86" s="44">
        <v>4.6720900000000007</v>
      </c>
      <c r="Y86" s="44">
        <v>1.7836501799999998</v>
      </c>
      <c r="Z86" s="68">
        <v>3.091803278688523</v>
      </c>
    </row>
    <row r="87" spans="1:26" x14ac:dyDescent="0.35">
      <c r="A87" s="25">
        <v>42818</v>
      </c>
      <c r="B87" s="17">
        <f t="shared" si="26"/>
        <v>2017</v>
      </c>
      <c r="C87" s="17">
        <f t="shared" si="27"/>
        <v>3</v>
      </c>
      <c r="D87" s="17">
        <f t="shared" si="28"/>
        <v>24</v>
      </c>
      <c r="E87" s="17">
        <v>3.97</v>
      </c>
      <c r="F87" s="17">
        <v>0</v>
      </c>
      <c r="G87" s="12">
        <f t="shared" si="29"/>
        <v>3.9700000000000004E-3</v>
      </c>
      <c r="I87" s="66">
        <f t="shared" si="23"/>
        <v>22</v>
      </c>
      <c r="J87" s="44">
        <f t="shared" si="24"/>
        <v>6</v>
      </c>
      <c r="K87" s="67">
        <v>45465</v>
      </c>
      <c r="L87" s="44">
        <f t="shared" si="15"/>
        <v>0</v>
      </c>
      <c r="M87" s="44">
        <f t="shared" si="16"/>
        <v>0</v>
      </c>
      <c r="N87" s="44">
        <f t="shared" si="17"/>
        <v>3.8450000000000005E-2</v>
      </c>
      <c r="O87" s="44">
        <f t="shared" si="21"/>
        <v>4.1750000000000002E-2</v>
      </c>
      <c r="P87" s="44">
        <f t="shared" si="18"/>
        <v>0</v>
      </c>
      <c r="Q87" s="44">
        <f t="shared" si="19"/>
        <v>7.2650000000000006E-2</v>
      </c>
      <c r="R87" s="44">
        <f t="shared" si="20"/>
        <v>1.4060000000000001E-2</v>
      </c>
      <c r="S87" s="44">
        <f t="shared" si="22"/>
        <v>3.3824820000000005E-2</v>
      </c>
      <c r="T87" s="68">
        <f t="shared" si="25"/>
        <v>0</v>
      </c>
      <c r="U87" s="44"/>
      <c r="V87" s="66">
        <v>7.324E-2</v>
      </c>
      <c r="W87" s="44">
        <v>5.7510499999999984</v>
      </c>
      <c r="X87" s="44">
        <v>4.6861500000000005</v>
      </c>
      <c r="Y87" s="44">
        <v>1.8174749999999997</v>
      </c>
      <c r="Z87" s="68">
        <v>3.1295081967213099</v>
      </c>
    </row>
    <row r="88" spans="1:26" x14ac:dyDescent="0.35">
      <c r="A88" s="25">
        <v>42819</v>
      </c>
      <c r="B88" s="17">
        <f t="shared" si="26"/>
        <v>2017</v>
      </c>
      <c r="C88" s="17">
        <f t="shared" si="27"/>
        <v>3</v>
      </c>
      <c r="D88" s="17">
        <f t="shared" si="28"/>
        <v>25</v>
      </c>
      <c r="E88" s="17">
        <v>1.1000000000000001</v>
      </c>
      <c r="F88" s="17">
        <v>0</v>
      </c>
      <c r="G88" s="12">
        <f t="shared" si="29"/>
        <v>1.1000000000000001E-3</v>
      </c>
      <c r="I88" s="66">
        <f t="shared" si="23"/>
        <v>23</v>
      </c>
      <c r="J88" s="44">
        <f t="shared" si="24"/>
        <v>6</v>
      </c>
      <c r="K88" s="67">
        <v>45466</v>
      </c>
      <c r="L88" s="44">
        <f t="shared" si="15"/>
        <v>0</v>
      </c>
      <c r="M88" s="44">
        <f t="shared" si="16"/>
        <v>0</v>
      </c>
      <c r="N88" s="44">
        <f t="shared" si="17"/>
        <v>3.7749999999999999E-2</v>
      </c>
      <c r="O88" s="44">
        <f t="shared" si="21"/>
        <v>4.2909999999999997E-2</v>
      </c>
      <c r="P88" s="44">
        <f t="shared" si="18"/>
        <v>1.0000000000000001E-5</v>
      </c>
      <c r="Q88" s="44">
        <f t="shared" si="19"/>
        <v>7.2109999999999994E-2</v>
      </c>
      <c r="R88" s="44">
        <f t="shared" si="20"/>
        <v>1.4370000000000001E-2</v>
      </c>
      <c r="S88" s="44">
        <f t="shared" si="22"/>
        <v>3.1347020000000003E-2</v>
      </c>
      <c r="T88" s="68">
        <f t="shared" si="25"/>
        <v>0</v>
      </c>
      <c r="U88" s="44"/>
      <c r="V88" s="66">
        <v>7.3249999999999996E-2</v>
      </c>
      <c r="W88" s="44">
        <v>5.8231599999999988</v>
      </c>
      <c r="X88" s="44">
        <v>4.7005200000000009</v>
      </c>
      <c r="Y88" s="44">
        <v>1.8488220199999996</v>
      </c>
      <c r="Z88" s="68">
        <v>3.1672131147540967</v>
      </c>
    </row>
    <row r="89" spans="1:26" x14ac:dyDescent="0.35">
      <c r="A89" s="25">
        <v>42820</v>
      </c>
      <c r="B89" s="17">
        <f t="shared" si="26"/>
        <v>2017</v>
      </c>
      <c r="C89" s="17">
        <f t="shared" si="27"/>
        <v>3</v>
      </c>
      <c r="D89" s="17">
        <f t="shared" si="28"/>
        <v>26</v>
      </c>
      <c r="E89" s="17">
        <v>0.86</v>
      </c>
      <c r="F89" s="17">
        <v>0</v>
      </c>
      <c r="G89" s="12">
        <f t="shared" si="29"/>
        <v>8.5999999999999998E-4</v>
      </c>
      <c r="I89" s="66">
        <f t="shared" si="23"/>
        <v>24</v>
      </c>
      <c r="J89" s="44">
        <f t="shared" si="24"/>
        <v>6</v>
      </c>
      <c r="K89" s="67">
        <v>45467</v>
      </c>
      <c r="L89" s="44">
        <f t="shared" si="15"/>
        <v>0</v>
      </c>
      <c r="M89" s="44">
        <f t="shared" si="16"/>
        <v>0</v>
      </c>
      <c r="N89" s="44">
        <f t="shared" si="17"/>
        <v>2.538E-2</v>
      </c>
      <c r="O89" s="44">
        <f t="shared" si="21"/>
        <v>4.2909999999999997E-2</v>
      </c>
      <c r="P89" s="44">
        <f t="shared" si="18"/>
        <v>0</v>
      </c>
      <c r="Q89" s="44">
        <f t="shared" si="19"/>
        <v>7.2789999999999994E-2</v>
      </c>
      <c r="R89" s="44">
        <f t="shared" si="20"/>
        <v>1.984E-2</v>
      </c>
      <c r="S89" s="44">
        <f t="shared" si="22"/>
        <v>3.6359570000000001E-2</v>
      </c>
      <c r="T89" s="68">
        <f t="shared" si="25"/>
        <v>0</v>
      </c>
      <c r="U89" s="44"/>
      <c r="V89" s="66">
        <v>7.3249999999999996E-2</v>
      </c>
      <c r="W89" s="44">
        <v>5.8959499999999991</v>
      </c>
      <c r="X89" s="44">
        <v>4.7203600000000012</v>
      </c>
      <c r="Y89" s="44">
        <v>1.8851815899999995</v>
      </c>
      <c r="Z89" s="68">
        <v>3.2049180327868836</v>
      </c>
    </row>
    <row r="90" spans="1:26" x14ac:dyDescent="0.35">
      <c r="A90" s="25">
        <v>42821</v>
      </c>
      <c r="B90" s="17">
        <f t="shared" si="26"/>
        <v>2017</v>
      </c>
      <c r="C90" s="17">
        <f t="shared" si="27"/>
        <v>3</v>
      </c>
      <c r="D90" s="17">
        <f t="shared" si="28"/>
        <v>27</v>
      </c>
      <c r="E90" s="17">
        <v>6.02</v>
      </c>
      <c r="F90" s="17">
        <v>0</v>
      </c>
      <c r="G90" s="12">
        <f t="shared" si="29"/>
        <v>6.0199999999999993E-3</v>
      </c>
      <c r="I90" s="66">
        <f t="shared" si="23"/>
        <v>25</v>
      </c>
      <c r="J90" s="44">
        <f t="shared" si="24"/>
        <v>6</v>
      </c>
      <c r="K90" s="67">
        <v>45468</v>
      </c>
      <c r="L90" s="44">
        <f t="shared" si="15"/>
        <v>0</v>
      </c>
      <c r="M90" s="44">
        <f t="shared" si="16"/>
        <v>0</v>
      </c>
      <c r="N90" s="44">
        <f t="shared" si="17"/>
        <v>1.8380000000000001E-2</v>
      </c>
      <c r="O90" s="44">
        <f t="shared" si="21"/>
        <v>4.147E-2</v>
      </c>
      <c r="P90" s="44">
        <f t="shared" si="18"/>
        <v>0</v>
      </c>
      <c r="Q90" s="44">
        <f t="shared" si="19"/>
        <v>7.1830000000000005E-2</v>
      </c>
      <c r="R90" s="44">
        <f t="shared" si="20"/>
        <v>1.8280000000000001E-2</v>
      </c>
      <c r="S90" s="44">
        <f t="shared" si="22"/>
        <v>3.3644649999999998E-2</v>
      </c>
      <c r="T90" s="68">
        <f t="shared" si="25"/>
        <v>0</v>
      </c>
      <c r="U90" s="44"/>
      <c r="V90" s="66">
        <v>7.3249999999999996E-2</v>
      </c>
      <c r="W90" s="44">
        <v>5.9677799999999994</v>
      </c>
      <c r="X90" s="44">
        <v>4.7386400000000011</v>
      </c>
      <c r="Y90" s="44">
        <v>1.9188262399999996</v>
      </c>
      <c r="Z90" s="68">
        <v>3.2426229508196704</v>
      </c>
    </row>
    <row r="91" spans="1:26" x14ac:dyDescent="0.35">
      <c r="A91" s="25">
        <v>42822</v>
      </c>
      <c r="B91" s="17">
        <f t="shared" si="26"/>
        <v>2017</v>
      </c>
      <c r="C91" s="17">
        <f t="shared" si="27"/>
        <v>3</v>
      </c>
      <c r="D91" s="17">
        <f t="shared" si="28"/>
        <v>28</v>
      </c>
      <c r="E91" s="17">
        <v>13.25</v>
      </c>
      <c r="F91" s="17">
        <v>0</v>
      </c>
      <c r="G91" s="12">
        <f t="shared" si="29"/>
        <v>1.325E-2</v>
      </c>
      <c r="I91" s="66">
        <f t="shared" si="23"/>
        <v>26</v>
      </c>
      <c r="J91" s="44">
        <f t="shared" si="24"/>
        <v>6</v>
      </c>
      <c r="K91" s="67">
        <v>45469</v>
      </c>
      <c r="L91" s="44">
        <f t="shared" si="15"/>
        <v>0</v>
      </c>
      <c r="M91" s="44">
        <f t="shared" si="16"/>
        <v>0</v>
      </c>
      <c r="N91" s="44">
        <f t="shared" si="17"/>
        <v>1.8179999999999998E-2</v>
      </c>
      <c r="O91" s="44">
        <f t="shared" si="21"/>
        <v>3.8649999999999997E-2</v>
      </c>
      <c r="P91" s="44">
        <f t="shared" si="18"/>
        <v>0</v>
      </c>
      <c r="Q91" s="44">
        <f t="shared" si="19"/>
        <v>7.2260000000000005E-2</v>
      </c>
      <c r="R91" s="44">
        <f t="shared" si="20"/>
        <v>2.3109999999999999E-2</v>
      </c>
      <c r="S91" s="44">
        <f t="shared" si="22"/>
        <v>3.9447299999999998E-2</v>
      </c>
      <c r="T91" s="68">
        <f t="shared" si="25"/>
        <v>0</v>
      </c>
      <c r="U91" s="44"/>
      <c r="V91" s="66">
        <v>7.3249999999999996E-2</v>
      </c>
      <c r="W91" s="44">
        <v>6.0400399999999994</v>
      </c>
      <c r="X91" s="44">
        <v>4.761750000000001</v>
      </c>
      <c r="Y91" s="44">
        <v>1.9582735399999995</v>
      </c>
      <c r="Z91" s="68">
        <v>3.2803278688524573</v>
      </c>
    </row>
    <row r="92" spans="1:26" x14ac:dyDescent="0.35">
      <c r="A92" s="25">
        <v>42823</v>
      </c>
      <c r="B92" s="17">
        <f t="shared" si="26"/>
        <v>2017</v>
      </c>
      <c r="C92" s="17">
        <f t="shared" si="27"/>
        <v>3</v>
      </c>
      <c r="D92" s="17">
        <f t="shared" si="28"/>
        <v>29</v>
      </c>
      <c r="E92" s="17">
        <v>9.02</v>
      </c>
      <c r="F92" s="17">
        <v>0</v>
      </c>
      <c r="G92" s="12">
        <f t="shared" si="29"/>
        <v>9.0200000000000002E-3</v>
      </c>
      <c r="I92" s="66">
        <f t="shared" si="23"/>
        <v>27</v>
      </c>
      <c r="J92" s="44">
        <f t="shared" si="24"/>
        <v>6</v>
      </c>
      <c r="K92" s="67">
        <v>45470</v>
      </c>
      <c r="L92" s="44">
        <f t="shared" si="15"/>
        <v>0</v>
      </c>
      <c r="M92" s="44">
        <f t="shared" si="16"/>
        <v>0</v>
      </c>
      <c r="N92" s="44">
        <f t="shared" si="17"/>
        <v>2.4320000000000001E-2</v>
      </c>
      <c r="O92" s="44">
        <f t="shared" si="21"/>
        <v>3.8020000000000005E-2</v>
      </c>
      <c r="P92" s="44">
        <f t="shared" si="18"/>
        <v>0</v>
      </c>
      <c r="Q92" s="44">
        <f t="shared" si="19"/>
        <v>7.2230000000000003E-2</v>
      </c>
      <c r="R92" s="44">
        <f t="shared" si="20"/>
        <v>1.729E-2</v>
      </c>
      <c r="S92" s="44">
        <f t="shared" si="22"/>
        <v>4.4617499999999997E-2</v>
      </c>
      <c r="T92" s="68">
        <f t="shared" si="25"/>
        <v>0</v>
      </c>
      <c r="U92" s="44"/>
      <c r="V92" s="66">
        <v>7.3249999999999996E-2</v>
      </c>
      <c r="W92" s="44">
        <v>6.1122699999999996</v>
      </c>
      <c r="X92" s="44">
        <v>4.7790400000000011</v>
      </c>
      <c r="Y92" s="44">
        <v>2.0028910399999997</v>
      </c>
      <c r="Z92" s="68">
        <v>3.3180327868852442</v>
      </c>
    </row>
    <row r="93" spans="1:26" x14ac:dyDescent="0.35">
      <c r="A93" s="25">
        <v>42824</v>
      </c>
      <c r="B93" s="17">
        <f t="shared" si="26"/>
        <v>2017</v>
      </c>
      <c r="C93" s="17">
        <f t="shared" si="27"/>
        <v>3</v>
      </c>
      <c r="D93" s="17">
        <f t="shared" si="28"/>
        <v>30</v>
      </c>
      <c r="E93" s="17">
        <v>13.3</v>
      </c>
      <c r="F93" s="17">
        <v>0</v>
      </c>
      <c r="G93" s="12">
        <f t="shared" si="29"/>
        <v>1.3300000000000001E-2</v>
      </c>
      <c r="I93" s="66">
        <f t="shared" si="23"/>
        <v>28</v>
      </c>
      <c r="J93" s="44">
        <f t="shared" si="24"/>
        <v>6</v>
      </c>
      <c r="K93" s="67">
        <v>45471</v>
      </c>
      <c r="L93" s="44">
        <f t="shared" si="15"/>
        <v>1.0500000000000002E-3</v>
      </c>
      <c r="M93" s="44">
        <f t="shared" si="16"/>
        <v>3.5959999999999999E-2</v>
      </c>
      <c r="N93" s="44">
        <f t="shared" si="17"/>
        <v>2.997E-2</v>
      </c>
      <c r="O93" s="44">
        <f t="shared" si="21"/>
        <v>3.6859999999999997E-2</v>
      </c>
      <c r="P93" s="44">
        <f t="shared" si="18"/>
        <v>0</v>
      </c>
      <c r="Q93" s="44">
        <f t="shared" si="19"/>
        <v>7.1919999999999998E-2</v>
      </c>
      <c r="R93" s="44">
        <f t="shared" si="20"/>
        <v>3.1550000000000002E-2</v>
      </c>
      <c r="S93" s="44">
        <f t="shared" si="22"/>
        <v>4.7185329999999998E-2</v>
      </c>
      <c r="T93" s="68">
        <f t="shared" si="25"/>
        <v>0</v>
      </c>
      <c r="U93" s="44"/>
      <c r="V93" s="66">
        <v>7.3249999999999996E-2</v>
      </c>
      <c r="W93" s="44">
        <v>6.1841900000000001</v>
      </c>
      <c r="X93" s="44">
        <v>4.8105900000000013</v>
      </c>
      <c r="Y93" s="44">
        <v>2.0500763699999998</v>
      </c>
      <c r="Z93" s="68">
        <v>3.355737704918031</v>
      </c>
    </row>
    <row r="94" spans="1:26" x14ac:dyDescent="0.35">
      <c r="A94" s="25">
        <v>42825</v>
      </c>
      <c r="B94" s="17">
        <f t="shared" si="26"/>
        <v>2017</v>
      </c>
      <c r="C94" s="17">
        <f t="shared" si="27"/>
        <v>3</v>
      </c>
      <c r="D94" s="17">
        <f t="shared" si="28"/>
        <v>31</v>
      </c>
      <c r="E94" s="17">
        <v>7.43</v>
      </c>
      <c r="F94" s="17">
        <v>0</v>
      </c>
      <c r="G94" s="12">
        <f t="shared" si="29"/>
        <v>7.43E-3</v>
      </c>
      <c r="I94" s="66">
        <f t="shared" si="23"/>
        <v>29</v>
      </c>
      <c r="J94" s="44">
        <f t="shared" si="24"/>
        <v>6</v>
      </c>
      <c r="K94" s="67">
        <v>45472</v>
      </c>
      <c r="L94" s="44">
        <f t="shared" si="15"/>
        <v>4.4049999999999999E-2</v>
      </c>
      <c r="M94" s="44">
        <f t="shared" si="16"/>
        <v>4.0039999999999999E-2</v>
      </c>
      <c r="N94" s="44">
        <f t="shared" si="17"/>
        <v>3.934E-2</v>
      </c>
      <c r="O94" s="44">
        <f t="shared" si="21"/>
        <v>4.0379999999999992E-2</v>
      </c>
      <c r="P94" s="44">
        <f t="shared" si="18"/>
        <v>0</v>
      </c>
      <c r="Q94" s="44">
        <f t="shared" si="19"/>
        <v>7.2279999999999997E-2</v>
      </c>
      <c r="R94" s="44">
        <f t="shared" si="20"/>
        <v>3.3149999999999999E-2</v>
      </c>
      <c r="S94" s="44">
        <f t="shared" si="22"/>
        <v>4.6671089999999991E-2</v>
      </c>
      <c r="T94" s="68">
        <f t="shared" si="25"/>
        <v>0</v>
      </c>
      <c r="U94" s="44"/>
      <c r="V94" s="66">
        <v>7.3249999999999996E-2</v>
      </c>
      <c r="W94" s="44">
        <v>6.2564700000000002</v>
      </c>
      <c r="X94" s="44">
        <v>4.8437400000000013</v>
      </c>
      <c r="Y94" s="44">
        <v>2.0967474599999996</v>
      </c>
      <c r="Z94" s="68">
        <v>3.3934426229508179</v>
      </c>
    </row>
    <row r="95" spans="1:26" x14ac:dyDescent="0.35">
      <c r="A95" s="25">
        <v>42826</v>
      </c>
      <c r="B95" s="17">
        <f t="shared" si="26"/>
        <v>2017</v>
      </c>
      <c r="C95" s="17">
        <f t="shared" si="27"/>
        <v>4</v>
      </c>
      <c r="D95" s="17">
        <f t="shared" si="28"/>
        <v>1</v>
      </c>
      <c r="E95" s="17">
        <v>31.44</v>
      </c>
      <c r="F95" s="17">
        <v>0</v>
      </c>
      <c r="G95" s="12">
        <f t="shared" si="29"/>
        <v>3.1440000000000003E-2</v>
      </c>
      <c r="I95" s="66">
        <f t="shared" si="23"/>
        <v>30</v>
      </c>
      <c r="J95" s="44">
        <f t="shared" si="24"/>
        <v>6</v>
      </c>
      <c r="K95" s="67">
        <v>45473</v>
      </c>
      <c r="L95" s="44">
        <f t="shared" si="15"/>
        <v>4.4670000000000001E-2</v>
      </c>
      <c r="M95" s="44">
        <f t="shared" si="16"/>
        <v>3.9369999999999995E-2</v>
      </c>
      <c r="N95" s="44">
        <f t="shared" si="17"/>
        <v>3.7840000000000006E-2</v>
      </c>
      <c r="O95" s="44">
        <f t="shared" si="21"/>
        <v>4.2120000000000005E-2</v>
      </c>
      <c r="P95" s="44">
        <f t="shared" si="18"/>
        <v>0</v>
      </c>
      <c r="Q95" s="44">
        <f t="shared" si="19"/>
        <v>7.3270000000000002E-2</v>
      </c>
      <c r="R95" s="44">
        <f t="shared" si="20"/>
        <v>3.4720000000000001E-2</v>
      </c>
      <c r="S95" s="44">
        <f t="shared" si="22"/>
        <v>4.6469870000000003E-2</v>
      </c>
      <c r="T95" s="68">
        <f t="shared" si="25"/>
        <v>0</v>
      </c>
      <c r="U95" s="44"/>
      <c r="V95" s="66">
        <v>7.3249999999999996E-2</v>
      </c>
      <c r="W95" s="44">
        <v>6.3297400000000001</v>
      </c>
      <c r="X95" s="44">
        <v>4.8784600000000014</v>
      </c>
      <c r="Y95" s="44">
        <v>2.1432173299999997</v>
      </c>
      <c r="Z95" s="68">
        <v>3.4311475409836047</v>
      </c>
    </row>
    <row r="96" spans="1:26" x14ac:dyDescent="0.35">
      <c r="A96" s="25">
        <v>42827</v>
      </c>
      <c r="B96" s="17">
        <f t="shared" si="26"/>
        <v>2017</v>
      </c>
      <c r="C96" s="17">
        <f t="shared" si="27"/>
        <v>4</v>
      </c>
      <c r="D96" s="17">
        <f t="shared" si="28"/>
        <v>2</v>
      </c>
      <c r="E96" s="17">
        <v>30.33</v>
      </c>
      <c r="F96" s="17">
        <v>0</v>
      </c>
      <c r="G96" s="12">
        <f t="shared" si="29"/>
        <v>3.0329999999999999E-2</v>
      </c>
      <c r="I96" s="66">
        <f t="shared" si="23"/>
        <v>1</v>
      </c>
      <c r="J96" s="44">
        <f t="shared" si="24"/>
        <v>7</v>
      </c>
      <c r="K96" s="67">
        <v>45474</v>
      </c>
      <c r="L96" s="44">
        <f t="shared" si="15"/>
        <v>5.4329999999999996E-2</v>
      </c>
      <c r="M96" s="44">
        <f t="shared" si="16"/>
        <v>5.5329999999999997E-2</v>
      </c>
      <c r="N96" s="44">
        <f t="shared" si="17"/>
        <v>3.0620000000000001E-2</v>
      </c>
      <c r="O96" s="44">
        <f t="shared" si="21"/>
        <v>2.9440000000000001E-2</v>
      </c>
      <c r="P96" s="44">
        <f t="shared" si="18"/>
        <v>5.2999999999999998E-4</v>
      </c>
      <c r="Q96" s="44">
        <f t="shared" si="19"/>
        <v>7.4289999999999995E-2</v>
      </c>
      <c r="R96" s="44">
        <f t="shared" si="20"/>
        <v>2.6980000000000001E-2</v>
      </c>
      <c r="S96" s="44">
        <f t="shared" si="22"/>
        <v>4.6616959999999999E-2</v>
      </c>
      <c r="T96" s="68">
        <f t="shared" si="25"/>
        <v>0</v>
      </c>
      <c r="U96" s="44"/>
      <c r="V96" s="66">
        <v>7.3779999999999998E-2</v>
      </c>
      <c r="W96" s="44">
        <v>6.4040300000000006</v>
      </c>
      <c r="X96" s="44">
        <v>4.9054400000000014</v>
      </c>
      <c r="Y96" s="44">
        <v>2.1898342899999999</v>
      </c>
      <c r="Z96" s="68">
        <v>3.4688524590163916</v>
      </c>
    </row>
    <row r="97" spans="1:26" x14ac:dyDescent="0.35">
      <c r="A97" s="25">
        <v>42828</v>
      </c>
      <c r="B97" s="17">
        <f t="shared" si="26"/>
        <v>2017</v>
      </c>
      <c r="C97" s="17">
        <f t="shared" si="27"/>
        <v>4</v>
      </c>
      <c r="D97" s="17">
        <f t="shared" si="28"/>
        <v>3</v>
      </c>
      <c r="E97" s="17">
        <v>37.26</v>
      </c>
      <c r="F97" s="17">
        <v>0</v>
      </c>
      <c r="G97" s="12">
        <f t="shared" si="29"/>
        <v>3.7260000000000001E-2</v>
      </c>
      <c r="I97" s="66">
        <f t="shared" si="23"/>
        <v>2</v>
      </c>
      <c r="J97" s="44">
        <f t="shared" si="24"/>
        <v>7</v>
      </c>
      <c r="K97" s="67">
        <v>45475</v>
      </c>
      <c r="L97" s="44">
        <f t="shared" si="15"/>
        <v>5.5689999999999996E-2</v>
      </c>
      <c r="M97" s="44">
        <f t="shared" si="16"/>
        <v>5.6100000000000004E-2</v>
      </c>
      <c r="N97" s="44">
        <f t="shared" si="17"/>
        <v>2.7469999999999998E-2</v>
      </c>
      <c r="O97" s="44">
        <f t="shared" si="21"/>
        <v>2.8509999999999997E-2</v>
      </c>
      <c r="P97" s="44">
        <f t="shared" si="18"/>
        <v>5.2999999999999998E-4</v>
      </c>
      <c r="Q97" s="44">
        <f t="shared" si="19"/>
        <v>7.4529999999999999E-2</v>
      </c>
      <c r="R97" s="44">
        <f t="shared" si="20"/>
        <v>2.5579999999999999E-2</v>
      </c>
      <c r="S97" s="44">
        <f t="shared" si="22"/>
        <v>4.6232210000000003E-2</v>
      </c>
      <c r="T97" s="68">
        <f t="shared" si="25"/>
        <v>0</v>
      </c>
      <c r="U97" s="44"/>
      <c r="V97" s="66">
        <v>7.4310000000000001E-2</v>
      </c>
      <c r="W97" s="44">
        <v>6.4785600000000008</v>
      </c>
      <c r="X97" s="44">
        <v>4.9310200000000011</v>
      </c>
      <c r="Y97" s="44">
        <v>2.2360664999999997</v>
      </c>
      <c r="Z97" s="68">
        <v>3.5065573770491785</v>
      </c>
    </row>
    <row r="98" spans="1:26" x14ac:dyDescent="0.35">
      <c r="A98" s="25">
        <v>42829</v>
      </c>
      <c r="B98" s="17">
        <f t="shared" si="26"/>
        <v>2017</v>
      </c>
      <c r="C98" s="17">
        <f t="shared" si="27"/>
        <v>4</v>
      </c>
      <c r="D98" s="17">
        <f t="shared" si="28"/>
        <v>4</v>
      </c>
      <c r="E98" s="17">
        <v>41</v>
      </c>
      <c r="F98" s="17">
        <v>0</v>
      </c>
      <c r="G98" s="12">
        <f t="shared" si="29"/>
        <v>4.1000000000000002E-2</v>
      </c>
      <c r="I98" s="66">
        <f t="shared" si="23"/>
        <v>3</v>
      </c>
      <c r="J98" s="44">
        <f t="shared" si="24"/>
        <v>7</v>
      </c>
      <c r="K98" s="67">
        <v>45476</v>
      </c>
      <c r="L98" s="44">
        <f t="shared" si="15"/>
        <v>5.6149999999999999E-2</v>
      </c>
      <c r="M98" s="44">
        <f t="shared" si="16"/>
        <v>5.4390000000000001E-2</v>
      </c>
      <c r="N98" s="44">
        <f t="shared" si="17"/>
        <v>2.3489999999999997E-2</v>
      </c>
      <c r="O98" s="44">
        <f t="shared" si="21"/>
        <v>3.0339999999999999E-2</v>
      </c>
      <c r="P98" s="44">
        <f t="shared" si="18"/>
        <v>2.5400000000000002E-3</v>
      </c>
      <c r="Q98" s="44">
        <f t="shared" si="19"/>
        <v>7.4359999999999996E-2</v>
      </c>
      <c r="R98" s="44">
        <f t="shared" si="20"/>
        <v>2.8500000000000001E-2</v>
      </c>
      <c r="S98" s="44">
        <f t="shared" si="22"/>
        <v>4.8229350000000004E-2</v>
      </c>
      <c r="T98" s="68">
        <f t="shared" si="25"/>
        <v>0</v>
      </c>
      <c r="U98" s="44"/>
      <c r="V98" s="66">
        <v>7.6850000000000002E-2</v>
      </c>
      <c r="W98" s="44">
        <v>6.5529200000000012</v>
      </c>
      <c r="X98" s="44">
        <v>4.9595200000000013</v>
      </c>
      <c r="Y98" s="44">
        <v>2.2842958499999999</v>
      </c>
      <c r="Z98" s="68">
        <v>3.5442622950819653</v>
      </c>
    </row>
    <row r="99" spans="1:26" x14ac:dyDescent="0.35">
      <c r="A99" s="25">
        <v>42830</v>
      </c>
      <c r="B99" s="17">
        <f t="shared" si="26"/>
        <v>2017</v>
      </c>
      <c r="C99" s="17">
        <f t="shared" si="27"/>
        <v>4</v>
      </c>
      <c r="D99" s="17">
        <f t="shared" si="28"/>
        <v>5</v>
      </c>
      <c r="E99" s="17">
        <v>43.8</v>
      </c>
      <c r="F99" s="17">
        <v>0</v>
      </c>
      <c r="G99" s="12">
        <f t="shared" si="29"/>
        <v>4.3799999999999999E-2</v>
      </c>
      <c r="I99" s="66">
        <f t="shared" si="23"/>
        <v>4</v>
      </c>
      <c r="J99" s="44">
        <f t="shared" si="24"/>
        <v>7</v>
      </c>
      <c r="K99" s="67">
        <v>45477</v>
      </c>
      <c r="L99" s="44">
        <f t="shared" si="15"/>
        <v>5.636E-2</v>
      </c>
      <c r="M99" s="44">
        <f t="shared" si="16"/>
        <v>5.4509999999999996E-2</v>
      </c>
      <c r="N99" s="44">
        <f t="shared" si="17"/>
        <v>2.1929999999999998E-2</v>
      </c>
      <c r="O99" s="44">
        <f t="shared" si="21"/>
        <v>2.7659999999999997E-2</v>
      </c>
      <c r="P99" s="44">
        <f t="shared" si="18"/>
        <v>5.2999999999999998E-4</v>
      </c>
      <c r="Q99" s="44">
        <f t="shared" si="19"/>
        <v>7.4320000000000011E-2</v>
      </c>
      <c r="R99" s="44">
        <f t="shared" si="20"/>
        <v>1.9570000000000001E-2</v>
      </c>
      <c r="S99" s="44">
        <f t="shared" si="22"/>
        <v>4.8240440000000002E-2</v>
      </c>
      <c r="T99" s="68">
        <f t="shared" si="25"/>
        <v>0</v>
      </c>
      <c r="U99" s="44"/>
      <c r="V99" s="66">
        <v>7.7380000000000004E-2</v>
      </c>
      <c r="W99" s="44">
        <v>6.6272400000000014</v>
      </c>
      <c r="X99" s="44">
        <v>4.9790900000000011</v>
      </c>
      <c r="Y99" s="44">
        <v>2.3325362899999997</v>
      </c>
      <c r="Z99" s="68">
        <v>3.5819672131147522</v>
      </c>
    </row>
    <row r="100" spans="1:26" x14ac:dyDescent="0.35">
      <c r="A100" s="25">
        <v>42831</v>
      </c>
      <c r="B100" s="17">
        <f t="shared" si="26"/>
        <v>2017</v>
      </c>
      <c r="C100" s="17">
        <f t="shared" si="27"/>
        <v>4</v>
      </c>
      <c r="D100" s="17">
        <f t="shared" si="28"/>
        <v>6</v>
      </c>
      <c r="E100" s="17">
        <v>43.15</v>
      </c>
      <c r="F100" s="17">
        <v>0</v>
      </c>
      <c r="G100" s="12">
        <f t="shared" si="29"/>
        <v>4.3150000000000001E-2</v>
      </c>
      <c r="I100" s="66">
        <f t="shared" si="23"/>
        <v>5</v>
      </c>
      <c r="J100" s="44">
        <f t="shared" si="24"/>
        <v>7</v>
      </c>
      <c r="K100" s="67">
        <v>45478</v>
      </c>
      <c r="L100" s="44">
        <f t="shared" si="15"/>
        <v>5.9290000000000002E-2</v>
      </c>
      <c r="M100" s="44">
        <f t="shared" si="16"/>
        <v>5.2590000000000005E-2</v>
      </c>
      <c r="N100" s="44">
        <f t="shared" si="17"/>
        <v>2.7089999999999999E-2</v>
      </c>
      <c r="O100" s="44">
        <f t="shared" si="21"/>
        <v>2.7609999999999999E-2</v>
      </c>
      <c r="P100" s="44">
        <f t="shared" si="18"/>
        <v>7.3999999999999999E-4</v>
      </c>
      <c r="Q100" s="44">
        <f t="shared" si="19"/>
        <v>7.4040000000000009E-2</v>
      </c>
      <c r="R100" s="44">
        <f t="shared" si="20"/>
        <v>2.3539999999999998E-2</v>
      </c>
      <c r="S100" s="44">
        <f t="shared" si="22"/>
        <v>4.813158E-2</v>
      </c>
      <c r="T100" s="68">
        <f t="shared" si="25"/>
        <v>0</v>
      </c>
      <c r="U100" s="44"/>
      <c r="V100" s="66">
        <v>7.8120000000000009E-2</v>
      </c>
      <c r="W100" s="44">
        <v>6.7012800000000015</v>
      </c>
      <c r="X100" s="44">
        <v>5.0026300000000008</v>
      </c>
      <c r="Y100" s="44">
        <v>2.3806678699999999</v>
      </c>
      <c r="Z100" s="68">
        <v>3.6196721311475391</v>
      </c>
    </row>
    <row r="101" spans="1:26" x14ac:dyDescent="0.35">
      <c r="A101" s="25">
        <v>42832</v>
      </c>
      <c r="B101" s="17">
        <f t="shared" si="26"/>
        <v>2017</v>
      </c>
      <c r="C101" s="17">
        <f t="shared" si="27"/>
        <v>4</v>
      </c>
      <c r="D101" s="17">
        <f t="shared" si="28"/>
        <v>7</v>
      </c>
      <c r="E101" s="17">
        <v>45.62</v>
      </c>
      <c r="F101" s="17">
        <v>0</v>
      </c>
      <c r="G101" s="12">
        <f t="shared" si="29"/>
        <v>4.5620000000000001E-2</v>
      </c>
      <c r="I101" s="66">
        <f t="shared" si="23"/>
        <v>6</v>
      </c>
      <c r="J101" s="44">
        <f t="shared" si="24"/>
        <v>7</v>
      </c>
      <c r="K101" s="67">
        <v>45479</v>
      </c>
      <c r="L101" s="44">
        <f t="shared" si="15"/>
        <v>5.5960000000000003E-2</v>
      </c>
      <c r="M101" s="44">
        <f t="shared" si="16"/>
        <v>5.076E-2</v>
      </c>
      <c r="N101" s="44">
        <f t="shared" si="17"/>
        <v>1.6219999999999998E-2</v>
      </c>
      <c r="O101" s="44">
        <f t="shared" si="21"/>
        <v>2.8170000000000001E-2</v>
      </c>
      <c r="P101" s="44">
        <f t="shared" si="18"/>
        <v>9.1199999999999996E-3</v>
      </c>
      <c r="Q101" s="44">
        <f t="shared" si="19"/>
        <v>7.3029999999999998E-2</v>
      </c>
      <c r="R101" s="44">
        <f t="shared" si="20"/>
        <v>2.366E-2</v>
      </c>
      <c r="S101" s="44">
        <f t="shared" si="22"/>
        <v>4.5772859999999992E-2</v>
      </c>
      <c r="T101" s="68">
        <f t="shared" si="25"/>
        <v>0</v>
      </c>
      <c r="U101" s="44"/>
      <c r="V101" s="66">
        <v>8.7240000000000012E-2</v>
      </c>
      <c r="W101" s="44">
        <v>6.7743100000000016</v>
      </c>
      <c r="X101" s="44">
        <v>5.0262900000000004</v>
      </c>
      <c r="Y101" s="44">
        <v>2.4264407299999999</v>
      </c>
      <c r="Z101" s="68">
        <v>3.6573770491803259</v>
      </c>
    </row>
    <row r="102" spans="1:26" x14ac:dyDescent="0.35">
      <c r="A102" s="25">
        <v>42833</v>
      </c>
      <c r="B102" s="17">
        <f t="shared" si="26"/>
        <v>2017</v>
      </c>
      <c r="C102" s="17">
        <f t="shared" si="27"/>
        <v>4</v>
      </c>
      <c r="D102" s="17">
        <f t="shared" si="28"/>
        <v>8</v>
      </c>
      <c r="E102" s="17">
        <v>35.409999999999997</v>
      </c>
      <c r="F102" s="17">
        <v>0</v>
      </c>
      <c r="G102" s="12">
        <f t="shared" si="29"/>
        <v>3.5409999999999997E-2</v>
      </c>
      <c r="I102" s="66">
        <f t="shared" si="23"/>
        <v>7</v>
      </c>
      <c r="J102" s="44">
        <f t="shared" si="24"/>
        <v>7</v>
      </c>
      <c r="K102" s="67">
        <v>45480</v>
      </c>
      <c r="L102" s="44">
        <f t="shared" ref="L102:L165" si="30">SUMIFS($G:$G,$B:$B,$L$4,$C:$C,J102,$D:$D,I102)</f>
        <v>5.237E-2</v>
      </c>
      <c r="M102" s="44">
        <f t="shared" ref="M102:M165" si="31">SUMIFS($G:$G,$B:$B,$M$4,$C:$C,J102,$D:$D,I102)</f>
        <v>4.181E-2</v>
      </c>
      <c r="N102" s="44">
        <f t="shared" ref="N102:N165" si="32">SUMIFS($G:$G,$B:$B,$N$4,$C:$C,J102,$D:$D,I102)</f>
        <v>1.5970000000000002E-2</v>
      </c>
      <c r="O102" s="44">
        <f t="shared" si="21"/>
        <v>2.929E-2</v>
      </c>
      <c r="P102" s="44">
        <f t="shared" ref="P102:P165" si="33">SUMIFS($G:$G,$B:$B,$P$4,$C:$C,J102,$D:$D,I102)</f>
        <v>8.9600000000000009E-3</v>
      </c>
      <c r="Q102" s="44">
        <f t="shared" ref="Q102:Q165" si="34">SUMIFS($G:$G,$B:$B,$Q$4,$C:$C,J102,$D:$D,I102)</f>
        <v>7.2479999999999989E-2</v>
      </c>
      <c r="R102" s="44">
        <f t="shared" ref="R102:R165" si="35">SUMIFS($G:$G,$B:$B,$R$4,$C:$C,J102,$D:$D,I102)</f>
        <v>3.1270000000000006E-2</v>
      </c>
      <c r="S102" s="44">
        <f t="shared" si="22"/>
        <v>4.7633590000000003E-2</v>
      </c>
      <c r="T102" s="68">
        <f t="shared" si="25"/>
        <v>0</v>
      </c>
      <c r="U102" s="44"/>
      <c r="V102" s="66">
        <v>9.6200000000000008E-2</v>
      </c>
      <c r="W102" s="44">
        <v>6.8467900000000013</v>
      </c>
      <c r="X102" s="44">
        <v>5.0575600000000005</v>
      </c>
      <c r="Y102" s="44">
        <v>2.4740743199999997</v>
      </c>
      <c r="Z102" s="68">
        <v>3.6950819672131128</v>
      </c>
    </row>
    <row r="103" spans="1:26" x14ac:dyDescent="0.35">
      <c r="A103" s="25">
        <v>42834</v>
      </c>
      <c r="B103" s="17">
        <f t="shared" si="26"/>
        <v>2017</v>
      </c>
      <c r="C103" s="17">
        <f t="shared" si="27"/>
        <v>4</v>
      </c>
      <c r="D103" s="17">
        <f t="shared" si="28"/>
        <v>9</v>
      </c>
      <c r="E103" s="17">
        <v>33.130000000000003</v>
      </c>
      <c r="F103" s="17">
        <v>0</v>
      </c>
      <c r="G103" s="12">
        <f t="shared" si="29"/>
        <v>3.313E-2</v>
      </c>
      <c r="I103" s="66">
        <f t="shared" si="23"/>
        <v>8</v>
      </c>
      <c r="J103" s="44">
        <f t="shared" si="24"/>
        <v>7</v>
      </c>
      <c r="K103" s="67">
        <v>45481</v>
      </c>
      <c r="L103" s="44">
        <f t="shared" si="30"/>
        <v>5.7750000000000003E-2</v>
      </c>
      <c r="M103" s="44">
        <f t="shared" si="31"/>
        <v>4.3889999999999998E-2</v>
      </c>
      <c r="N103" s="44">
        <f t="shared" si="32"/>
        <v>1.435E-2</v>
      </c>
      <c r="O103" s="44">
        <f t="shared" si="21"/>
        <v>2.8590000000000001E-2</v>
      </c>
      <c r="P103" s="44">
        <f t="shared" si="33"/>
        <v>8.5199999999999998E-3</v>
      </c>
      <c r="Q103" s="44">
        <f t="shared" si="34"/>
        <v>6.855E-2</v>
      </c>
      <c r="R103" s="44">
        <f t="shared" si="35"/>
        <v>1.5149999999999999E-2</v>
      </c>
      <c r="S103" s="44">
        <f t="shared" si="22"/>
        <v>4.6110760000000001E-2</v>
      </c>
      <c r="T103" s="68">
        <f t="shared" si="25"/>
        <v>0</v>
      </c>
      <c r="U103" s="44"/>
      <c r="V103" s="66">
        <v>0.10472000000000001</v>
      </c>
      <c r="W103" s="44">
        <v>6.9153400000000014</v>
      </c>
      <c r="X103" s="44">
        <v>5.0727100000000007</v>
      </c>
      <c r="Y103" s="44">
        <v>2.5201850799999996</v>
      </c>
      <c r="Z103" s="68">
        <v>3.7327868852458996</v>
      </c>
    </row>
    <row r="104" spans="1:26" x14ac:dyDescent="0.35">
      <c r="A104" s="25">
        <v>42835</v>
      </c>
      <c r="B104" s="17">
        <f t="shared" si="26"/>
        <v>2017</v>
      </c>
      <c r="C104" s="17">
        <f t="shared" si="27"/>
        <v>4</v>
      </c>
      <c r="D104" s="17">
        <f t="shared" si="28"/>
        <v>10</v>
      </c>
      <c r="E104" s="17">
        <v>36.409999999999997</v>
      </c>
      <c r="F104" s="17">
        <v>0</v>
      </c>
      <c r="G104" s="12">
        <f t="shared" si="29"/>
        <v>3.6409999999999998E-2</v>
      </c>
      <c r="I104" s="66">
        <f t="shared" si="23"/>
        <v>9</v>
      </c>
      <c r="J104" s="44">
        <f t="shared" si="24"/>
        <v>7</v>
      </c>
      <c r="K104" s="67">
        <v>45482</v>
      </c>
      <c r="L104" s="44">
        <f t="shared" si="30"/>
        <v>5.8110000000000002E-2</v>
      </c>
      <c r="M104" s="44">
        <f t="shared" si="31"/>
        <v>5.2130000000000003E-2</v>
      </c>
      <c r="N104" s="44">
        <f t="shared" si="32"/>
        <v>2.368E-2</v>
      </c>
      <c r="O104" s="44">
        <f t="shared" si="21"/>
        <v>2.9810000000000003E-2</v>
      </c>
      <c r="P104" s="44">
        <f t="shared" si="33"/>
        <v>6.3800000000000003E-3</v>
      </c>
      <c r="Q104" s="44">
        <f t="shared" si="34"/>
        <v>7.3680000000000009E-2</v>
      </c>
      <c r="R104" s="44">
        <f t="shared" si="35"/>
        <v>1.8449999999999998E-2</v>
      </c>
      <c r="S104" s="44">
        <f t="shared" si="22"/>
        <v>4.8069590000000002E-2</v>
      </c>
      <c r="T104" s="68">
        <f t="shared" si="25"/>
        <v>0</v>
      </c>
      <c r="U104" s="44"/>
      <c r="V104" s="66">
        <v>0.1111</v>
      </c>
      <c r="W104" s="44">
        <v>6.9890200000000018</v>
      </c>
      <c r="X104" s="44">
        <v>5.0911600000000004</v>
      </c>
      <c r="Y104" s="44">
        <v>2.5682546699999995</v>
      </c>
      <c r="Z104" s="68">
        <v>3.7704918032786865</v>
      </c>
    </row>
    <row r="105" spans="1:26" x14ac:dyDescent="0.35">
      <c r="A105" s="25">
        <v>42836</v>
      </c>
      <c r="B105" s="17">
        <f t="shared" si="26"/>
        <v>2017</v>
      </c>
      <c r="C105" s="17">
        <f t="shared" si="27"/>
        <v>4</v>
      </c>
      <c r="D105" s="17">
        <f t="shared" si="28"/>
        <v>11</v>
      </c>
      <c r="E105" s="17">
        <v>45.47</v>
      </c>
      <c r="F105" s="17">
        <v>0</v>
      </c>
      <c r="G105" s="12">
        <f t="shared" si="29"/>
        <v>4.5469999999999997E-2</v>
      </c>
      <c r="I105" s="66">
        <f t="shared" si="23"/>
        <v>10</v>
      </c>
      <c r="J105" s="44">
        <f t="shared" si="24"/>
        <v>7</v>
      </c>
      <c r="K105" s="67">
        <v>45483</v>
      </c>
      <c r="L105" s="44">
        <f t="shared" si="30"/>
        <v>5.79E-2</v>
      </c>
      <c r="M105" s="44">
        <f t="shared" si="31"/>
        <v>4.514E-2</v>
      </c>
      <c r="N105" s="44">
        <f t="shared" si="32"/>
        <v>1.8769999999999998E-2</v>
      </c>
      <c r="O105" s="44">
        <f t="shared" si="21"/>
        <v>2.6670000000000003E-2</v>
      </c>
      <c r="P105" s="44">
        <f t="shared" si="33"/>
        <v>1.0960000000000001E-2</v>
      </c>
      <c r="Q105" s="44">
        <f t="shared" si="34"/>
        <v>7.4069999999999997E-2</v>
      </c>
      <c r="R105" s="44">
        <f t="shared" si="35"/>
        <v>1.7229999999999999E-2</v>
      </c>
      <c r="S105" s="44">
        <f t="shared" si="22"/>
        <v>4.8316050000000006E-2</v>
      </c>
      <c r="T105" s="68">
        <f t="shared" si="25"/>
        <v>0</v>
      </c>
      <c r="U105" s="44"/>
      <c r="V105" s="66">
        <v>0.12206</v>
      </c>
      <c r="W105" s="44">
        <v>7.0630900000000016</v>
      </c>
      <c r="X105" s="44">
        <v>5.10839</v>
      </c>
      <c r="Y105" s="44">
        <v>2.6165707199999995</v>
      </c>
      <c r="Z105" s="68">
        <v>3.8081967213114734</v>
      </c>
    </row>
    <row r="106" spans="1:26" x14ac:dyDescent="0.35">
      <c r="A106" s="25">
        <v>42837</v>
      </c>
      <c r="B106" s="17">
        <f t="shared" si="26"/>
        <v>2017</v>
      </c>
      <c r="C106" s="17">
        <f t="shared" si="27"/>
        <v>4</v>
      </c>
      <c r="D106" s="17">
        <f t="shared" si="28"/>
        <v>12</v>
      </c>
      <c r="E106" s="17">
        <v>43.95</v>
      </c>
      <c r="F106" s="17">
        <v>0</v>
      </c>
      <c r="G106" s="12">
        <f t="shared" si="29"/>
        <v>4.3950000000000003E-2</v>
      </c>
      <c r="I106" s="66">
        <f t="shared" si="23"/>
        <v>11</v>
      </c>
      <c r="J106" s="44">
        <f t="shared" si="24"/>
        <v>7</v>
      </c>
      <c r="K106" s="67">
        <v>45484</v>
      </c>
      <c r="L106" s="44">
        <f t="shared" si="30"/>
        <v>5.6640000000000003E-2</v>
      </c>
      <c r="M106" s="44">
        <f t="shared" si="31"/>
        <v>4.4510000000000001E-2</v>
      </c>
      <c r="N106" s="44">
        <f t="shared" si="32"/>
        <v>2.0899999999999998E-2</v>
      </c>
      <c r="O106" s="44">
        <f t="shared" ref="O106:O169" si="36">SUMIFS($G:$G,$B:$B,$O$4,$C:$C,J106,$D:$D,I106)</f>
        <v>2.8920000000000001E-2</v>
      </c>
      <c r="P106" s="44">
        <f t="shared" si="33"/>
        <v>2.6000000000000003E-4</v>
      </c>
      <c r="Q106" s="44">
        <f t="shared" si="34"/>
        <v>7.2959999999999997E-2</v>
      </c>
      <c r="R106" s="44">
        <f t="shared" si="35"/>
        <v>1.908E-2</v>
      </c>
      <c r="S106" s="44">
        <f t="shared" ref="S106:S169" si="37">SUMIFS($G:$G,$B:$B,$S$4,$C:$C,J106,$D:$D,I106)</f>
        <v>4.8346790000000001E-2</v>
      </c>
      <c r="T106" s="68">
        <f t="shared" si="25"/>
        <v>0</v>
      </c>
      <c r="U106" s="44"/>
      <c r="V106" s="66">
        <v>0.12232</v>
      </c>
      <c r="W106" s="44">
        <v>7.1360500000000018</v>
      </c>
      <c r="X106" s="44">
        <v>5.1274699999999998</v>
      </c>
      <c r="Y106" s="44">
        <v>2.6649175099999995</v>
      </c>
      <c r="Z106" s="68">
        <v>3.8459016393442602</v>
      </c>
    </row>
    <row r="107" spans="1:26" x14ac:dyDescent="0.35">
      <c r="A107" s="25">
        <v>42838</v>
      </c>
      <c r="B107" s="17">
        <f t="shared" si="26"/>
        <v>2017</v>
      </c>
      <c r="C107" s="17">
        <f t="shared" si="27"/>
        <v>4</v>
      </c>
      <c r="D107" s="17">
        <f t="shared" si="28"/>
        <v>13</v>
      </c>
      <c r="E107" s="17">
        <v>44.18</v>
      </c>
      <c r="F107" s="17">
        <v>0</v>
      </c>
      <c r="G107" s="12">
        <f t="shared" si="29"/>
        <v>4.4179999999999997E-2</v>
      </c>
      <c r="I107" s="66">
        <f t="shared" ref="I107:I170" si="38">DAY(K107)</f>
        <v>12</v>
      </c>
      <c r="J107" s="44">
        <f t="shared" ref="J107:J170" si="39">MONTH(K107)</f>
        <v>7</v>
      </c>
      <c r="K107" s="67">
        <v>45485</v>
      </c>
      <c r="L107" s="44">
        <f t="shared" si="30"/>
        <v>5.6530000000000004E-2</v>
      </c>
      <c r="M107" s="44">
        <f t="shared" si="31"/>
        <v>5.3420000000000002E-2</v>
      </c>
      <c r="N107" s="44">
        <f t="shared" si="32"/>
        <v>2.1950000000000001E-2</v>
      </c>
      <c r="O107" s="44">
        <f t="shared" si="36"/>
        <v>2.9430000000000001E-2</v>
      </c>
      <c r="P107" s="44">
        <f t="shared" si="33"/>
        <v>1.107E-2</v>
      </c>
      <c r="Q107" s="44">
        <f t="shared" si="34"/>
        <v>6.7019999999999996E-2</v>
      </c>
      <c r="R107" s="44">
        <f t="shared" si="35"/>
        <v>1.6009999999999996E-2</v>
      </c>
      <c r="S107" s="44">
        <f t="shared" si="37"/>
        <v>4.7932620000000002E-2</v>
      </c>
      <c r="T107" s="68">
        <f t="shared" ref="T107:T170" si="40">SUMIFS($G:$G,$B:$B,$T$4,$C:$C,J107,$D:$D,I107)</f>
        <v>0</v>
      </c>
      <c r="U107" s="44"/>
      <c r="V107" s="66">
        <v>0.13339000000000001</v>
      </c>
      <c r="W107" s="44">
        <v>7.2030700000000021</v>
      </c>
      <c r="X107" s="44">
        <v>5.1434799999999994</v>
      </c>
      <c r="Y107" s="44">
        <v>2.7128501299999996</v>
      </c>
      <c r="Z107" s="68">
        <v>3.8836065573770471</v>
      </c>
    </row>
    <row r="108" spans="1:26" x14ac:dyDescent="0.35">
      <c r="A108" s="25">
        <v>42839</v>
      </c>
      <c r="B108" s="17">
        <f t="shared" si="26"/>
        <v>2017</v>
      </c>
      <c r="C108" s="17">
        <f t="shared" si="27"/>
        <v>4</v>
      </c>
      <c r="D108" s="17">
        <f t="shared" si="28"/>
        <v>14</v>
      </c>
      <c r="E108" s="17">
        <v>37.44</v>
      </c>
      <c r="F108" s="17">
        <v>0</v>
      </c>
      <c r="G108" s="12">
        <f t="shared" si="29"/>
        <v>3.7440000000000001E-2</v>
      </c>
      <c r="I108" s="66">
        <f t="shared" si="38"/>
        <v>13</v>
      </c>
      <c r="J108" s="44">
        <f t="shared" si="39"/>
        <v>7</v>
      </c>
      <c r="K108" s="67">
        <v>45486</v>
      </c>
      <c r="L108" s="44">
        <f t="shared" si="30"/>
        <v>4.7200000000000006E-2</v>
      </c>
      <c r="M108" s="44">
        <f t="shared" si="31"/>
        <v>5.1909999999999998E-2</v>
      </c>
      <c r="N108" s="44">
        <f t="shared" si="32"/>
        <v>1.5469999999999999E-2</v>
      </c>
      <c r="O108" s="44">
        <f t="shared" si="36"/>
        <v>2.9490000000000002E-2</v>
      </c>
      <c r="P108" s="44">
        <f t="shared" si="33"/>
        <v>1.282E-2</v>
      </c>
      <c r="Q108" s="44">
        <f t="shared" si="34"/>
        <v>7.3319999999999996E-2</v>
      </c>
      <c r="R108" s="44">
        <f t="shared" si="35"/>
        <v>1.6560000000000002E-2</v>
      </c>
      <c r="S108" s="44">
        <f t="shared" si="37"/>
        <v>4.827733E-2</v>
      </c>
      <c r="T108" s="68">
        <f t="shared" si="40"/>
        <v>0</v>
      </c>
      <c r="U108" s="44"/>
      <c r="V108" s="66">
        <v>0.14621000000000001</v>
      </c>
      <c r="W108" s="44">
        <v>7.2763900000000019</v>
      </c>
      <c r="X108" s="44">
        <v>5.1600399999999995</v>
      </c>
      <c r="Y108" s="44">
        <v>2.7611274599999995</v>
      </c>
      <c r="Z108" s="68">
        <v>3.9213114754098339</v>
      </c>
    </row>
    <row r="109" spans="1:26" x14ac:dyDescent="0.35">
      <c r="A109" s="25">
        <v>42840</v>
      </c>
      <c r="B109" s="17">
        <f t="shared" si="26"/>
        <v>2017</v>
      </c>
      <c r="C109" s="17">
        <f t="shared" si="27"/>
        <v>4</v>
      </c>
      <c r="D109" s="17">
        <f t="shared" si="28"/>
        <v>15</v>
      </c>
      <c r="E109" s="17">
        <v>33.47</v>
      </c>
      <c r="F109" s="17">
        <v>0</v>
      </c>
      <c r="G109" s="12">
        <f t="shared" si="29"/>
        <v>3.347E-2</v>
      </c>
      <c r="I109" s="66">
        <f t="shared" si="38"/>
        <v>14</v>
      </c>
      <c r="J109" s="44">
        <f t="shared" si="39"/>
        <v>7</v>
      </c>
      <c r="K109" s="67">
        <v>45487</v>
      </c>
      <c r="L109" s="44">
        <f t="shared" si="30"/>
        <v>5.6420000000000005E-2</v>
      </c>
      <c r="M109" s="44">
        <f t="shared" si="31"/>
        <v>4.3389999999999998E-2</v>
      </c>
      <c r="N109" s="44">
        <f t="shared" si="32"/>
        <v>1.4250000000000001E-2</v>
      </c>
      <c r="O109" s="44">
        <f t="shared" si="36"/>
        <v>2.7800000000000002E-2</v>
      </c>
      <c r="P109" s="44">
        <f t="shared" si="33"/>
        <v>5.2999999999999998E-4</v>
      </c>
      <c r="Q109" s="44">
        <f t="shared" si="34"/>
        <v>7.3849999999999999E-2</v>
      </c>
      <c r="R109" s="44">
        <f t="shared" si="35"/>
        <v>2.7789999999999999E-2</v>
      </c>
      <c r="S109" s="44">
        <f t="shared" si="37"/>
        <v>4.8523290000000004E-2</v>
      </c>
      <c r="T109" s="68">
        <f t="shared" si="40"/>
        <v>0</v>
      </c>
      <c r="U109" s="44"/>
      <c r="V109" s="66">
        <v>0.14674000000000001</v>
      </c>
      <c r="W109" s="44">
        <v>7.3502400000000021</v>
      </c>
      <c r="X109" s="44">
        <v>5.1878299999999999</v>
      </c>
      <c r="Y109" s="44">
        <v>2.8096507499999994</v>
      </c>
      <c r="Z109" s="68">
        <v>3.9590163934426208</v>
      </c>
    </row>
    <row r="110" spans="1:26" x14ac:dyDescent="0.35">
      <c r="A110" s="25">
        <v>42841</v>
      </c>
      <c r="B110" s="17">
        <f t="shared" si="26"/>
        <v>2017</v>
      </c>
      <c r="C110" s="17">
        <f t="shared" si="27"/>
        <v>4</v>
      </c>
      <c r="D110" s="17">
        <f t="shared" si="28"/>
        <v>16</v>
      </c>
      <c r="E110" s="17">
        <v>32.49</v>
      </c>
      <c r="F110" s="17">
        <v>0</v>
      </c>
      <c r="G110" s="12">
        <f t="shared" si="29"/>
        <v>3.2490000000000005E-2</v>
      </c>
      <c r="I110" s="66">
        <f t="shared" si="38"/>
        <v>15</v>
      </c>
      <c r="J110" s="44">
        <f t="shared" si="39"/>
        <v>7</v>
      </c>
      <c r="K110" s="67">
        <v>45488</v>
      </c>
      <c r="L110" s="44">
        <f t="shared" si="30"/>
        <v>5.663E-2</v>
      </c>
      <c r="M110" s="44">
        <f t="shared" si="31"/>
        <v>4.437E-2</v>
      </c>
      <c r="N110" s="44">
        <f t="shared" si="32"/>
        <v>1.9820000000000001E-2</v>
      </c>
      <c r="O110" s="44">
        <f t="shared" si="36"/>
        <v>2.4730000000000002E-2</v>
      </c>
      <c r="P110" s="44">
        <f t="shared" si="33"/>
        <v>5.2999999999999998E-4</v>
      </c>
      <c r="Q110" s="44">
        <f t="shared" si="34"/>
        <v>7.4219999999999994E-2</v>
      </c>
      <c r="R110" s="44">
        <f t="shared" si="35"/>
        <v>3.5010000000000006E-2</v>
      </c>
      <c r="S110" s="44">
        <f t="shared" si="37"/>
        <v>4.7900440000000002E-2</v>
      </c>
      <c r="T110" s="68">
        <f t="shared" si="40"/>
        <v>0</v>
      </c>
      <c r="U110" s="44"/>
      <c r="V110" s="66">
        <v>0.14727000000000001</v>
      </c>
      <c r="W110" s="44">
        <v>7.4244600000000025</v>
      </c>
      <c r="X110" s="44">
        <v>5.2228399999999997</v>
      </c>
      <c r="Y110" s="44">
        <v>2.8575511899999992</v>
      </c>
      <c r="Z110" s="68">
        <v>3.9967213114754077</v>
      </c>
    </row>
    <row r="111" spans="1:26" x14ac:dyDescent="0.35">
      <c r="A111" s="25">
        <v>42842</v>
      </c>
      <c r="B111" s="17">
        <f t="shared" si="26"/>
        <v>2017</v>
      </c>
      <c r="C111" s="17">
        <f t="shared" si="27"/>
        <v>4</v>
      </c>
      <c r="D111" s="17">
        <f t="shared" si="28"/>
        <v>17</v>
      </c>
      <c r="E111" s="17">
        <v>35.5</v>
      </c>
      <c r="F111" s="17">
        <v>0</v>
      </c>
      <c r="G111" s="12">
        <f t="shared" si="29"/>
        <v>3.5499999999999997E-2</v>
      </c>
      <c r="I111" s="66">
        <f t="shared" si="38"/>
        <v>16</v>
      </c>
      <c r="J111" s="44">
        <f t="shared" si="39"/>
        <v>7</v>
      </c>
      <c r="K111" s="67">
        <v>45489</v>
      </c>
      <c r="L111" s="44">
        <f t="shared" si="30"/>
        <v>5.6309999999999999E-2</v>
      </c>
      <c r="M111" s="44">
        <f t="shared" si="31"/>
        <v>4.3950000000000003E-2</v>
      </c>
      <c r="N111" s="44">
        <f t="shared" si="32"/>
        <v>2.1079999999999998E-2</v>
      </c>
      <c r="O111" s="44">
        <f t="shared" si="36"/>
        <v>2.8030000000000003E-2</v>
      </c>
      <c r="P111" s="44">
        <f t="shared" si="33"/>
        <v>7.2300000000000003E-3</v>
      </c>
      <c r="Q111" s="44">
        <f t="shared" si="34"/>
        <v>7.440999999999999E-2</v>
      </c>
      <c r="R111" s="44">
        <f t="shared" si="35"/>
        <v>3.8109999999999998E-2</v>
      </c>
      <c r="S111" s="44">
        <f t="shared" si="37"/>
        <v>4.942821E-2</v>
      </c>
      <c r="T111" s="68">
        <f t="shared" si="40"/>
        <v>0</v>
      </c>
      <c r="U111" s="44"/>
      <c r="V111" s="66">
        <v>0.15450000000000003</v>
      </c>
      <c r="W111" s="44">
        <v>7.4988700000000028</v>
      </c>
      <c r="X111" s="44">
        <v>5.2609499999999993</v>
      </c>
      <c r="Y111" s="44">
        <v>2.9069793999999991</v>
      </c>
      <c r="Z111" s="68">
        <v>4.0344262295081945</v>
      </c>
    </row>
    <row r="112" spans="1:26" x14ac:dyDescent="0.35">
      <c r="A112" s="25">
        <v>42843</v>
      </c>
      <c r="B112" s="17">
        <f t="shared" si="26"/>
        <v>2017</v>
      </c>
      <c r="C112" s="17">
        <f t="shared" si="27"/>
        <v>4</v>
      </c>
      <c r="D112" s="17">
        <f t="shared" si="28"/>
        <v>18</v>
      </c>
      <c r="E112" s="17">
        <v>32.11</v>
      </c>
      <c r="F112" s="17">
        <v>0</v>
      </c>
      <c r="G112" s="12">
        <f t="shared" si="29"/>
        <v>3.211E-2</v>
      </c>
      <c r="I112" s="66">
        <f t="shared" si="38"/>
        <v>17</v>
      </c>
      <c r="J112" s="44">
        <f t="shared" si="39"/>
        <v>7</v>
      </c>
      <c r="K112" s="67">
        <v>45490</v>
      </c>
      <c r="L112" s="44">
        <f t="shared" si="30"/>
        <v>5.636E-2</v>
      </c>
      <c r="M112" s="44">
        <f t="shared" si="31"/>
        <v>5.1409999999999997E-2</v>
      </c>
      <c r="N112" s="44">
        <f t="shared" si="32"/>
        <v>1.602E-2</v>
      </c>
      <c r="O112" s="44">
        <f t="shared" si="36"/>
        <v>2.8700000000000003E-2</v>
      </c>
      <c r="P112" s="44">
        <f t="shared" si="33"/>
        <v>7.7000000000000002E-3</v>
      </c>
      <c r="Q112" s="44">
        <f t="shared" si="34"/>
        <v>6.8510000000000001E-2</v>
      </c>
      <c r="R112" s="44">
        <f t="shared" si="35"/>
        <v>4.0879999999999993E-2</v>
      </c>
      <c r="S112" s="44">
        <f t="shared" si="37"/>
        <v>4.6446659999999994E-2</v>
      </c>
      <c r="T112" s="68">
        <f t="shared" si="40"/>
        <v>0</v>
      </c>
      <c r="U112" s="44"/>
      <c r="V112" s="66">
        <v>0.16220000000000004</v>
      </c>
      <c r="W112" s="44">
        <v>7.5673800000000027</v>
      </c>
      <c r="X112" s="44">
        <v>5.3018299999999989</v>
      </c>
      <c r="Y112" s="44">
        <v>2.9534260599999991</v>
      </c>
      <c r="Z112" s="68">
        <v>4.0721311475409818</v>
      </c>
    </row>
    <row r="113" spans="1:26" x14ac:dyDescent="0.35">
      <c r="A113" s="25">
        <v>42844</v>
      </c>
      <c r="B113" s="17">
        <f t="shared" si="26"/>
        <v>2017</v>
      </c>
      <c r="C113" s="17">
        <f t="shared" si="27"/>
        <v>4</v>
      </c>
      <c r="D113" s="17">
        <f t="shared" si="28"/>
        <v>19</v>
      </c>
      <c r="E113" s="17">
        <v>40.06</v>
      </c>
      <c r="F113" s="17">
        <v>0</v>
      </c>
      <c r="G113" s="12">
        <f t="shared" si="29"/>
        <v>4.0060000000000005E-2</v>
      </c>
      <c r="I113" s="66">
        <f t="shared" si="38"/>
        <v>18</v>
      </c>
      <c r="J113" s="44">
        <f t="shared" si="39"/>
        <v>7</v>
      </c>
      <c r="K113" s="67">
        <v>45491</v>
      </c>
      <c r="L113" s="44">
        <f t="shared" si="30"/>
        <v>5.6549999999999996E-2</v>
      </c>
      <c r="M113" s="44">
        <f t="shared" si="31"/>
        <v>4.8520000000000001E-2</v>
      </c>
      <c r="N113" s="44">
        <f t="shared" si="32"/>
        <v>2.3899999999999998E-2</v>
      </c>
      <c r="O113" s="44">
        <f t="shared" si="36"/>
        <v>3.0789999999999998E-2</v>
      </c>
      <c r="P113" s="44">
        <f t="shared" si="33"/>
        <v>8.1799999999999998E-3</v>
      </c>
      <c r="Q113" s="44">
        <f t="shared" si="34"/>
        <v>6.7030000000000006E-2</v>
      </c>
      <c r="R113" s="44">
        <f t="shared" si="35"/>
        <v>4.5309999999999996E-2</v>
      </c>
      <c r="S113" s="44">
        <f t="shared" si="37"/>
        <v>4.7990329999999998E-2</v>
      </c>
      <c r="T113" s="68">
        <f t="shared" si="40"/>
        <v>0</v>
      </c>
      <c r="U113" s="44"/>
      <c r="V113" s="66">
        <v>0.17038000000000003</v>
      </c>
      <c r="W113" s="44">
        <v>7.6344100000000026</v>
      </c>
      <c r="X113" s="44">
        <v>5.3471399999999987</v>
      </c>
      <c r="Y113" s="44">
        <v>3.0014163899999993</v>
      </c>
      <c r="Z113" s="68">
        <v>4.1098360655737691</v>
      </c>
    </row>
    <row r="114" spans="1:26" x14ac:dyDescent="0.35">
      <c r="A114" s="25">
        <v>42845</v>
      </c>
      <c r="B114" s="17">
        <f t="shared" si="26"/>
        <v>2017</v>
      </c>
      <c r="C114" s="17">
        <f t="shared" si="27"/>
        <v>4</v>
      </c>
      <c r="D114" s="17">
        <f t="shared" si="28"/>
        <v>20</v>
      </c>
      <c r="E114" s="17">
        <v>39.700000000000003</v>
      </c>
      <c r="F114" s="17">
        <v>0</v>
      </c>
      <c r="G114" s="12">
        <f t="shared" si="29"/>
        <v>3.9700000000000006E-2</v>
      </c>
      <c r="I114" s="66">
        <f t="shared" si="38"/>
        <v>19</v>
      </c>
      <c r="J114" s="44">
        <f t="shared" si="39"/>
        <v>7</v>
      </c>
      <c r="K114" s="67">
        <v>45492</v>
      </c>
      <c r="L114" s="44">
        <f t="shared" si="30"/>
        <v>5.6869999999999997E-2</v>
      </c>
      <c r="M114" s="44">
        <f t="shared" si="31"/>
        <v>4.4289999999999996E-2</v>
      </c>
      <c r="N114" s="44">
        <f t="shared" si="32"/>
        <v>2.6290000000000001E-2</v>
      </c>
      <c r="O114" s="44">
        <f t="shared" si="36"/>
        <v>3.0789999999999998E-2</v>
      </c>
      <c r="P114" s="44">
        <f t="shared" si="33"/>
        <v>2.5200000000000001E-3</v>
      </c>
      <c r="Q114" s="44">
        <f t="shared" si="34"/>
        <v>6.1339999999999999E-2</v>
      </c>
      <c r="R114" s="44">
        <f t="shared" si="35"/>
        <v>4.3069999999999997E-2</v>
      </c>
      <c r="S114" s="44">
        <f t="shared" si="37"/>
        <v>4.8007150000000005E-2</v>
      </c>
      <c r="T114" s="68">
        <f t="shared" si="40"/>
        <v>0</v>
      </c>
      <c r="U114" s="44"/>
      <c r="V114" s="66">
        <v>0.17290000000000003</v>
      </c>
      <c r="W114" s="44">
        <v>7.695750000000003</v>
      </c>
      <c r="X114" s="44">
        <v>5.3902099999999988</v>
      </c>
      <c r="Y114" s="44">
        <v>3.0494235399999994</v>
      </c>
      <c r="Z114" s="68">
        <v>4.1475409836065564</v>
      </c>
    </row>
    <row r="115" spans="1:26" x14ac:dyDescent="0.35">
      <c r="A115" s="25">
        <v>42846</v>
      </c>
      <c r="B115" s="17">
        <f t="shared" si="26"/>
        <v>2017</v>
      </c>
      <c r="C115" s="17">
        <f t="shared" si="27"/>
        <v>4</v>
      </c>
      <c r="D115" s="17">
        <f t="shared" si="28"/>
        <v>21</v>
      </c>
      <c r="E115" s="17">
        <v>39.96</v>
      </c>
      <c r="F115" s="17">
        <v>0</v>
      </c>
      <c r="G115" s="12">
        <f t="shared" si="29"/>
        <v>3.9960000000000002E-2</v>
      </c>
      <c r="I115" s="66">
        <f t="shared" si="38"/>
        <v>20</v>
      </c>
      <c r="J115" s="44">
        <f t="shared" si="39"/>
        <v>7</v>
      </c>
      <c r="K115" s="67">
        <v>45493</v>
      </c>
      <c r="L115" s="44">
        <f t="shared" si="30"/>
        <v>5.6739999999999999E-2</v>
      </c>
      <c r="M115" s="44">
        <f t="shared" si="31"/>
        <v>4.8729999999999996E-2</v>
      </c>
      <c r="N115" s="44">
        <f t="shared" si="32"/>
        <v>2.068E-2</v>
      </c>
      <c r="O115" s="44">
        <f t="shared" si="36"/>
        <v>3.0340000000000002E-2</v>
      </c>
      <c r="P115" s="44">
        <f t="shared" si="33"/>
        <v>7.8499999999999993E-3</v>
      </c>
      <c r="Q115" s="44">
        <f t="shared" si="34"/>
        <v>7.3109999999999994E-2</v>
      </c>
      <c r="R115" s="44">
        <f t="shared" si="35"/>
        <v>4.1979999999999996E-2</v>
      </c>
      <c r="S115" s="44">
        <f t="shared" si="37"/>
        <v>4.7548099999999996E-2</v>
      </c>
      <c r="T115" s="68">
        <f t="shared" si="40"/>
        <v>0</v>
      </c>
      <c r="U115" s="44"/>
      <c r="V115" s="66">
        <v>0.18075000000000002</v>
      </c>
      <c r="W115" s="44">
        <v>7.7688600000000028</v>
      </c>
      <c r="X115" s="44">
        <v>5.4321899999999985</v>
      </c>
      <c r="Y115" s="44">
        <v>3.0969716399999996</v>
      </c>
      <c r="Z115" s="68">
        <v>4.1852459016393437</v>
      </c>
    </row>
    <row r="116" spans="1:26" x14ac:dyDescent="0.35">
      <c r="A116" s="25">
        <v>42847</v>
      </c>
      <c r="B116" s="17">
        <f t="shared" si="26"/>
        <v>2017</v>
      </c>
      <c r="C116" s="17">
        <f t="shared" si="27"/>
        <v>4</v>
      </c>
      <c r="D116" s="17">
        <f t="shared" si="28"/>
        <v>22</v>
      </c>
      <c r="E116" s="17">
        <v>32.619999999999997</v>
      </c>
      <c r="F116" s="17">
        <v>0</v>
      </c>
      <c r="G116" s="12">
        <f t="shared" si="29"/>
        <v>3.2619999999999996E-2</v>
      </c>
      <c r="I116" s="66">
        <f t="shared" si="38"/>
        <v>21</v>
      </c>
      <c r="J116" s="44">
        <f t="shared" si="39"/>
        <v>7</v>
      </c>
      <c r="K116" s="67">
        <v>45494</v>
      </c>
      <c r="L116" s="44">
        <f t="shared" si="30"/>
        <v>5.706E-2</v>
      </c>
      <c r="M116" s="44">
        <f t="shared" si="31"/>
        <v>4.4909999999999999E-2</v>
      </c>
      <c r="N116" s="44">
        <f t="shared" si="32"/>
        <v>2.0550000000000002E-2</v>
      </c>
      <c r="O116" s="44">
        <f t="shared" si="36"/>
        <v>2.6810000000000004E-2</v>
      </c>
      <c r="P116" s="44">
        <f t="shared" si="33"/>
        <v>5.2999999999999998E-4</v>
      </c>
      <c r="Q116" s="44">
        <f t="shared" si="34"/>
        <v>5.9220000000000002E-2</v>
      </c>
      <c r="R116" s="44">
        <f t="shared" si="35"/>
        <v>3.0199999999999998E-2</v>
      </c>
      <c r="S116" s="44">
        <f t="shared" si="37"/>
        <v>4.7927999999999998E-2</v>
      </c>
      <c r="T116" s="68">
        <f t="shared" si="40"/>
        <v>0</v>
      </c>
      <c r="U116" s="44"/>
      <c r="V116" s="66">
        <v>0.18128000000000002</v>
      </c>
      <c r="W116" s="44">
        <v>7.8280800000000026</v>
      </c>
      <c r="X116" s="44">
        <v>5.4623899999999983</v>
      </c>
      <c r="Y116" s="44">
        <v>3.1448996399999998</v>
      </c>
      <c r="Z116" s="68">
        <v>4.222950819672131</v>
      </c>
    </row>
    <row r="117" spans="1:26" x14ac:dyDescent="0.35">
      <c r="A117" s="25">
        <v>42848</v>
      </c>
      <c r="B117" s="17">
        <f t="shared" si="26"/>
        <v>2017</v>
      </c>
      <c r="C117" s="17">
        <f t="shared" si="27"/>
        <v>4</v>
      </c>
      <c r="D117" s="17">
        <f t="shared" si="28"/>
        <v>23</v>
      </c>
      <c r="E117" s="17">
        <v>33.729999999999997</v>
      </c>
      <c r="F117" s="17">
        <v>0</v>
      </c>
      <c r="G117" s="12">
        <f t="shared" si="29"/>
        <v>3.3729999999999996E-2</v>
      </c>
      <c r="I117" s="66">
        <f t="shared" si="38"/>
        <v>22</v>
      </c>
      <c r="J117" s="44">
        <f t="shared" si="39"/>
        <v>7</v>
      </c>
      <c r="K117" s="67">
        <v>45495</v>
      </c>
      <c r="L117" s="44">
        <f t="shared" si="30"/>
        <v>5.5920000000000004E-2</v>
      </c>
      <c r="M117" s="44">
        <f t="shared" si="31"/>
        <v>4.4840000000000005E-2</v>
      </c>
      <c r="N117" s="44">
        <f t="shared" si="32"/>
        <v>2.1309999999999999E-2</v>
      </c>
      <c r="O117" s="44">
        <f t="shared" si="36"/>
        <v>2.928E-2</v>
      </c>
      <c r="P117" s="44">
        <f t="shared" si="33"/>
        <v>2.6000000000000003E-4</v>
      </c>
      <c r="Q117" s="44">
        <f t="shared" si="34"/>
        <v>6.522E-2</v>
      </c>
      <c r="R117" s="44">
        <f t="shared" si="35"/>
        <v>4.326E-2</v>
      </c>
      <c r="S117" s="44">
        <f t="shared" si="37"/>
        <v>4.8037139999999992E-2</v>
      </c>
      <c r="T117" s="68">
        <f t="shared" si="40"/>
        <v>0</v>
      </c>
      <c r="U117" s="44"/>
      <c r="V117" s="66">
        <v>0.18154000000000003</v>
      </c>
      <c r="W117" s="44">
        <v>7.8933000000000026</v>
      </c>
      <c r="X117" s="44">
        <v>5.5056499999999984</v>
      </c>
      <c r="Y117" s="44">
        <v>3.1929367799999997</v>
      </c>
      <c r="Z117" s="68">
        <v>4.2606557377049183</v>
      </c>
    </row>
    <row r="118" spans="1:26" x14ac:dyDescent="0.35">
      <c r="A118" s="25">
        <v>42849</v>
      </c>
      <c r="B118" s="17">
        <f t="shared" si="26"/>
        <v>2017</v>
      </c>
      <c r="C118" s="17">
        <f t="shared" si="27"/>
        <v>4</v>
      </c>
      <c r="D118" s="17">
        <f t="shared" si="28"/>
        <v>24</v>
      </c>
      <c r="E118" s="17">
        <v>45.32</v>
      </c>
      <c r="F118" s="17">
        <v>0</v>
      </c>
      <c r="G118" s="12">
        <f t="shared" si="29"/>
        <v>4.5319999999999999E-2</v>
      </c>
      <c r="I118" s="66">
        <f t="shared" si="38"/>
        <v>23</v>
      </c>
      <c r="J118" s="44">
        <f t="shared" si="39"/>
        <v>7</v>
      </c>
      <c r="K118" s="67">
        <v>45496</v>
      </c>
      <c r="L118" s="44">
        <f t="shared" si="30"/>
        <v>5.6070000000000002E-2</v>
      </c>
      <c r="M118" s="44">
        <f t="shared" si="31"/>
        <v>4.7740000000000005E-2</v>
      </c>
      <c r="N118" s="44">
        <f t="shared" si="32"/>
        <v>1.924E-2</v>
      </c>
      <c r="O118" s="44">
        <f t="shared" si="36"/>
        <v>3.039E-2</v>
      </c>
      <c r="P118" s="44">
        <f t="shared" si="33"/>
        <v>2.6000000000000003E-4</v>
      </c>
      <c r="Q118" s="44">
        <f t="shared" si="34"/>
        <v>6.5129999999999993E-2</v>
      </c>
      <c r="R118" s="44">
        <f t="shared" si="35"/>
        <v>4.6339999999999999E-2</v>
      </c>
      <c r="S118" s="44">
        <f t="shared" si="37"/>
        <v>4.8171360000000003E-2</v>
      </c>
      <c r="T118" s="68">
        <f t="shared" si="40"/>
        <v>0</v>
      </c>
      <c r="U118" s="44"/>
      <c r="V118" s="66">
        <v>0.18180000000000004</v>
      </c>
      <c r="W118" s="44">
        <v>7.9584300000000026</v>
      </c>
      <c r="X118" s="44">
        <v>5.5519899999999982</v>
      </c>
      <c r="Y118" s="44">
        <v>3.2411081399999997</v>
      </c>
      <c r="Z118" s="68">
        <v>4.2983606557377056</v>
      </c>
    </row>
    <row r="119" spans="1:26" x14ac:dyDescent="0.35">
      <c r="A119" s="25">
        <v>42850</v>
      </c>
      <c r="B119" s="17">
        <f t="shared" si="26"/>
        <v>2017</v>
      </c>
      <c r="C119" s="17">
        <f t="shared" si="27"/>
        <v>4</v>
      </c>
      <c r="D119" s="17">
        <f t="shared" si="28"/>
        <v>25</v>
      </c>
      <c r="E119" s="17">
        <v>49.54</v>
      </c>
      <c r="F119" s="17">
        <v>0</v>
      </c>
      <c r="G119" s="12">
        <f t="shared" si="29"/>
        <v>4.9540000000000001E-2</v>
      </c>
      <c r="I119" s="66">
        <f t="shared" si="38"/>
        <v>24</v>
      </c>
      <c r="J119" s="44">
        <f t="shared" si="39"/>
        <v>7</v>
      </c>
      <c r="K119" s="67">
        <v>45497</v>
      </c>
      <c r="L119" s="44">
        <f t="shared" si="30"/>
        <v>5.6079999999999998E-2</v>
      </c>
      <c r="M119" s="44">
        <f t="shared" si="31"/>
        <v>5.0020000000000002E-2</v>
      </c>
      <c r="N119" s="44">
        <f t="shared" si="32"/>
        <v>5.9000000000000007E-3</v>
      </c>
      <c r="O119" s="44">
        <f t="shared" si="36"/>
        <v>2.9749999999999999E-2</v>
      </c>
      <c r="P119" s="44">
        <f t="shared" si="33"/>
        <v>5.2999999999999998E-4</v>
      </c>
      <c r="Q119" s="44">
        <f t="shared" si="34"/>
        <v>6.2340000000000007E-2</v>
      </c>
      <c r="R119" s="44">
        <f t="shared" si="35"/>
        <v>3.9030000000000002E-2</v>
      </c>
      <c r="S119" s="44">
        <f t="shared" si="37"/>
        <v>4.827422E-2</v>
      </c>
      <c r="T119" s="68">
        <f t="shared" si="40"/>
        <v>0</v>
      </c>
      <c r="U119" s="44"/>
      <c r="V119" s="66">
        <v>0.18233000000000005</v>
      </c>
      <c r="W119" s="44">
        <v>8.0207700000000024</v>
      </c>
      <c r="X119" s="44">
        <v>5.5910199999999985</v>
      </c>
      <c r="Y119" s="44">
        <v>3.2893823599999998</v>
      </c>
      <c r="Z119" s="68">
        <v>4.336065573770493</v>
      </c>
    </row>
    <row r="120" spans="1:26" x14ac:dyDescent="0.35">
      <c r="A120" s="25">
        <v>42851</v>
      </c>
      <c r="B120" s="17">
        <f t="shared" si="26"/>
        <v>2017</v>
      </c>
      <c r="C120" s="17">
        <f t="shared" si="27"/>
        <v>4</v>
      </c>
      <c r="D120" s="17">
        <f t="shared" si="28"/>
        <v>26</v>
      </c>
      <c r="E120" s="17">
        <v>41.65</v>
      </c>
      <c r="F120" s="17">
        <v>0</v>
      </c>
      <c r="G120" s="12">
        <f t="shared" si="29"/>
        <v>4.165E-2</v>
      </c>
      <c r="I120" s="66">
        <f t="shared" si="38"/>
        <v>25</v>
      </c>
      <c r="J120" s="44">
        <f t="shared" si="39"/>
        <v>7</v>
      </c>
      <c r="K120" s="67">
        <v>45498</v>
      </c>
      <c r="L120" s="44">
        <f t="shared" si="30"/>
        <v>5.6729999999999996E-2</v>
      </c>
      <c r="M120" s="44">
        <f t="shared" si="31"/>
        <v>4.1640000000000003E-2</v>
      </c>
      <c r="N120" s="44">
        <f t="shared" si="32"/>
        <v>8.0999999999999996E-3</v>
      </c>
      <c r="O120" s="44">
        <f t="shared" si="36"/>
        <v>3.0539999999999998E-2</v>
      </c>
      <c r="P120" s="44">
        <f t="shared" si="33"/>
        <v>5.2999999999999998E-4</v>
      </c>
      <c r="Q120" s="44">
        <f t="shared" si="34"/>
        <v>6.7349999999999993E-2</v>
      </c>
      <c r="R120" s="44">
        <f t="shared" si="35"/>
        <v>4.0930000000000001E-2</v>
      </c>
      <c r="S120" s="44">
        <f t="shared" si="37"/>
        <v>4.8211870000000004E-2</v>
      </c>
      <c r="T120" s="68">
        <f t="shared" si="40"/>
        <v>0</v>
      </c>
      <c r="U120" s="44"/>
      <c r="V120" s="66">
        <v>0.18286000000000005</v>
      </c>
      <c r="W120" s="44">
        <v>8.0881200000000018</v>
      </c>
      <c r="X120" s="44">
        <v>5.6319499999999989</v>
      </c>
      <c r="Y120" s="44">
        <v>3.3375942299999997</v>
      </c>
      <c r="Z120" s="68">
        <v>4.3737704918032803</v>
      </c>
    </row>
    <row r="121" spans="1:26" x14ac:dyDescent="0.35">
      <c r="A121" s="25">
        <v>42852</v>
      </c>
      <c r="B121" s="17">
        <f t="shared" si="26"/>
        <v>2017</v>
      </c>
      <c r="C121" s="17">
        <f t="shared" si="27"/>
        <v>4</v>
      </c>
      <c r="D121" s="17">
        <f t="shared" si="28"/>
        <v>27</v>
      </c>
      <c r="E121" s="17">
        <v>43.57</v>
      </c>
      <c r="F121" s="17">
        <v>0</v>
      </c>
      <c r="G121" s="12">
        <f t="shared" si="29"/>
        <v>4.3569999999999998E-2</v>
      </c>
      <c r="I121" s="66">
        <f t="shared" si="38"/>
        <v>26</v>
      </c>
      <c r="J121" s="44">
        <f t="shared" si="39"/>
        <v>7</v>
      </c>
      <c r="K121" s="67">
        <v>45499</v>
      </c>
      <c r="L121" s="44">
        <f t="shared" si="30"/>
        <v>5.6460000000000003E-2</v>
      </c>
      <c r="M121" s="44">
        <f t="shared" si="31"/>
        <v>3.943E-2</v>
      </c>
      <c r="N121" s="44">
        <f t="shared" si="32"/>
        <v>5.8899999999999994E-3</v>
      </c>
      <c r="O121" s="44">
        <f t="shared" si="36"/>
        <v>3.1940000000000003E-2</v>
      </c>
      <c r="P121" s="44">
        <f t="shared" si="33"/>
        <v>5.2999999999999998E-4</v>
      </c>
      <c r="Q121" s="44">
        <f t="shared" si="34"/>
        <v>6.470999999999999E-2</v>
      </c>
      <c r="R121" s="44">
        <f t="shared" si="35"/>
        <v>4.5400000000000003E-2</v>
      </c>
      <c r="S121" s="44">
        <f t="shared" si="37"/>
        <v>4.7326059999999996E-2</v>
      </c>
      <c r="T121" s="68">
        <f t="shared" si="40"/>
        <v>0</v>
      </c>
      <c r="U121" s="44"/>
      <c r="V121" s="66">
        <v>0.18339000000000005</v>
      </c>
      <c r="W121" s="44">
        <v>8.1528300000000016</v>
      </c>
      <c r="X121" s="44">
        <v>5.6773499999999988</v>
      </c>
      <c r="Y121" s="44">
        <v>3.3849202899999997</v>
      </c>
      <c r="Z121" s="68">
        <v>4.4114754098360676</v>
      </c>
    </row>
    <row r="122" spans="1:26" x14ac:dyDescent="0.35">
      <c r="A122" s="25">
        <v>42853</v>
      </c>
      <c r="B122" s="17">
        <f t="shared" si="26"/>
        <v>2017</v>
      </c>
      <c r="C122" s="17">
        <f t="shared" si="27"/>
        <v>4</v>
      </c>
      <c r="D122" s="17">
        <f t="shared" si="28"/>
        <v>28</v>
      </c>
      <c r="E122" s="17">
        <v>43.08</v>
      </c>
      <c r="F122" s="17">
        <v>0</v>
      </c>
      <c r="G122" s="12">
        <f t="shared" si="29"/>
        <v>4.308E-2</v>
      </c>
      <c r="I122" s="66">
        <f t="shared" si="38"/>
        <v>27</v>
      </c>
      <c r="J122" s="44">
        <f t="shared" si="39"/>
        <v>7</v>
      </c>
      <c r="K122" s="67">
        <v>45500</v>
      </c>
      <c r="L122" s="44">
        <f t="shared" si="30"/>
        <v>5.4960000000000002E-2</v>
      </c>
      <c r="M122" s="44">
        <f t="shared" si="31"/>
        <v>4.9250000000000002E-2</v>
      </c>
      <c r="N122" s="44">
        <f t="shared" si="32"/>
        <v>9.1900000000000003E-3</v>
      </c>
      <c r="O122" s="44">
        <f t="shared" si="36"/>
        <v>3.014E-2</v>
      </c>
      <c r="P122" s="44">
        <f t="shared" si="33"/>
        <v>5.2999999999999998E-4</v>
      </c>
      <c r="Q122" s="44">
        <f t="shared" si="34"/>
        <v>6.3340000000000007E-2</v>
      </c>
      <c r="R122" s="44">
        <f t="shared" si="35"/>
        <v>4.7329999999999997E-2</v>
      </c>
      <c r="S122" s="44">
        <f t="shared" si="37"/>
        <v>4.786928E-2</v>
      </c>
      <c r="T122" s="68">
        <f t="shared" si="40"/>
        <v>0</v>
      </c>
      <c r="U122" s="44"/>
      <c r="V122" s="66">
        <v>0.18392000000000006</v>
      </c>
      <c r="W122" s="44">
        <v>8.2161700000000017</v>
      </c>
      <c r="X122" s="44">
        <v>5.7246799999999984</v>
      </c>
      <c r="Y122" s="44">
        <v>3.4327895699999997</v>
      </c>
      <c r="Z122" s="68">
        <v>4.4491803278688549</v>
      </c>
    </row>
    <row r="123" spans="1:26" x14ac:dyDescent="0.35">
      <c r="A123" s="25">
        <v>42854</v>
      </c>
      <c r="B123" s="17">
        <f t="shared" si="26"/>
        <v>2017</v>
      </c>
      <c r="C123" s="17">
        <f t="shared" si="27"/>
        <v>4</v>
      </c>
      <c r="D123" s="17">
        <f t="shared" si="28"/>
        <v>29</v>
      </c>
      <c r="E123" s="17">
        <v>29.92</v>
      </c>
      <c r="F123" s="17">
        <v>0</v>
      </c>
      <c r="G123" s="12">
        <f t="shared" si="29"/>
        <v>2.9920000000000002E-2</v>
      </c>
      <c r="I123" s="66">
        <f t="shared" si="38"/>
        <v>28</v>
      </c>
      <c r="J123" s="44">
        <f t="shared" si="39"/>
        <v>7</v>
      </c>
      <c r="K123" s="67">
        <v>45501</v>
      </c>
      <c r="L123" s="44">
        <f t="shared" si="30"/>
        <v>5.6219999999999999E-2</v>
      </c>
      <c r="M123" s="44">
        <f t="shared" si="31"/>
        <v>4.7060000000000005E-2</v>
      </c>
      <c r="N123" s="44">
        <f t="shared" si="32"/>
        <v>8.8699999999999994E-3</v>
      </c>
      <c r="O123" s="44">
        <f t="shared" si="36"/>
        <v>3.0449999999999998E-2</v>
      </c>
      <c r="P123" s="44">
        <f t="shared" si="33"/>
        <v>5.2999999999999998E-4</v>
      </c>
      <c r="Q123" s="44">
        <f t="shared" si="34"/>
        <v>6.5040000000000001E-2</v>
      </c>
      <c r="R123" s="44">
        <f t="shared" si="35"/>
        <v>4.5010000000000001E-2</v>
      </c>
      <c r="S123" s="44">
        <f t="shared" si="37"/>
        <v>4.8148989999999996E-2</v>
      </c>
      <c r="T123" s="68">
        <f t="shared" si="40"/>
        <v>0</v>
      </c>
      <c r="U123" s="44"/>
      <c r="V123" s="66">
        <v>0.18445000000000006</v>
      </c>
      <c r="W123" s="44">
        <v>8.2812100000000015</v>
      </c>
      <c r="X123" s="44">
        <v>5.7696899999999989</v>
      </c>
      <c r="Y123" s="44">
        <v>3.4809385599999998</v>
      </c>
      <c r="Z123" s="68">
        <v>4.4868852459016422</v>
      </c>
    </row>
    <row r="124" spans="1:26" x14ac:dyDescent="0.35">
      <c r="A124" s="25">
        <v>42855</v>
      </c>
      <c r="B124" s="17">
        <f t="shared" si="26"/>
        <v>2017</v>
      </c>
      <c r="C124" s="17">
        <f t="shared" si="27"/>
        <v>4</v>
      </c>
      <c r="D124" s="17">
        <f t="shared" si="28"/>
        <v>30</v>
      </c>
      <c r="E124" s="17">
        <v>30.9</v>
      </c>
      <c r="F124" s="17">
        <v>0</v>
      </c>
      <c r="G124" s="12">
        <f t="shared" si="29"/>
        <v>3.0899999999999997E-2</v>
      </c>
      <c r="I124" s="66">
        <f t="shared" si="38"/>
        <v>29</v>
      </c>
      <c r="J124" s="44">
        <f t="shared" si="39"/>
        <v>7</v>
      </c>
      <c r="K124" s="67">
        <v>45502</v>
      </c>
      <c r="L124" s="44">
        <f t="shared" si="30"/>
        <v>5.1139999999999998E-2</v>
      </c>
      <c r="M124" s="44">
        <f t="shared" si="31"/>
        <v>4.6520000000000006E-2</v>
      </c>
      <c r="N124" s="44">
        <f t="shared" si="32"/>
        <v>1.0320000000000001E-2</v>
      </c>
      <c r="O124" s="44">
        <f t="shared" si="36"/>
        <v>2.7289999999999998E-2</v>
      </c>
      <c r="P124" s="44">
        <f t="shared" si="33"/>
        <v>5.2999999999999998E-4</v>
      </c>
      <c r="Q124" s="44">
        <f t="shared" si="34"/>
        <v>7.2440000000000004E-2</v>
      </c>
      <c r="R124" s="44">
        <f t="shared" si="35"/>
        <v>5.5549999999999995E-2</v>
      </c>
      <c r="S124" s="44">
        <f t="shared" si="37"/>
        <v>4.8044580000000003E-2</v>
      </c>
      <c r="T124" s="68">
        <f t="shared" si="40"/>
        <v>0</v>
      </c>
      <c r="U124" s="44"/>
      <c r="V124" s="66">
        <v>0.18498000000000006</v>
      </c>
      <c r="W124" s="44">
        <v>8.3536500000000018</v>
      </c>
      <c r="X124" s="44">
        <v>5.8252399999999991</v>
      </c>
      <c r="Y124" s="44">
        <v>3.5289831399999998</v>
      </c>
      <c r="Z124" s="68">
        <v>4.5245901639344295</v>
      </c>
    </row>
    <row r="125" spans="1:26" x14ac:dyDescent="0.35">
      <c r="A125" s="25">
        <v>42856</v>
      </c>
      <c r="B125" s="17">
        <f t="shared" si="26"/>
        <v>2017</v>
      </c>
      <c r="C125" s="17">
        <f t="shared" si="27"/>
        <v>5</v>
      </c>
      <c r="D125" s="17">
        <f t="shared" si="28"/>
        <v>1</v>
      </c>
      <c r="E125" s="17">
        <v>40.07</v>
      </c>
      <c r="F125" s="17">
        <v>0</v>
      </c>
      <c r="G125" s="12">
        <f t="shared" si="29"/>
        <v>4.0070000000000001E-2</v>
      </c>
      <c r="I125" s="66">
        <f t="shared" si="38"/>
        <v>30</v>
      </c>
      <c r="J125" s="44">
        <f t="shared" si="39"/>
        <v>7</v>
      </c>
      <c r="K125" s="67">
        <v>45503</v>
      </c>
      <c r="L125" s="44">
        <f t="shared" si="30"/>
        <v>5.0630000000000001E-2</v>
      </c>
      <c r="M125" s="44">
        <f t="shared" si="31"/>
        <v>4.4469999999999996E-2</v>
      </c>
      <c r="N125" s="44">
        <f t="shared" si="32"/>
        <v>1.1130000000000001E-2</v>
      </c>
      <c r="O125" s="44">
        <f t="shared" si="36"/>
        <v>2.8420000000000001E-2</v>
      </c>
      <c r="P125" s="44">
        <f t="shared" si="33"/>
        <v>5.2999999999999998E-4</v>
      </c>
      <c r="Q125" s="44">
        <f t="shared" si="34"/>
        <v>6.8210000000000007E-2</v>
      </c>
      <c r="R125" s="44">
        <f t="shared" si="35"/>
        <v>4.2930000000000003E-2</v>
      </c>
      <c r="S125" s="44">
        <f t="shared" si="37"/>
        <v>4.8022170000000003E-2</v>
      </c>
      <c r="T125" s="68">
        <f t="shared" si="40"/>
        <v>0</v>
      </c>
      <c r="U125" s="44"/>
      <c r="V125" s="66">
        <v>0.18551000000000006</v>
      </c>
      <c r="W125" s="44">
        <v>8.4218600000000023</v>
      </c>
      <c r="X125" s="44">
        <v>5.8681699999999992</v>
      </c>
      <c r="Y125" s="44">
        <v>3.5770053099999997</v>
      </c>
      <c r="Z125" s="68">
        <v>4.5622950819672168</v>
      </c>
    </row>
    <row r="126" spans="1:26" x14ac:dyDescent="0.35">
      <c r="A126" s="25">
        <v>42857</v>
      </c>
      <c r="B126" s="17">
        <f t="shared" si="26"/>
        <v>2017</v>
      </c>
      <c r="C126" s="17">
        <f t="shared" si="27"/>
        <v>5</v>
      </c>
      <c r="D126" s="17">
        <f t="shared" si="28"/>
        <v>2</v>
      </c>
      <c r="E126" s="17">
        <v>42.7</v>
      </c>
      <c r="F126" s="17">
        <v>0</v>
      </c>
      <c r="G126" s="12">
        <f t="shared" si="29"/>
        <v>4.2700000000000002E-2</v>
      </c>
      <c r="I126" s="66">
        <f t="shared" si="38"/>
        <v>31</v>
      </c>
      <c r="J126" s="44">
        <f t="shared" si="39"/>
        <v>7</v>
      </c>
      <c r="K126" s="67">
        <v>45504</v>
      </c>
      <c r="L126" s="44">
        <f t="shared" si="30"/>
        <v>5.0529999999999999E-2</v>
      </c>
      <c r="M126" s="44">
        <f t="shared" si="31"/>
        <v>3.5979999999999998E-2</v>
      </c>
      <c r="N126" s="44">
        <f t="shared" si="32"/>
        <v>7.5599999999999999E-3</v>
      </c>
      <c r="O126" s="44">
        <f t="shared" si="36"/>
        <v>3.039E-2</v>
      </c>
      <c r="P126" s="44">
        <f t="shared" si="33"/>
        <v>5.2999999999999998E-4</v>
      </c>
      <c r="Q126" s="44">
        <f t="shared" si="34"/>
        <v>6.6500000000000004E-2</v>
      </c>
      <c r="R126" s="44">
        <f t="shared" si="35"/>
        <v>5.093000000000001E-2</v>
      </c>
      <c r="S126" s="44">
        <f t="shared" si="37"/>
        <v>4.7060339999999999E-2</v>
      </c>
      <c r="T126" s="68">
        <f t="shared" si="40"/>
        <v>0</v>
      </c>
      <c r="U126" s="44"/>
      <c r="V126" s="66">
        <v>0.18604000000000007</v>
      </c>
      <c r="W126" s="44">
        <v>8.4883600000000019</v>
      </c>
      <c r="X126" s="44">
        <v>5.9190999999999994</v>
      </c>
      <c r="Y126" s="44">
        <v>3.6240656499999995</v>
      </c>
      <c r="Z126" s="68">
        <v>4.6000000000000041</v>
      </c>
    </row>
    <row r="127" spans="1:26" x14ac:dyDescent="0.35">
      <c r="A127" s="25">
        <v>42858</v>
      </c>
      <c r="B127" s="17">
        <f t="shared" si="26"/>
        <v>2017</v>
      </c>
      <c r="C127" s="17">
        <f t="shared" si="27"/>
        <v>5</v>
      </c>
      <c r="D127" s="17">
        <f t="shared" si="28"/>
        <v>3</v>
      </c>
      <c r="E127" s="17">
        <v>29.72</v>
      </c>
      <c r="F127" s="17">
        <v>0</v>
      </c>
      <c r="G127" s="12">
        <f t="shared" si="29"/>
        <v>2.972E-2</v>
      </c>
      <c r="I127" s="66">
        <f t="shared" si="38"/>
        <v>1</v>
      </c>
      <c r="J127" s="44">
        <f t="shared" si="39"/>
        <v>8</v>
      </c>
      <c r="K127" s="67">
        <v>45505</v>
      </c>
      <c r="L127" s="44">
        <f t="shared" si="30"/>
        <v>4.6299999999999994E-2</v>
      </c>
      <c r="M127" s="44">
        <f t="shared" si="31"/>
        <v>3.7109999999999997E-2</v>
      </c>
      <c r="N127" s="44">
        <f t="shared" si="32"/>
        <v>2.8300000000000001E-3</v>
      </c>
      <c r="O127" s="44">
        <f t="shared" si="36"/>
        <v>1.8800000000000001E-2</v>
      </c>
      <c r="P127" s="44">
        <f t="shared" si="33"/>
        <v>0</v>
      </c>
      <c r="Q127" s="44">
        <f t="shared" si="34"/>
        <v>6.7830000000000001E-2</v>
      </c>
      <c r="R127" s="44">
        <f t="shared" si="35"/>
        <v>3.5000000000000003E-2</v>
      </c>
      <c r="S127" s="44">
        <f t="shared" si="37"/>
        <v>4.8244749999999996E-2</v>
      </c>
      <c r="T127" s="68">
        <f t="shared" si="40"/>
        <v>0</v>
      </c>
      <c r="U127" s="44"/>
      <c r="V127" s="66">
        <v>0.18604000000000007</v>
      </c>
      <c r="W127" s="44">
        <v>8.5561900000000026</v>
      </c>
      <c r="X127" s="44">
        <v>5.9540999999999995</v>
      </c>
      <c r="Y127" s="44">
        <v>3.6723103999999993</v>
      </c>
      <c r="Z127" s="68">
        <v>4.6377049180327914</v>
      </c>
    </row>
    <row r="128" spans="1:26" x14ac:dyDescent="0.35">
      <c r="A128" s="25">
        <v>42859</v>
      </c>
      <c r="B128" s="17">
        <f t="shared" si="26"/>
        <v>2017</v>
      </c>
      <c r="C128" s="17">
        <f t="shared" si="27"/>
        <v>5</v>
      </c>
      <c r="D128" s="17">
        <f t="shared" si="28"/>
        <v>4</v>
      </c>
      <c r="E128" s="17">
        <v>37.82</v>
      </c>
      <c r="F128" s="17">
        <v>0</v>
      </c>
      <c r="G128" s="12">
        <f t="shared" si="29"/>
        <v>3.7819999999999999E-2</v>
      </c>
      <c r="I128" s="66">
        <f t="shared" si="38"/>
        <v>2</v>
      </c>
      <c r="J128" s="44">
        <f t="shared" si="39"/>
        <v>8</v>
      </c>
      <c r="K128" s="67">
        <v>45506</v>
      </c>
      <c r="L128" s="44">
        <f t="shared" si="30"/>
        <v>4.6579999999999996E-2</v>
      </c>
      <c r="M128" s="44">
        <f t="shared" si="31"/>
        <v>3.449E-2</v>
      </c>
      <c r="N128" s="44">
        <f t="shared" si="32"/>
        <v>5.0300000000000006E-3</v>
      </c>
      <c r="O128" s="44">
        <f t="shared" si="36"/>
        <v>1.8499999999999999E-2</v>
      </c>
      <c r="P128" s="44">
        <f t="shared" si="33"/>
        <v>0</v>
      </c>
      <c r="Q128" s="44">
        <f t="shared" si="34"/>
        <v>6.3150000000000012E-2</v>
      </c>
      <c r="R128" s="44">
        <f t="shared" si="35"/>
        <v>4.5359999999999998E-2</v>
      </c>
      <c r="S128" s="44">
        <f t="shared" si="37"/>
        <v>4.8984060000000003E-2</v>
      </c>
      <c r="T128" s="68">
        <f t="shared" si="40"/>
        <v>0</v>
      </c>
      <c r="U128" s="44"/>
      <c r="V128" s="66">
        <v>0.18604000000000007</v>
      </c>
      <c r="W128" s="44">
        <v>8.6193400000000029</v>
      </c>
      <c r="X128" s="44">
        <v>5.9994599999999991</v>
      </c>
      <c r="Y128" s="44">
        <v>3.7212944599999993</v>
      </c>
      <c r="Z128" s="68">
        <v>4.6754098360655787</v>
      </c>
    </row>
    <row r="129" spans="1:26" x14ac:dyDescent="0.35">
      <c r="A129" s="25">
        <v>42860</v>
      </c>
      <c r="B129" s="17">
        <f t="shared" si="26"/>
        <v>2017</v>
      </c>
      <c r="C129" s="17">
        <f t="shared" si="27"/>
        <v>5</v>
      </c>
      <c r="D129" s="17">
        <f t="shared" si="28"/>
        <v>5</v>
      </c>
      <c r="E129" s="17">
        <v>40.53</v>
      </c>
      <c r="F129" s="17">
        <v>0</v>
      </c>
      <c r="G129" s="12">
        <f t="shared" si="29"/>
        <v>4.0530000000000004E-2</v>
      </c>
      <c r="I129" s="66">
        <f t="shared" si="38"/>
        <v>3</v>
      </c>
      <c r="J129" s="44">
        <f t="shared" si="39"/>
        <v>8</v>
      </c>
      <c r="K129" s="67">
        <v>45507</v>
      </c>
      <c r="L129" s="44">
        <f t="shared" si="30"/>
        <v>4.6929999999999999E-2</v>
      </c>
      <c r="M129" s="44">
        <f t="shared" si="31"/>
        <v>2.7649999999999997E-2</v>
      </c>
      <c r="N129" s="44">
        <f t="shared" si="32"/>
        <v>4.7800000000000004E-3</v>
      </c>
      <c r="O129" s="44">
        <f t="shared" si="36"/>
        <v>1.9230000000000001E-2</v>
      </c>
      <c r="P129" s="44">
        <f t="shared" si="33"/>
        <v>0</v>
      </c>
      <c r="Q129" s="44">
        <f t="shared" si="34"/>
        <v>6.411E-2</v>
      </c>
      <c r="R129" s="44">
        <f t="shared" si="35"/>
        <v>3.492E-2</v>
      </c>
      <c r="S129" s="44">
        <f t="shared" si="37"/>
        <v>5.1498330000000002E-2</v>
      </c>
      <c r="T129" s="68">
        <f t="shared" si="40"/>
        <v>0</v>
      </c>
      <c r="U129" s="44"/>
      <c r="V129" s="66">
        <v>0.18604000000000007</v>
      </c>
      <c r="W129" s="44">
        <v>8.6834500000000023</v>
      </c>
      <c r="X129" s="44">
        <v>6.0343799999999987</v>
      </c>
      <c r="Y129" s="44">
        <v>3.7727927899999991</v>
      </c>
      <c r="Z129" s="68">
        <v>4.713114754098366</v>
      </c>
    </row>
    <row r="130" spans="1:26" x14ac:dyDescent="0.35">
      <c r="A130" s="25">
        <v>42861</v>
      </c>
      <c r="B130" s="17">
        <f t="shared" si="26"/>
        <v>2017</v>
      </c>
      <c r="C130" s="17">
        <f t="shared" si="27"/>
        <v>5</v>
      </c>
      <c r="D130" s="17">
        <f t="shared" si="28"/>
        <v>6</v>
      </c>
      <c r="E130" s="17">
        <v>20.170000000000002</v>
      </c>
      <c r="F130" s="17">
        <v>0</v>
      </c>
      <c r="G130" s="12">
        <f t="shared" si="29"/>
        <v>2.017E-2</v>
      </c>
      <c r="I130" s="66">
        <f t="shared" si="38"/>
        <v>4</v>
      </c>
      <c r="J130" s="44">
        <f t="shared" si="39"/>
        <v>8</v>
      </c>
      <c r="K130" s="67">
        <v>45508</v>
      </c>
      <c r="L130" s="44">
        <f t="shared" si="30"/>
        <v>4.6509999999999996E-2</v>
      </c>
      <c r="M130" s="44">
        <f t="shared" si="31"/>
        <v>2.4320000000000001E-2</v>
      </c>
      <c r="N130" s="44">
        <f t="shared" si="32"/>
        <v>4.6699999999999997E-3</v>
      </c>
      <c r="O130" s="44">
        <f t="shared" si="36"/>
        <v>1.9310000000000001E-2</v>
      </c>
      <c r="P130" s="44">
        <f t="shared" si="33"/>
        <v>0</v>
      </c>
      <c r="Q130" s="44">
        <f t="shared" si="34"/>
        <v>3.4029999999999998E-2</v>
      </c>
      <c r="R130" s="44">
        <f t="shared" si="35"/>
        <v>1.354E-2</v>
      </c>
      <c r="S130" s="44">
        <f t="shared" si="37"/>
        <v>5.562814E-2</v>
      </c>
      <c r="T130" s="68">
        <f t="shared" si="40"/>
        <v>0</v>
      </c>
      <c r="U130" s="44"/>
      <c r="V130" s="66">
        <v>0.18604000000000007</v>
      </c>
      <c r="W130" s="44">
        <v>8.7174800000000019</v>
      </c>
      <c r="X130" s="44">
        <v>6.0479199999999986</v>
      </c>
      <c r="Y130" s="44">
        <v>3.8284209299999992</v>
      </c>
      <c r="Z130" s="68">
        <v>4.7508196721311533</v>
      </c>
    </row>
    <row r="131" spans="1:26" x14ac:dyDescent="0.35">
      <c r="A131" s="25">
        <v>42862</v>
      </c>
      <c r="B131" s="17">
        <f t="shared" si="26"/>
        <v>2017</v>
      </c>
      <c r="C131" s="17">
        <f t="shared" si="27"/>
        <v>5</v>
      </c>
      <c r="D131" s="17">
        <f t="shared" si="28"/>
        <v>7</v>
      </c>
      <c r="E131" s="17">
        <v>20.55</v>
      </c>
      <c r="F131" s="17">
        <v>0</v>
      </c>
      <c r="G131" s="12">
        <f t="shared" si="29"/>
        <v>2.0550000000000002E-2</v>
      </c>
      <c r="I131" s="66">
        <f t="shared" si="38"/>
        <v>5</v>
      </c>
      <c r="J131" s="44">
        <f t="shared" si="39"/>
        <v>8</v>
      </c>
      <c r="K131" s="67">
        <v>45509</v>
      </c>
      <c r="L131" s="44">
        <f t="shared" si="30"/>
        <v>4.2509999999999999E-2</v>
      </c>
      <c r="M131" s="44">
        <f t="shared" si="31"/>
        <v>2.4120000000000003E-2</v>
      </c>
      <c r="N131" s="44">
        <f t="shared" si="32"/>
        <v>5.2500000000000003E-3</v>
      </c>
      <c r="O131" s="44">
        <f t="shared" si="36"/>
        <v>1.9530000000000002E-2</v>
      </c>
      <c r="P131" s="44">
        <f t="shared" si="33"/>
        <v>0</v>
      </c>
      <c r="Q131" s="44">
        <f t="shared" si="34"/>
        <v>6.5170000000000006E-2</v>
      </c>
      <c r="R131" s="44">
        <f t="shared" si="35"/>
        <v>2.214E-2</v>
      </c>
      <c r="S131" s="44">
        <f t="shared" si="37"/>
        <v>5.8212760000000002E-2</v>
      </c>
      <c r="T131" s="68">
        <f t="shared" si="40"/>
        <v>0</v>
      </c>
      <c r="U131" s="44"/>
      <c r="V131" s="66">
        <v>0.18604000000000007</v>
      </c>
      <c r="W131" s="44">
        <v>8.7826500000000021</v>
      </c>
      <c r="X131" s="44">
        <v>6.0700599999999989</v>
      </c>
      <c r="Y131" s="44">
        <v>3.8866336899999991</v>
      </c>
      <c r="Z131" s="68">
        <v>4.7885245901639406</v>
      </c>
    </row>
    <row r="132" spans="1:26" x14ac:dyDescent="0.35">
      <c r="A132" s="25">
        <v>42863</v>
      </c>
      <c r="B132" s="17">
        <f t="shared" si="26"/>
        <v>2017</v>
      </c>
      <c r="C132" s="17">
        <f t="shared" si="27"/>
        <v>5</v>
      </c>
      <c r="D132" s="17">
        <f t="shared" si="28"/>
        <v>8</v>
      </c>
      <c r="E132" s="17">
        <v>26.6</v>
      </c>
      <c r="F132" s="17">
        <v>0</v>
      </c>
      <c r="G132" s="12">
        <f t="shared" si="29"/>
        <v>2.6600000000000002E-2</v>
      </c>
      <c r="I132" s="66">
        <f t="shared" si="38"/>
        <v>6</v>
      </c>
      <c r="J132" s="44">
        <f t="shared" si="39"/>
        <v>8</v>
      </c>
      <c r="K132" s="67">
        <v>45510</v>
      </c>
      <c r="L132" s="44">
        <f t="shared" si="30"/>
        <v>4.2619999999999998E-2</v>
      </c>
      <c r="M132" s="44">
        <f t="shared" si="31"/>
        <v>1.8339999999999999E-2</v>
      </c>
      <c r="N132" s="44">
        <f t="shared" si="32"/>
        <v>1.2E-2</v>
      </c>
      <c r="O132" s="44">
        <f t="shared" si="36"/>
        <v>2.0079999999999997E-2</v>
      </c>
      <c r="P132" s="44">
        <f t="shared" si="33"/>
        <v>0</v>
      </c>
      <c r="Q132" s="44">
        <f t="shared" si="34"/>
        <v>7.0209999999999995E-2</v>
      </c>
      <c r="R132" s="44">
        <f t="shared" si="35"/>
        <v>1.9530000000000002E-2</v>
      </c>
      <c r="S132" s="44">
        <f t="shared" si="37"/>
        <v>6.427165E-2</v>
      </c>
      <c r="T132" s="68">
        <f t="shared" si="40"/>
        <v>0</v>
      </c>
      <c r="U132" s="44"/>
      <c r="V132" s="66">
        <v>0.18604000000000007</v>
      </c>
      <c r="W132" s="44">
        <v>8.8528600000000015</v>
      </c>
      <c r="X132" s="44">
        <v>6.0895899999999985</v>
      </c>
      <c r="Y132" s="44">
        <v>3.9509053399999989</v>
      </c>
      <c r="Z132" s="68">
        <v>4.8262295081967279</v>
      </c>
    </row>
    <row r="133" spans="1:26" x14ac:dyDescent="0.35">
      <c r="A133" s="25">
        <v>42864</v>
      </c>
      <c r="B133" s="17">
        <f t="shared" si="26"/>
        <v>2017</v>
      </c>
      <c r="C133" s="17">
        <f t="shared" si="27"/>
        <v>5</v>
      </c>
      <c r="D133" s="17">
        <f t="shared" si="28"/>
        <v>9</v>
      </c>
      <c r="E133" s="17">
        <v>38.21</v>
      </c>
      <c r="F133" s="17">
        <v>0</v>
      </c>
      <c r="G133" s="12">
        <f t="shared" si="29"/>
        <v>3.8210000000000001E-2</v>
      </c>
      <c r="I133" s="66">
        <f t="shared" si="38"/>
        <v>7</v>
      </c>
      <c r="J133" s="44">
        <f t="shared" si="39"/>
        <v>8</v>
      </c>
      <c r="K133" s="67">
        <v>45511</v>
      </c>
      <c r="L133" s="44">
        <f t="shared" si="30"/>
        <v>4.1159999999999995E-2</v>
      </c>
      <c r="M133" s="44">
        <f t="shared" si="31"/>
        <v>3.5130000000000002E-2</v>
      </c>
      <c r="N133" s="44">
        <f t="shared" si="32"/>
        <v>1.9699999999999999E-2</v>
      </c>
      <c r="O133" s="44">
        <f t="shared" si="36"/>
        <v>1.9740000000000001E-2</v>
      </c>
      <c r="P133" s="44">
        <f t="shared" si="33"/>
        <v>0</v>
      </c>
      <c r="Q133" s="44">
        <f t="shared" si="34"/>
        <v>6.9489999999999996E-2</v>
      </c>
      <c r="R133" s="44">
        <f t="shared" si="35"/>
        <v>2.0289999999999999E-2</v>
      </c>
      <c r="S133" s="44">
        <f t="shared" si="37"/>
        <v>5.6190619999999997E-2</v>
      </c>
      <c r="T133" s="68">
        <f t="shared" si="40"/>
        <v>0</v>
      </c>
      <c r="U133" s="44"/>
      <c r="V133" s="66">
        <v>0.18604000000000007</v>
      </c>
      <c r="W133" s="44">
        <v>8.9223500000000016</v>
      </c>
      <c r="X133" s="44">
        <v>6.1098799999999986</v>
      </c>
      <c r="Y133" s="44">
        <v>4.0070959599999991</v>
      </c>
      <c r="Z133" s="68">
        <v>4.8639344262295152</v>
      </c>
    </row>
    <row r="134" spans="1:26" x14ac:dyDescent="0.35">
      <c r="A134" s="25">
        <v>42865</v>
      </c>
      <c r="B134" s="17">
        <f t="shared" ref="B134:B197" si="41">YEAR(A134)</f>
        <v>2017</v>
      </c>
      <c r="C134" s="17">
        <f t="shared" ref="C134:C197" si="42">MONTH(A134)</f>
        <v>5</v>
      </c>
      <c r="D134" s="17">
        <f t="shared" ref="D134:D197" si="43">DAY(A134)</f>
        <v>10</v>
      </c>
      <c r="E134" s="17">
        <v>35.72</v>
      </c>
      <c r="F134" s="17">
        <v>0</v>
      </c>
      <c r="G134" s="12">
        <f t="shared" ref="G134:G197" si="44">SUM(E134:F134)/1000</f>
        <v>3.5720000000000002E-2</v>
      </c>
      <c r="I134" s="66">
        <f t="shared" si="38"/>
        <v>8</v>
      </c>
      <c r="J134" s="44">
        <f t="shared" si="39"/>
        <v>8</v>
      </c>
      <c r="K134" s="67">
        <v>45512</v>
      </c>
      <c r="L134" s="44">
        <f t="shared" si="30"/>
        <v>3.9909999999999994E-2</v>
      </c>
      <c r="M134" s="44">
        <f t="shared" si="31"/>
        <v>3.4939999999999999E-2</v>
      </c>
      <c r="N134" s="44">
        <f t="shared" si="32"/>
        <v>0.02</v>
      </c>
      <c r="O134" s="44">
        <f t="shared" si="36"/>
        <v>1.8290000000000001E-2</v>
      </c>
      <c r="P134" s="44">
        <f t="shared" si="33"/>
        <v>0</v>
      </c>
      <c r="Q134" s="44">
        <f t="shared" si="34"/>
        <v>6.7970000000000003E-2</v>
      </c>
      <c r="R134" s="44">
        <f t="shared" si="35"/>
        <v>3.6549999999999999E-2</v>
      </c>
      <c r="S134" s="44">
        <f t="shared" si="37"/>
        <v>5.5131360000000004E-2</v>
      </c>
      <c r="T134" s="68">
        <f t="shared" si="40"/>
        <v>0</v>
      </c>
      <c r="U134" s="44"/>
      <c r="V134" s="66">
        <v>0.18604000000000007</v>
      </c>
      <c r="W134" s="44">
        <v>8.9903200000000023</v>
      </c>
      <c r="X134" s="44">
        <v>6.1464299999999987</v>
      </c>
      <c r="Y134" s="44">
        <v>4.062227319999999</v>
      </c>
      <c r="Z134" s="68">
        <v>4.9016393442623025</v>
      </c>
    </row>
    <row r="135" spans="1:26" x14ac:dyDescent="0.35">
      <c r="A135" s="25">
        <v>42866</v>
      </c>
      <c r="B135" s="17">
        <f t="shared" si="41"/>
        <v>2017</v>
      </c>
      <c r="C135" s="17">
        <f t="shared" si="42"/>
        <v>5</v>
      </c>
      <c r="D135" s="17">
        <f t="shared" si="43"/>
        <v>11</v>
      </c>
      <c r="E135" s="17">
        <v>36.270000000000003</v>
      </c>
      <c r="F135" s="17">
        <v>0</v>
      </c>
      <c r="G135" s="12">
        <f t="shared" si="44"/>
        <v>3.6270000000000004E-2</v>
      </c>
      <c r="I135" s="66">
        <f t="shared" si="38"/>
        <v>9</v>
      </c>
      <c r="J135" s="44">
        <f t="shared" si="39"/>
        <v>8</v>
      </c>
      <c r="K135" s="67">
        <v>45513</v>
      </c>
      <c r="L135" s="44">
        <f t="shared" si="30"/>
        <v>4.6640000000000001E-2</v>
      </c>
      <c r="M135" s="44">
        <f t="shared" si="31"/>
        <v>3.5740000000000001E-2</v>
      </c>
      <c r="N135" s="44">
        <f t="shared" si="32"/>
        <v>2.3800000000000002E-2</v>
      </c>
      <c r="O135" s="44">
        <f t="shared" si="36"/>
        <v>1.8290000000000001E-2</v>
      </c>
      <c r="P135" s="44">
        <f t="shared" si="33"/>
        <v>0</v>
      </c>
      <c r="Q135" s="44">
        <f t="shared" si="34"/>
        <v>7.2139999999999996E-2</v>
      </c>
      <c r="R135" s="44">
        <f t="shared" si="35"/>
        <v>4.1180000000000008E-2</v>
      </c>
      <c r="S135" s="44">
        <f t="shared" si="37"/>
        <v>5.6803659999999999E-2</v>
      </c>
      <c r="T135" s="68">
        <f t="shared" si="40"/>
        <v>0</v>
      </c>
      <c r="U135" s="44"/>
      <c r="V135" s="66">
        <v>0.18604000000000007</v>
      </c>
      <c r="W135" s="44">
        <v>9.0624600000000015</v>
      </c>
      <c r="X135" s="44">
        <v>6.1876099999999985</v>
      </c>
      <c r="Y135" s="44">
        <v>4.1190309799999989</v>
      </c>
      <c r="Z135" s="68">
        <v>4.9393442622950898</v>
      </c>
    </row>
    <row r="136" spans="1:26" x14ac:dyDescent="0.35">
      <c r="A136" s="25">
        <v>42867</v>
      </c>
      <c r="B136" s="17">
        <f t="shared" si="41"/>
        <v>2017</v>
      </c>
      <c r="C136" s="17">
        <f t="shared" si="42"/>
        <v>5</v>
      </c>
      <c r="D136" s="17">
        <f t="shared" si="43"/>
        <v>12</v>
      </c>
      <c r="E136" s="17">
        <v>32.35</v>
      </c>
      <c r="F136" s="17">
        <v>0</v>
      </c>
      <c r="G136" s="12">
        <f t="shared" si="44"/>
        <v>3.2350000000000004E-2</v>
      </c>
      <c r="I136" s="66">
        <f t="shared" si="38"/>
        <v>10</v>
      </c>
      <c r="J136" s="44">
        <f t="shared" si="39"/>
        <v>8</v>
      </c>
      <c r="K136" s="67">
        <v>45514</v>
      </c>
      <c r="L136" s="44">
        <f t="shared" si="30"/>
        <v>4.4260000000000001E-2</v>
      </c>
      <c r="M136" s="44">
        <f t="shared" si="31"/>
        <v>4.2900000000000001E-2</v>
      </c>
      <c r="N136" s="44">
        <f t="shared" si="32"/>
        <v>1.7399999999999999E-2</v>
      </c>
      <c r="O136" s="44">
        <f t="shared" si="36"/>
        <v>1.5609999999999999E-2</v>
      </c>
      <c r="P136" s="44">
        <f t="shared" si="33"/>
        <v>0</v>
      </c>
      <c r="Q136" s="44">
        <f t="shared" si="34"/>
        <v>7.2690000000000005E-2</v>
      </c>
      <c r="R136" s="44">
        <f t="shared" si="35"/>
        <v>4.1239999999999999E-2</v>
      </c>
      <c r="S136" s="44">
        <f t="shared" si="37"/>
        <v>5.6522070000000001E-2</v>
      </c>
      <c r="T136" s="68">
        <f t="shared" si="40"/>
        <v>0</v>
      </c>
      <c r="U136" s="44"/>
      <c r="V136" s="66">
        <v>0.18604000000000007</v>
      </c>
      <c r="W136" s="44">
        <v>9.1351500000000012</v>
      </c>
      <c r="X136" s="44">
        <v>6.2288499999999987</v>
      </c>
      <c r="Y136" s="44">
        <v>4.1755530499999987</v>
      </c>
      <c r="Z136" s="68">
        <v>4.9770491803278771</v>
      </c>
    </row>
    <row r="137" spans="1:26" x14ac:dyDescent="0.35">
      <c r="A137" s="25">
        <v>42868</v>
      </c>
      <c r="B137" s="17">
        <f t="shared" si="41"/>
        <v>2017</v>
      </c>
      <c r="C137" s="17">
        <f t="shared" si="42"/>
        <v>5</v>
      </c>
      <c r="D137" s="17">
        <f t="shared" si="43"/>
        <v>13</v>
      </c>
      <c r="E137" s="17">
        <v>36.43</v>
      </c>
      <c r="F137" s="17">
        <v>0</v>
      </c>
      <c r="G137" s="12">
        <f t="shared" si="44"/>
        <v>3.6429999999999997E-2</v>
      </c>
      <c r="I137" s="66">
        <f t="shared" si="38"/>
        <v>11</v>
      </c>
      <c r="J137" s="44">
        <f t="shared" si="39"/>
        <v>8</v>
      </c>
      <c r="K137" s="67">
        <v>45515</v>
      </c>
      <c r="L137" s="44">
        <f t="shared" si="30"/>
        <v>5.1159999999999997E-2</v>
      </c>
      <c r="M137" s="44">
        <f t="shared" si="31"/>
        <v>4.1409999999999995E-2</v>
      </c>
      <c r="N137" s="44">
        <f t="shared" si="32"/>
        <v>1.8069999999999999E-2</v>
      </c>
      <c r="O137" s="44">
        <f t="shared" si="36"/>
        <v>1.0529999999999999E-2</v>
      </c>
      <c r="P137" s="44">
        <f t="shared" si="33"/>
        <v>1.14E-3</v>
      </c>
      <c r="Q137" s="44">
        <f t="shared" si="34"/>
        <v>1.6709999999999999E-2</v>
      </c>
      <c r="R137" s="44">
        <f t="shared" si="35"/>
        <v>4.7620000000000003E-2</v>
      </c>
      <c r="S137" s="44">
        <f t="shared" si="37"/>
        <v>5.6986370000000001E-2</v>
      </c>
      <c r="T137" s="68">
        <f t="shared" si="40"/>
        <v>0</v>
      </c>
      <c r="U137" s="44"/>
      <c r="V137" s="66">
        <v>0.18718000000000007</v>
      </c>
      <c r="W137" s="44">
        <v>9.151860000000001</v>
      </c>
      <c r="X137" s="44">
        <v>6.2764699999999989</v>
      </c>
      <c r="Y137" s="44">
        <v>4.2325394199999984</v>
      </c>
      <c r="Z137" s="68">
        <v>5.0147540983606644</v>
      </c>
    </row>
    <row r="138" spans="1:26" x14ac:dyDescent="0.35">
      <c r="A138" s="25">
        <v>42869</v>
      </c>
      <c r="B138" s="17">
        <f t="shared" si="41"/>
        <v>2017</v>
      </c>
      <c r="C138" s="17">
        <f t="shared" si="42"/>
        <v>5</v>
      </c>
      <c r="D138" s="17">
        <f t="shared" si="43"/>
        <v>14</v>
      </c>
      <c r="E138" s="17">
        <v>39.56</v>
      </c>
      <c r="F138" s="17">
        <v>0</v>
      </c>
      <c r="G138" s="12">
        <f t="shared" si="44"/>
        <v>3.9560000000000005E-2</v>
      </c>
      <c r="I138" s="66">
        <f t="shared" si="38"/>
        <v>12</v>
      </c>
      <c r="J138" s="44">
        <f t="shared" si="39"/>
        <v>8</v>
      </c>
      <c r="K138" s="67">
        <v>45516</v>
      </c>
      <c r="L138" s="44">
        <f t="shared" si="30"/>
        <v>4.1590000000000002E-2</v>
      </c>
      <c r="M138" s="44">
        <f t="shared" si="31"/>
        <v>4.1350000000000005E-2</v>
      </c>
      <c r="N138" s="44">
        <f t="shared" si="32"/>
        <v>1.737E-2</v>
      </c>
      <c r="O138" s="44">
        <f t="shared" si="36"/>
        <v>1.008E-2</v>
      </c>
      <c r="P138" s="44">
        <f t="shared" si="33"/>
        <v>1.1789999999999998E-2</v>
      </c>
      <c r="Q138" s="44">
        <f t="shared" si="34"/>
        <v>7.2609999999999994E-2</v>
      </c>
      <c r="R138" s="44">
        <f t="shared" si="35"/>
        <v>4.2159999999999996E-2</v>
      </c>
      <c r="S138" s="44">
        <f t="shared" si="37"/>
        <v>5.6198669999999999E-2</v>
      </c>
      <c r="T138" s="68">
        <f t="shared" si="40"/>
        <v>0</v>
      </c>
      <c r="U138" s="44"/>
      <c r="V138" s="66">
        <v>0.19897000000000006</v>
      </c>
      <c r="W138" s="44">
        <v>9.2244700000000002</v>
      </c>
      <c r="X138" s="44">
        <v>6.3186299999999989</v>
      </c>
      <c r="Y138" s="44">
        <v>4.2887380899999981</v>
      </c>
      <c r="Z138" s="68">
        <v>5.0524590163934517</v>
      </c>
    </row>
    <row r="139" spans="1:26" x14ac:dyDescent="0.35">
      <c r="A139" s="25">
        <v>42870</v>
      </c>
      <c r="B139" s="17">
        <f t="shared" si="41"/>
        <v>2017</v>
      </c>
      <c r="C139" s="17">
        <f t="shared" si="42"/>
        <v>5</v>
      </c>
      <c r="D139" s="17">
        <f t="shared" si="43"/>
        <v>15</v>
      </c>
      <c r="E139" s="17">
        <v>35.380000000000003</v>
      </c>
      <c r="F139" s="17">
        <v>0</v>
      </c>
      <c r="G139" s="12">
        <f t="shared" si="44"/>
        <v>3.5380000000000002E-2</v>
      </c>
      <c r="I139" s="66">
        <f t="shared" si="38"/>
        <v>13</v>
      </c>
      <c r="J139" s="44">
        <f t="shared" si="39"/>
        <v>8</v>
      </c>
      <c r="K139" s="67">
        <v>45517</v>
      </c>
      <c r="L139" s="44">
        <f t="shared" si="30"/>
        <v>4.2610000000000002E-2</v>
      </c>
      <c r="M139" s="44">
        <f t="shared" si="31"/>
        <v>4.4880000000000003E-2</v>
      </c>
      <c r="N139" s="44">
        <f t="shared" si="32"/>
        <v>1.175E-2</v>
      </c>
      <c r="O139" s="44">
        <f t="shared" si="36"/>
        <v>1.3339999999999999E-2</v>
      </c>
      <c r="P139" s="44">
        <f t="shared" si="33"/>
        <v>1.4619999999999999E-2</v>
      </c>
      <c r="Q139" s="44">
        <f t="shared" si="34"/>
        <v>6.2859999999999999E-2</v>
      </c>
      <c r="R139" s="44">
        <f t="shared" si="35"/>
        <v>3.6760000000000001E-2</v>
      </c>
      <c r="S139" s="44">
        <f t="shared" si="37"/>
        <v>5.8413559999999996E-2</v>
      </c>
      <c r="T139" s="68">
        <f t="shared" si="40"/>
        <v>0</v>
      </c>
      <c r="U139" s="44"/>
      <c r="V139" s="66">
        <v>0.21359000000000006</v>
      </c>
      <c r="W139" s="44">
        <v>9.2873300000000008</v>
      </c>
      <c r="X139" s="44">
        <v>6.355389999999999</v>
      </c>
      <c r="Y139" s="44">
        <v>4.347151649999998</v>
      </c>
      <c r="Z139" s="68">
        <v>5.090163934426239</v>
      </c>
    </row>
    <row r="140" spans="1:26" x14ac:dyDescent="0.35">
      <c r="A140" s="25">
        <v>42871</v>
      </c>
      <c r="B140" s="17">
        <f t="shared" si="41"/>
        <v>2017</v>
      </c>
      <c r="C140" s="17">
        <f t="shared" si="42"/>
        <v>5</v>
      </c>
      <c r="D140" s="17">
        <f t="shared" si="43"/>
        <v>16</v>
      </c>
      <c r="E140" s="17">
        <v>32.270000000000003</v>
      </c>
      <c r="F140" s="17">
        <v>0</v>
      </c>
      <c r="G140" s="12">
        <f t="shared" si="44"/>
        <v>3.227E-2</v>
      </c>
      <c r="I140" s="66">
        <f t="shared" si="38"/>
        <v>14</v>
      </c>
      <c r="J140" s="44">
        <f t="shared" si="39"/>
        <v>8</v>
      </c>
      <c r="K140" s="67">
        <v>45518</v>
      </c>
      <c r="L140" s="44">
        <f t="shared" si="30"/>
        <v>4.3479999999999998E-2</v>
      </c>
      <c r="M140" s="44">
        <f t="shared" si="31"/>
        <v>3.2460000000000003E-2</v>
      </c>
      <c r="N140" s="44">
        <f t="shared" si="32"/>
        <v>1.022E-2</v>
      </c>
      <c r="O140" s="44">
        <f t="shared" si="36"/>
        <v>1.086E-2</v>
      </c>
      <c r="P140" s="44">
        <f t="shared" si="33"/>
        <v>3.3399999999999997E-3</v>
      </c>
      <c r="Q140" s="44">
        <f t="shared" si="34"/>
        <v>5.9730000000000005E-2</v>
      </c>
      <c r="R140" s="44">
        <f t="shared" si="35"/>
        <v>2.921E-2</v>
      </c>
      <c r="S140" s="44">
        <f t="shared" si="37"/>
        <v>5.8713050000000003E-2</v>
      </c>
      <c r="T140" s="68">
        <f t="shared" si="40"/>
        <v>0</v>
      </c>
      <c r="U140" s="44"/>
      <c r="V140" s="66">
        <v>0.21693000000000007</v>
      </c>
      <c r="W140" s="44">
        <v>9.3470600000000008</v>
      </c>
      <c r="X140" s="44">
        <v>6.3845999999999989</v>
      </c>
      <c r="Y140" s="44">
        <v>4.4058646999999977</v>
      </c>
      <c r="Z140" s="68">
        <v>5.1278688524590263</v>
      </c>
    </row>
    <row r="141" spans="1:26" x14ac:dyDescent="0.35">
      <c r="A141" s="25">
        <v>42872</v>
      </c>
      <c r="B141" s="17">
        <f t="shared" si="41"/>
        <v>2017</v>
      </c>
      <c r="C141" s="17">
        <f t="shared" si="42"/>
        <v>5</v>
      </c>
      <c r="D141" s="17">
        <f t="shared" si="43"/>
        <v>17</v>
      </c>
      <c r="E141" s="17">
        <v>18.37</v>
      </c>
      <c r="F141" s="17">
        <v>0</v>
      </c>
      <c r="G141" s="12">
        <f t="shared" si="44"/>
        <v>1.8370000000000001E-2</v>
      </c>
      <c r="I141" s="66">
        <f t="shared" si="38"/>
        <v>15</v>
      </c>
      <c r="J141" s="44">
        <f t="shared" si="39"/>
        <v>8</v>
      </c>
      <c r="K141" s="67">
        <v>45519</v>
      </c>
      <c r="L141" s="44">
        <f t="shared" si="30"/>
        <v>4.6890000000000001E-2</v>
      </c>
      <c r="M141" s="44">
        <f t="shared" si="31"/>
        <v>4.6579999999999996E-2</v>
      </c>
      <c r="N141" s="44">
        <f t="shared" si="32"/>
        <v>1.592E-2</v>
      </c>
      <c r="O141" s="44">
        <f t="shared" si="36"/>
        <v>1.3390000000000001E-2</v>
      </c>
      <c r="P141" s="44">
        <f t="shared" si="33"/>
        <v>3.2499999999999999E-3</v>
      </c>
      <c r="Q141" s="44">
        <f t="shared" si="34"/>
        <v>6.4829999999999999E-2</v>
      </c>
      <c r="R141" s="44">
        <f t="shared" si="35"/>
        <v>2.3089999999999999E-2</v>
      </c>
      <c r="S141" s="44">
        <f t="shared" si="37"/>
        <v>6.054652E-2</v>
      </c>
      <c r="T141" s="68">
        <f t="shared" si="40"/>
        <v>0</v>
      </c>
      <c r="U141" s="44"/>
      <c r="V141" s="66">
        <v>0.22018000000000007</v>
      </c>
      <c r="W141" s="44">
        <v>9.4118900000000014</v>
      </c>
      <c r="X141" s="44">
        <v>6.4076899999999988</v>
      </c>
      <c r="Y141" s="44">
        <v>4.4664112199999977</v>
      </c>
      <c r="Z141" s="68">
        <v>5.1655737704918137</v>
      </c>
    </row>
    <row r="142" spans="1:26" x14ac:dyDescent="0.35">
      <c r="A142" s="25">
        <v>42873</v>
      </c>
      <c r="B142" s="17">
        <f t="shared" si="41"/>
        <v>2017</v>
      </c>
      <c r="C142" s="17">
        <f t="shared" si="42"/>
        <v>5</v>
      </c>
      <c r="D142" s="17">
        <f t="shared" si="43"/>
        <v>18</v>
      </c>
      <c r="E142" s="17">
        <v>24.33</v>
      </c>
      <c r="F142" s="17">
        <v>0</v>
      </c>
      <c r="G142" s="12">
        <f t="shared" si="44"/>
        <v>2.4329999999999997E-2</v>
      </c>
      <c r="I142" s="66">
        <f t="shared" si="38"/>
        <v>16</v>
      </c>
      <c r="J142" s="44">
        <f t="shared" si="39"/>
        <v>8</v>
      </c>
      <c r="K142" s="67">
        <v>45520</v>
      </c>
      <c r="L142" s="44">
        <f t="shared" si="30"/>
        <v>5.1720000000000002E-2</v>
      </c>
      <c r="M142" s="44">
        <f t="shared" si="31"/>
        <v>4.9340000000000002E-2</v>
      </c>
      <c r="N142" s="44">
        <f t="shared" si="32"/>
        <v>2.1829999999999999E-2</v>
      </c>
      <c r="O142" s="44">
        <f t="shared" si="36"/>
        <v>1.2580000000000001E-2</v>
      </c>
      <c r="P142" s="44">
        <f t="shared" si="33"/>
        <v>1.311E-2</v>
      </c>
      <c r="Q142" s="44">
        <f t="shared" si="34"/>
        <v>6.8870000000000001E-2</v>
      </c>
      <c r="R142" s="44">
        <f t="shared" si="35"/>
        <v>3.7999999999999999E-2</v>
      </c>
      <c r="S142" s="44">
        <f t="shared" si="37"/>
        <v>6.1697629999999996E-2</v>
      </c>
      <c r="T142" s="68">
        <f t="shared" si="40"/>
        <v>0</v>
      </c>
      <c r="U142" s="44"/>
      <c r="V142" s="66">
        <v>0.23329000000000008</v>
      </c>
      <c r="W142" s="44">
        <v>9.4807600000000019</v>
      </c>
      <c r="X142" s="44">
        <v>6.445689999999999</v>
      </c>
      <c r="Y142" s="44">
        <v>4.528108849999998</v>
      </c>
      <c r="Z142" s="68">
        <v>5.203278688524601</v>
      </c>
    </row>
    <row r="143" spans="1:26" x14ac:dyDescent="0.35">
      <c r="A143" s="25">
        <v>42874</v>
      </c>
      <c r="B143" s="17">
        <f t="shared" si="41"/>
        <v>2017</v>
      </c>
      <c r="C143" s="17">
        <f t="shared" si="42"/>
        <v>5</v>
      </c>
      <c r="D143" s="17">
        <f t="shared" si="43"/>
        <v>19</v>
      </c>
      <c r="E143" s="17">
        <v>26.83</v>
      </c>
      <c r="F143" s="17">
        <v>0</v>
      </c>
      <c r="G143" s="12">
        <f t="shared" si="44"/>
        <v>2.683E-2</v>
      </c>
      <c r="I143" s="66">
        <f t="shared" si="38"/>
        <v>17</v>
      </c>
      <c r="J143" s="44">
        <f t="shared" si="39"/>
        <v>8</v>
      </c>
      <c r="K143" s="67">
        <v>45521</v>
      </c>
      <c r="L143" s="44">
        <f t="shared" si="30"/>
        <v>4.8469999999999999E-2</v>
      </c>
      <c r="M143" s="44">
        <f t="shared" si="31"/>
        <v>4.7500000000000001E-2</v>
      </c>
      <c r="N143" s="44">
        <f t="shared" si="32"/>
        <v>1.721E-2</v>
      </c>
      <c r="O143" s="44">
        <f t="shared" si="36"/>
        <v>1.8030000000000001E-2</v>
      </c>
      <c r="P143" s="44">
        <f t="shared" si="33"/>
        <v>1.494E-2</v>
      </c>
      <c r="Q143" s="44">
        <f t="shared" si="34"/>
        <v>6.4739999999999992E-2</v>
      </c>
      <c r="R143" s="44">
        <f t="shared" si="35"/>
        <v>4.802E-2</v>
      </c>
      <c r="S143" s="44">
        <f t="shared" si="37"/>
        <v>6.171658E-2</v>
      </c>
      <c r="T143" s="68">
        <f t="shared" si="40"/>
        <v>0</v>
      </c>
      <c r="U143" s="44"/>
      <c r="V143" s="66">
        <v>0.24823000000000009</v>
      </c>
      <c r="W143" s="44">
        <v>9.5455000000000023</v>
      </c>
      <c r="X143" s="44">
        <v>6.4937099999999992</v>
      </c>
      <c r="Y143" s="44">
        <v>4.5898254299999977</v>
      </c>
      <c r="Z143" s="68">
        <v>5.2409836065573883</v>
      </c>
    </row>
    <row r="144" spans="1:26" x14ac:dyDescent="0.35">
      <c r="A144" s="25">
        <v>42875</v>
      </c>
      <c r="B144" s="17">
        <f t="shared" si="41"/>
        <v>2017</v>
      </c>
      <c r="C144" s="17">
        <f t="shared" si="42"/>
        <v>5</v>
      </c>
      <c r="D144" s="17">
        <f t="shared" si="43"/>
        <v>20</v>
      </c>
      <c r="E144" s="17">
        <v>43.11</v>
      </c>
      <c r="F144" s="17">
        <v>0</v>
      </c>
      <c r="G144" s="12">
        <f t="shared" si="44"/>
        <v>4.3110000000000002E-2</v>
      </c>
      <c r="I144" s="66">
        <f t="shared" si="38"/>
        <v>18</v>
      </c>
      <c r="J144" s="44">
        <f t="shared" si="39"/>
        <v>8</v>
      </c>
      <c r="K144" s="67">
        <v>45522</v>
      </c>
      <c r="L144" s="44">
        <f t="shared" si="30"/>
        <v>4.9979999999999997E-2</v>
      </c>
      <c r="M144" s="44">
        <f t="shared" si="31"/>
        <v>3.6770000000000004E-2</v>
      </c>
      <c r="N144" s="44">
        <f t="shared" si="32"/>
        <v>1.7160000000000002E-2</v>
      </c>
      <c r="O144" s="44">
        <f t="shared" si="36"/>
        <v>1.8329999999999999E-2</v>
      </c>
      <c r="P144" s="44">
        <f t="shared" si="33"/>
        <v>6.4000000000000003E-3</v>
      </c>
      <c r="Q144" s="44">
        <f t="shared" si="34"/>
        <v>7.0720000000000005E-2</v>
      </c>
      <c r="R144" s="44">
        <f t="shared" si="35"/>
        <v>5.5450000000000006E-2</v>
      </c>
      <c r="S144" s="44">
        <f t="shared" si="37"/>
        <v>6.0694690000000003E-2</v>
      </c>
      <c r="T144" s="68">
        <f t="shared" si="40"/>
        <v>0</v>
      </c>
      <c r="U144" s="44"/>
      <c r="V144" s="66">
        <v>0.25463000000000008</v>
      </c>
      <c r="W144" s="44">
        <v>9.616220000000002</v>
      </c>
      <c r="X144" s="44">
        <v>6.5491599999999996</v>
      </c>
      <c r="Y144" s="44">
        <v>4.6505201199999977</v>
      </c>
      <c r="Z144" s="68">
        <v>5.2786885245901756</v>
      </c>
    </row>
    <row r="145" spans="1:26" x14ac:dyDescent="0.35">
      <c r="A145" s="25">
        <v>42876</v>
      </c>
      <c r="B145" s="17">
        <f t="shared" si="41"/>
        <v>2017</v>
      </c>
      <c r="C145" s="17">
        <f t="shared" si="42"/>
        <v>5</v>
      </c>
      <c r="D145" s="17">
        <f t="shared" si="43"/>
        <v>21</v>
      </c>
      <c r="E145" s="17">
        <v>42.99</v>
      </c>
      <c r="F145" s="17">
        <v>0</v>
      </c>
      <c r="G145" s="12">
        <f t="shared" si="44"/>
        <v>4.299E-2</v>
      </c>
      <c r="I145" s="66">
        <f t="shared" si="38"/>
        <v>19</v>
      </c>
      <c r="J145" s="44">
        <f t="shared" si="39"/>
        <v>8</v>
      </c>
      <c r="K145" s="67">
        <v>45523</v>
      </c>
      <c r="L145" s="44">
        <f t="shared" si="30"/>
        <v>4.6600000000000003E-2</v>
      </c>
      <c r="M145" s="44">
        <f t="shared" si="31"/>
        <v>3.8340000000000006E-2</v>
      </c>
      <c r="N145" s="44">
        <f t="shared" si="32"/>
        <v>2.0039999999999999E-2</v>
      </c>
      <c r="O145" s="44">
        <f t="shared" si="36"/>
        <v>1.839E-2</v>
      </c>
      <c r="P145" s="44">
        <f t="shared" si="33"/>
        <v>1.1999999999999999E-4</v>
      </c>
      <c r="Q145" s="44">
        <f t="shared" si="34"/>
        <v>7.3120000000000004E-2</v>
      </c>
      <c r="R145" s="44">
        <f t="shared" si="35"/>
        <v>3.492E-2</v>
      </c>
      <c r="S145" s="44">
        <f t="shared" si="37"/>
        <v>6.1839470000000001E-2</v>
      </c>
      <c r="T145" s="68">
        <f t="shared" si="40"/>
        <v>0</v>
      </c>
      <c r="U145" s="44"/>
      <c r="V145" s="66">
        <v>0.25475000000000009</v>
      </c>
      <c r="W145" s="44">
        <v>9.6893400000000014</v>
      </c>
      <c r="X145" s="44">
        <v>6.5840799999999993</v>
      </c>
      <c r="Y145" s="44">
        <v>4.7123595899999975</v>
      </c>
      <c r="Z145" s="68">
        <v>5.3163934426229629</v>
      </c>
    </row>
    <row r="146" spans="1:26" x14ac:dyDescent="0.35">
      <c r="A146" s="25">
        <v>42877</v>
      </c>
      <c r="B146" s="17">
        <f t="shared" si="41"/>
        <v>2017</v>
      </c>
      <c r="C146" s="17">
        <f t="shared" si="42"/>
        <v>5</v>
      </c>
      <c r="D146" s="17">
        <f t="shared" si="43"/>
        <v>22</v>
      </c>
      <c r="E146" s="17">
        <v>51.36</v>
      </c>
      <c r="F146" s="17">
        <v>0</v>
      </c>
      <c r="G146" s="12">
        <f t="shared" si="44"/>
        <v>5.1360000000000003E-2</v>
      </c>
      <c r="I146" s="66">
        <f t="shared" si="38"/>
        <v>20</v>
      </c>
      <c r="J146" s="44">
        <f t="shared" si="39"/>
        <v>8</v>
      </c>
      <c r="K146" s="67">
        <v>45524</v>
      </c>
      <c r="L146" s="44">
        <f t="shared" si="30"/>
        <v>4.657E-2</v>
      </c>
      <c r="M146" s="44">
        <f t="shared" si="31"/>
        <v>3.4360000000000002E-2</v>
      </c>
      <c r="N146" s="44">
        <f t="shared" si="32"/>
        <v>1.984E-2</v>
      </c>
      <c r="O146" s="44">
        <f t="shared" si="36"/>
        <v>1.8159999999999999E-2</v>
      </c>
      <c r="P146" s="44">
        <f t="shared" si="33"/>
        <v>2.6000000000000003E-4</v>
      </c>
      <c r="Q146" s="44">
        <f t="shared" si="34"/>
        <v>7.3120000000000004E-2</v>
      </c>
      <c r="R146" s="44">
        <f t="shared" si="35"/>
        <v>4.2659999999999997E-2</v>
      </c>
      <c r="S146" s="44">
        <f t="shared" si="37"/>
        <v>5.1632319999999995E-2</v>
      </c>
      <c r="T146" s="68">
        <f t="shared" si="40"/>
        <v>0</v>
      </c>
      <c r="U146" s="44"/>
      <c r="V146" s="66">
        <v>0.25501000000000007</v>
      </c>
      <c r="W146" s="44">
        <v>9.7624600000000008</v>
      </c>
      <c r="X146" s="44">
        <v>6.626739999999999</v>
      </c>
      <c r="Y146" s="44">
        <v>4.7639919099999979</v>
      </c>
      <c r="Z146" s="68">
        <v>5.3540983606557502</v>
      </c>
    </row>
    <row r="147" spans="1:26" x14ac:dyDescent="0.35">
      <c r="A147" s="25">
        <v>42878</v>
      </c>
      <c r="B147" s="17">
        <f t="shared" si="41"/>
        <v>2017</v>
      </c>
      <c r="C147" s="17">
        <f t="shared" si="42"/>
        <v>5</v>
      </c>
      <c r="D147" s="17">
        <f t="shared" si="43"/>
        <v>23</v>
      </c>
      <c r="E147" s="17">
        <v>50.12</v>
      </c>
      <c r="F147" s="17">
        <v>0</v>
      </c>
      <c r="G147" s="12">
        <f t="shared" si="44"/>
        <v>5.0119999999999998E-2</v>
      </c>
      <c r="I147" s="66">
        <f t="shared" si="38"/>
        <v>21</v>
      </c>
      <c r="J147" s="44">
        <f t="shared" si="39"/>
        <v>8</v>
      </c>
      <c r="K147" s="67">
        <v>45525</v>
      </c>
      <c r="L147" s="44">
        <f t="shared" si="30"/>
        <v>4.7170000000000004E-2</v>
      </c>
      <c r="M147" s="44">
        <f t="shared" si="31"/>
        <v>4.1309999999999999E-2</v>
      </c>
      <c r="N147" s="44">
        <f t="shared" si="32"/>
        <v>2.4309999999999998E-2</v>
      </c>
      <c r="O147" s="44">
        <f t="shared" si="36"/>
        <v>1.7189999999999997E-2</v>
      </c>
      <c r="P147" s="44">
        <f t="shared" si="33"/>
        <v>2.6000000000000003E-4</v>
      </c>
      <c r="Q147" s="44">
        <f t="shared" si="34"/>
        <v>7.2080000000000005E-2</v>
      </c>
      <c r="R147" s="44">
        <f t="shared" si="35"/>
        <v>3.1189999999999999E-2</v>
      </c>
      <c r="S147" s="44">
        <f t="shared" si="37"/>
        <v>5.1952320000000003E-2</v>
      </c>
      <c r="T147" s="68">
        <f t="shared" si="40"/>
        <v>0</v>
      </c>
      <c r="U147" s="44"/>
      <c r="V147" s="66">
        <v>0.25527000000000005</v>
      </c>
      <c r="W147" s="44">
        <v>9.8345400000000005</v>
      </c>
      <c r="X147" s="44">
        <v>6.6579299999999986</v>
      </c>
      <c r="Y147" s="44">
        <v>4.8159442299999977</v>
      </c>
      <c r="Z147" s="68">
        <v>5.3918032786885375</v>
      </c>
    </row>
    <row r="148" spans="1:26" x14ac:dyDescent="0.35">
      <c r="A148" s="25">
        <v>42879</v>
      </c>
      <c r="B148" s="17">
        <f t="shared" si="41"/>
        <v>2017</v>
      </c>
      <c r="C148" s="17">
        <f t="shared" si="42"/>
        <v>5</v>
      </c>
      <c r="D148" s="17">
        <f t="shared" si="43"/>
        <v>24</v>
      </c>
      <c r="E148" s="17">
        <v>54.43</v>
      </c>
      <c r="F148" s="17">
        <v>0</v>
      </c>
      <c r="G148" s="12">
        <f t="shared" si="44"/>
        <v>5.4429999999999999E-2</v>
      </c>
      <c r="I148" s="66">
        <f t="shared" si="38"/>
        <v>22</v>
      </c>
      <c r="J148" s="44">
        <f t="shared" si="39"/>
        <v>8</v>
      </c>
      <c r="K148" s="67">
        <v>45526</v>
      </c>
      <c r="L148" s="44">
        <f t="shared" si="30"/>
        <v>4.761E-2</v>
      </c>
      <c r="M148" s="44">
        <f t="shared" si="31"/>
        <v>4.0689999999999997E-2</v>
      </c>
      <c r="N148" s="44">
        <f t="shared" si="32"/>
        <v>1.7780000000000001E-2</v>
      </c>
      <c r="O148" s="44">
        <f t="shared" si="36"/>
        <v>1.7060000000000002E-2</v>
      </c>
      <c r="P148" s="44">
        <f t="shared" si="33"/>
        <v>2.6000000000000003E-4</v>
      </c>
      <c r="Q148" s="44">
        <f t="shared" si="34"/>
        <v>7.2550000000000003E-2</v>
      </c>
      <c r="R148" s="44">
        <f t="shared" si="35"/>
        <v>1.5050000000000001E-2</v>
      </c>
      <c r="S148" s="44">
        <f t="shared" si="37"/>
        <v>4.9728049999999996E-2</v>
      </c>
      <c r="T148" s="68">
        <f t="shared" si="40"/>
        <v>0</v>
      </c>
      <c r="U148" s="44"/>
      <c r="V148" s="66">
        <v>0.25553000000000003</v>
      </c>
      <c r="W148" s="44">
        <v>9.9070900000000002</v>
      </c>
      <c r="X148" s="44">
        <v>6.6729799999999981</v>
      </c>
      <c r="Y148" s="44">
        <v>4.8656722799999974</v>
      </c>
      <c r="Z148" s="68">
        <v>5.4295081967213248</v>
      </c>
    </row>
    <row r="149" spans="1:26" x14ac:dyDescent="0.35">
      <c r="A149" s="25">
        <v>42880</v>
      </c>
      <c r="B149" s="17">
        <f t="shared" si="41"/>
        <v>2017</v>
      </c>
      <c r="C149" s="17">
        <f t="shared" si="42"/>
        <v>5</v>
      </c>
      <c r="D149" s="17">
        <f t="shared" si="43"/>
        <v>25</v>
      </c>
      <c r="E149" s="17">
        <v>53.62</v>
      </c>
      <c r="F149" s="17">
        <v>0</v>
      </c>
      <c r="G149" s="12">
        <f t="shared" si="44"/>
        <v>5.3619999999999994E-2</v>
      </c>
      <c r="I149" s="66">
        <f t="shared" si="38"/>
        <v>23</v>
      </c>
      <c r="J149" s="44">
        <f t="shared" si="39"/>
        <v>8</v>
      </c>
      <c r="K149" s="67">
        <v>45527</v>
      </c>
      <c r="L149" s="44">
        <f t="shared" si="30"/>
        <v>4.8420000000000005E-2</v>
      </c>
      <c r="M149" s="44">
        <f t="shared" si="31"/>
        <v>4.6109999999999998E-2</v>
      </c>
      <c r="N149" s="44">
        <f t="shared" si="32"/>
        <v>1.055E-2</v>
      </c>
      <c r="O149" s="44">
        <f t="shared" si="36"/>
        <v>1.7860000000000001E-2</v>
      </c>
      <c r="P149" s="44">
        <f t="shared" si="33"/>
        <v>2.6000000000000003E-4</v>
      </c>
      <c r="Q149" s="44">
        <f t="shared" si="34"/>
        <v>7.1349999999999997E-2</v>
      </c>
      <c r="R149" s="44">
        <f t="shared" si="35"/>
        <v>1.1059999999999999E-2</v>
      </c>
      <c r="S149" s="44">
        <f t="shared" si="37"/>
        <v>4.8444319999999999E-2</v>
      </c>
      <c r="T149" s="68">
        <f t="shared" si="40"/>
        <v>0</v>
      </c>
      <c r="U149" s="44"/>
      <c r="V149" s="66">
        <v>0.25579000000000002</v>
      </c>
      <c r="W149" s="44">
        <v>9.9784400000000009</v>
      </c>
      <c r="X149" s="44">
        <v>6.6840399999999978</v>
      </c>
      <c r="Y149" s="44">
        <v>4.9141165999999972</v>
      </c>
      <c r="Z149" s="68">
        <v>5.4672131147541121</v>
      </c>
    </row>
    <row r="150" spans="1:26" x14ac:dyDescent="0.35">
      <c r="A150" s="25">
        <v>42881</v>
      </c>
      <c r="B150" s="17">
        <f t="shared" si="41"/>
        <v>2017</v>
      </c>
      <c r="C150" s="17">
        <f t="shared" si="42"/>
        <v>5</v>
      </c>
      <c r="D150" s="17">
        <f t="shared" si="43"/>
        <v>26</v>
      </c>
      <c r="E150" s="17">
        <v>52.9</v>
      </c>
      <c r="F150" s="17">
        <v>0</v>
      </c>
      <c r="G150" s="12">
        <f t="shared" si="44"/>
        <v>5.2899999999999996E-2</v>
      </c>
      <c r="I150" s="66">
        <f t="shared" si="38"/>
        <v>24</v>
      </c>
      <c r="J150" s="44">
        <f t="shared" si="39"/>
        <v>8</v>
      </c>
      <c r="K150" s="67">
        <v>45528</v>
      </c>
      <c r="L150" s="44">
        <f t="shared" si="30"/>
        <v>4.9070000000000003E-2</v>
      </c>
      <c r="M150" s="44">
        <f t="shared" si="31"/>
        <v>3.9560000000000005E-2</v>
      </c>
      <c r="N150" s="44">
        <f t="shared" si="32"/>
        <v>1.6969999999999999E-2</v>
      </c>
      <c r="O150" s="44">
        <f t="shared" si="36"/>
        <v>7.5599999999999999E-3</v>
      </c>
      <c r="P150" s="44">
        <f t="shared" si="33"/>
        <v>2.6000000000000003E-4</v>
      </c>
      <c r="Q150" s="44">
        <f t="shared" si="34"/>
        <v>7.1580000000000005E-2</v>
      </c>
      <c r="R150" s="44">
        <f t="shared" si="35"/>
        <v>6.9299999999999995E-3</v>
      </c>
      <c r="S150" s="44">
        <f t="shared" si="37"/>
        <v>5.5537860000000001E-2</v>
      </c>
      <c r="T150" s="68">
        <f t="shared" si="40"/>
        <v>0</v>
      </c>
      <c r="U150" s="44"/>
      <c r="V150" s="66">
        <v>0.25605</v>
      </c>
      <c r="W150" s="44">
        <v>10.050020000000002</v>
      </c>
      <c r="X150" s="44">
        <v>6.6909699999999974</v>
      </c>
      <c r="Y150" s="44">
        <v>4.9696544599999974</v>
      </c>
      <c r="Z150" s="68">
        <v>5.5049180327868994</v>
      </c>
    </row>
    <row r="151" spans="1:26" x14ac:dyDescent="0.35">
      <c r="A151" s="25">
        <v>42882</v>
      </c>
      <c r="B151" s="17">
        <f t="shared" si="41"/>
        <v>2017</v>
      </c>
      <c r="C151" s="17">
        <f t="shared" si="42"/>
        <v>5</v>
      </c>
      <c r="D151" s="17">
        <f t="shared" si="43"/>
        <v>27</v>
      </c>
      <c r="E151" s="17">
        <v>51.52</v>
      </c>
      <c r="F151" s="17">
        <v>0</v>
      </c>
      <c r="G151" s="12">
        <f t="shared" si="44"/>
        <v>5.1520000000000003E-2</v>
      </c>
      <c r="I151" s="66">
        <f t="shared" si="38"/>
        <v>25</v>
      </c>
      <c r="J151" s="44">
        <f t="shared" si="39"/>
        <v>8</v>
      </c>
      <c r="K151" s="67">
        <v>45529</v>
      </c>
      <c r="L151" s="44">
        <f t="shared" si="30"/>
        <v>4.931E-2</v>
      </c>
      <c r="M151" s="44">
        <f t="shared" si="31"/>
        <v>2.7859999999999999E-2</v>
      </c>
      <c r="N151" s="44">
        <f t="shared" si="32"/>
        <v>1.746E-2</v>
      </c>
      <c r="O151" s="44">
        <f t="shared" si="36"/>
        <v>1.124E-2</v>
      </c>
      <c r="P151" s="44">
        <f t="shared" si="33"/>
        <v>2.6000000000000003E-4</v>
      </c>
      <c r="Q151" s="44">
        <f t="shared" si="34"/>
        <v>7.1859999999999993E-2</v>
      </c>
      <c r="R151" s="44">
        <f t="shared" si="35"/>
        <v>4.4999999999999997E-3</v>
      </c>
      <c r="S151" s="44">
        <f t="shared" si="37"/>
        <v>5.7260760000000001E-2</v>
      </c>
      <c r="T151" s="68">
        <f t="shared" si="40"/>
        <v>0</v>
      </c>
      <c r="U151" s="44"/>
      <c r="V151" s="66">
        <v>0.25630999999999998</v>
      </c>
      <c r="W151" s="44">
        <v>10.121880000000001</v>
      </c>
      <c r="X151" s="44">
        <v>6.6954699999999976</v>
      </c>
      <c r="Y151" s="44">
        <v>5.0269152199999976</v>
      </c>
      <c r="Z151" s="68">
        <v>5.5426229508196867</v>
      </c>
    </row>
    <row r="152" spans="1:26" x14ac:dyDescent="0.35">
      <c r="A152" s="25">
        <v>42883</v>
      </c>
      <c r="B152" s="17">
        <f t="shared" si="41"/>
        <v>2017</v>
      </c>
      <c r="C152" s="17">
        <f t="shared" si="42"/>
        <v>5</v>
      </c>
      <c r="D152" s="17">
        <f t="shared" si="43"/>
        <v>28</v>
      </c>
      <c r="E152" s="17">
        <v>51.56</v>
      </c>
      <c r="F152" s="17">
        <v>0</v>
      </c>
      <c r="G152" s="12">
        <f t="shared" si="44"/>
        <v>5.1560000000000002E-2</v>
      </c>
      <c r="I152" s="66">
        <f t="shared" si="38"/>
        <v>26</v>
      </c>
      <c r="J152" s="44">
        <f t="shared" si="39"/>
        <v>8</v>
      </c>
      <c r="K152" s="67">
        <v>45530</v>
      </c>
      <c r="L152" s="44">
        <f t="shared" si="30"/>
        <v>4.7719999999999999E-2</v>
      </c>
      <c r="M152" s="44">
        <f t="shared" si="31"/>
        <v>2.75E-2</v>
      </c>
      <c r="N152" s="44">
        <f t="shared" si="32"/>
        <v>1.7410000000000002E-2</v>
      </c>
      <c r="O152" s="44">
        <f t="shared" si="36"/>
        <v>9.7400000000000004E-3</v>
      </c>
      <c r="P152" s="44">
        <f t="shared" si="33"/>
        <v>2.6000000000000003E-4</v>
      </c>
      <c r="Q152" s="44">
        <f t="shared" si="34"/>
        <v>7.2020000000000001E-2</v>
      </c>
      <c r="R152" s="44">
        <f t="shared" si="35"/>
        <v>6.1999999999999998E-3</v>
      </c>
      <c r="S152" s="44">
        <f t="shared" si="37"/>
        <v>5.5146610000000006E-2</v>
      </c>
      <c r="T152" s="68">
        <f t="shared" si="40"/>
        <v>0</v>
      </c>
      <c r="U152" s="44"/>
      <c r="V152" s="66">
        <v>0.25656999999999996</v>
      </c>
      <c r="W152" s="44">
        <v>10.193900000000001</v>
      </c>
      <c r="X152" s="44">
        <v>6.7016699999999974</v>
      </c>
      <c r="Y152" s="44">
        <v>5.082061829999998</v>
      </c>
      <c r="Z152" s="68">
        <v>5.580327868852474</v>
      </c>
    </row>
    <row r="153" spans="1:26" x14ac:dyDescent="0.35">
      <c r="A153" s="25">
        <v>42884</v>
      </c>
      <c r="B153" s="17">
        <f t="shared" si="41"/>
        <v>2017</v>
      </c>
      <c r="C153" s="17">
        <f t="shared" si="42"/>
        <v>5</v>
      </c>
      <c r="D153" s="17">
        <f t="shared" si="43"/>
        <v>29</v>
      </c>
      <c r="E153" s="17">
        <v>50.35</v>
      </c>
      <c r="F153" s="17">
        <v>0</v>
      </c>
      <c r="G153" s="12">
        <f t="shared" si="44"/>
        <v>5.0349999999999999E-2</v>
      </c>
      <c r="I153" s="66">
        <f t="shared" si="38"/>
        <v>27</v>
      </c>
      <c r="J153" s="44">
        <f t="shared" si="39"/>
        <v>8</v>
      </c>
      <c r="K153" s="67">
        <v>45531</v>
      </c>
      <c r="L153" s="44">
        <f t="shared" si="30"/>
        <v>4.6829999999999997E-2</v>
      </c>
      <c r="M153" s="44">
        <f t="shared" si="31"/>
        <v>2.8199999999999999E-2</v>
      </c>
      <c r="N153" s="44">
        <f t="shared" si="32"/>
        <v>7.0999999999999995E-3</v>
      </c>
      <c r="O153" s="44">
        <f t="shared" si="36"/>
        <v>4.6600000000000001E-3</v>
      </c>
      <c r="P153" s="44">
        <f t="shared" si="33"/>
        <v>2.6000000000000003E-4</v>
      </c>
      <c r="Q153" s="44">
        <f t="shared" si="34"/>
        <v>6.9669999999999996E-2</v>
      </c>
      <c r="R153" s="44">
        <f t="shared" si="35"/>
        <v>6.0600000000000003E-3</v>
      </c>
      <c r="S153" s="44">
        <f t="shared" si="37"/>
        <v>4.9018249999999999E-2</v>
      </c>
      <c r="T153" s="68">
        <f t="shared" si="40"/>
        <v>0</v>
      </c>
      <c r="U153" s="44"/>
      <c r="V153" s="66">
        <v>0.25682999999999995</v>
      </c>
      <c r="W153" s="44">
        <v>10.263570000000001</v>
      </c>
      <c r="X153" s="44">
        <v>6.7077299999999971</v>
      </c>
      <c r="Y153" s="44">
        <v>5.1310800799999976</v>
      </c>
      <c r="Z153" s="68">
        <v>5.6180327868852613</v>
      </c>
    </row>
    <row r="154" spans="1:26" x14ac:dyDescent="0.35">
      <c r="A154" s="25">
        <v>42885</v>
      </c>
      <c r="B154" s="17">
        <f t="shared" si="41"/>
        <v>2017</v>
      </c>
      <c r="C154" s="17">
        <f t="shared" si="42"/>
        <v>5</v>
      </c>
      <c r="D154" s="17">
        <f t="shared" si="43"/>
        <v>30</v>
      </c>
      <c r="E154" s="17">
        <v>50.77</v>
      </c>
      <c r="F154" s="17">
        <v>0</v>
      </c>
      <c r="G154" s="12">
        <f t="shared" si="44"/>
        <v>5.0770000000000003E-2</v>
      </c>
      <c r="I154" s="66">
        <f t="shared" si="38"/>
        <v>28</v>
      </c>
      <c r="J154" s="44">
        <f t="shared" si="39"/>
        <v>8</v>
      </c>
      <c r="K154" s="67">
        <v>45532</v>
      </c>
      <c r="L154" s="44">
        <f t="shared" si="30"/>
        <v>5.0500000000000003E-2</v>
      </c>
      <c r="M154" s="44">
        <f t="shared" si="31"/>
        <v>3.5529999999999999E-2</v>
      </c>
      <c r="N154" s="44">
        <f t="shared" si="32"/>
        <v>5.1600000000000005E-3</v>
      </c>
      <c r="O154" s="44">
        <f t="shared" si="36"/>
        <v>6.0000000000000001E-3</v>
      </c>
      <c r="P154" s="44">
        <f t="shared" si="33"/>
        <v>3.6900000000000001E-3</v>
      </c>
      <c r="Q154" s="44">
        <f t="shared" si="34"/>
        <v>7.171000000000001E-2</v>
      </c>
      <c r="R154" s="44">
        <f t="shared" si="35"/>
        <v>1.0320000000000001E-2</v>
      </c>
      <c r="S154" s="44">
        <f t="shared" si="37"/>
        <v>4.5144940000000008E-2</v>
      </c>
      <c r="T154" s="68">
        <f t="shared" si="40"/>
        <v>0</v>
      </c>
      <c r="U154" s="44"/>
      <c r="V154" s="66">
        <v>0.26051999999999997</v>
      </c>
      <c r="W154" s="44">
        <v>10.335280000000001</v>
      </c>
      <c r="X154" s="44">
        <v>6.7180499999999972</v>
      </c>
      <c r="Y154" s="44">
        <v>5.1762250199999977</v>
      </c>
      <c r="Z154" s="68">
        <v>5.6557377049180486</v>
      </c>
    </row>
    <row r="155" spans="1:26" x14ac:dyDescent="0.35">
      <c r="A155" s="25">
        <v>42886</v>
      </c>
      <c r="B155" s="17">
        <f t="shared" si="41"/>
        <v>2017</v>
      </c>
      <c r="C155" s="17">
        <f t="shared" si="42"/>
        <v>5</v>
      </c>
      <c r="D155" s="17">
        <f t="shared" si="43"/>
        <v>31</v>
      </c>
      <c r="E155" s="17">
        <v>51.79</v>
      </c>
      <c r="F155" s="17">
        <v>0</v>
      </c>
      <c r="G155" s="12">
        <f t="shared" si="44"/>
        <v>5.1789999999999996E-2</v>
      </c>
      <c r="I155" s="66">
        <f t="shared" si="38"/>
        <v>29</v>
      </c>
      <c r="J155" s="44">
        <f t="shared" si="39"/>
        <v>8</v>
      </c>
      <c r="K155" s="67">
        <v>45533</v>
      </c>
      <c r="L155" s="44">
        <f t="shared" si="30"/>
        <v>4.9299999999999997E-2</v>
      </c>
      <c r="M155" s="44">
        <f t="shared" si="31"/>
        <v>3.8799999999999994E-2</v>
      </c>
      <c r="N155" s="44">
        <f t="shared" si="32"/>
        <v>8.0700000000000008E-3</v>
      </c>
      <c r="O155" s="44">
        <f t="shared" si="36"/>
        <v>2.32E-3</v>
      </c>
      <c r="P155" s="44">
        <f t="shared" si="33"/>
        <v>3.2000000000000002E-3</v>
      </c>
      <c r="Q155" s="44">
        <f t="shared" si="34"/>
        <v>7.0099999999999996E-2</v>
      </c>
      <c r="R155" s="44">
        <f t="shared" si="35"/>
        <v>1.457E-2</v>
      </c>
      <c r="S155" s="44">
        <f t="shared" si="37"/>
        <v>3.4483859999999998E-2</v>
      </c>
      <c r="T155" s="68">
        <f t="shared" si="40"/>
        <v>0</v>
      </c>
      <c r="U155" s="44"/>
      <c r="V155" s="66">
        <v>0.26371999999999995</v>
      </c>
      <c r="W155" s="44">
        <v>10.405380000000001</v>
      </c>
      <c r="X155" s="44">
        <v>6.7326199999999972</v>
      </c>
      <c r="Y155" s="44">
        <v>5.2107088799999977</v>
      </c>
      <c r="Z155" s="68">
        <v>5.6934426229508359</v>
      </c>
    </row>
    <row r="156" spans="1:26" x14ac:dyDescent="0.35">
      <c r="A156" s="25">
        <v>42887</v>
      </c>
      <c r="B156" s="17">
        <f t="shared" si="41"/>
        <v>2017</v>
      </c>
      <c r="C156" s="17">
        <f t="shared" si="42"/>
        <v>6</v>
      </c>
      <c r="D156" s="17">
        <f t="shared" si="43"/>
        <v>1</v>
      </c>
      <c r="E156" s="17">
        <v>49.6</v>
      </c>
      <c r="F156" s="17">
        <v>0</v>
      </c>
      <c r="G156" s="12">
        <f t="shared" si="44"/>
        <v>4.9599999999999998E-2</v>
      </c>
      <c r="I156" s="66">
        <f t="shared" si="38"/>
        <v>30</v>
      </c>
      <c r="J156" s="44">
        <f t="shared" si="39"/>
        <v>8</v>
      </c>
      <c r="K156" s="67">
        <v>45534</v>
      </c>
      <c r="L156" s="44">
        <f t="shared" si="30"/>
        <v>5.0159999999999996E-2</v>
      </c>
      <c r="M156" s="44">
        <f t="shared" si="31"/>
        <v>3.5040000000000002E-2</v>
      </c>
      <c r="N156" s="44">
        <f t="shared" si="32"/>
        <v>1.881E-2</v>
      </c>
      <c r="O156" s="44">
        <f t="shared" si="36"/>
        <v>2.6999999999999997E-3</v>
      </c>
      <c r="P156" s="44">
        <f t="shared" si="33"/>
        <v>6.5499999999999994E-3</v>
      </c>
      <c r="Q156" s="44">
        <f t="shared" si="34"/>
        <v>7.2570000000000009E-2</v>
      </c>
      <c r="R156" s="44">
        <f t="shared" si="35"/>
        <v>9.5700000000000004E-3</v>
      </c>
      <c r="S156" s="44">
        <f t="shared" si="37"/>
        <v>4.5985360000000003E-2</v>
      </c>
      <c r="T156" s="68">
        <f t="shared" si="40"/>
        <v>0</v>
      </c>
      <c r="U156" s="44"/>
      <c r="V156" s="66">
        <v>0.27026999999999995</v>
      </c>
      <c r="W156" s="44">
        <v>10.477950000000002</v>
      </c>
      <c r="X156" s="44">
        <v>6.7421899999999972</v>
      </c>
      <c r="Y156" s="44">
        <v>5.2566942399999981</v>
      </c>
      <c r="Z156" s="68">
        <v>5.7311475409836232</v>
      </c>
    </row>
    <row r="157" spans="1:26" x14ac:dyDescent="0.35">
      <c r="A157" s="25">
        <v>42888</v>
      </c>
      <c r="B157" s="17">
        <f t="shared" si="41"/>
        <v>2017</v>
      </c>
      <c r="C157" s="17">
        <f t="shared" si="42"/>
        <v>6</v>
      </c>
      <c r="D157" s="17">
        <f t="shared" si="43"/>
        <v>2</v>
      </c>
      <c r="E157" s="17">
        <v>51.46</v>
      </c>
      <c r="F157" s="17">
        <v>0</v>
      </c>
      <c r="G157" s="12">
        <f t="shared" si="44"/>
        <v>5.1459999999999999E-2</v>
      </c>
      <c r="I157" s="66">
        <f t="shared" si="38"/>
        <v>31</v>
      </c>
      <c r="J157" s="44">
        <f t="shared" si="39"/>
        <v>8</v>
      </c>
      <c r="K157" s="67">
        <v>45535</v>
      </c>
      <c r="L157" s="44">
        <f t="shared" si="30"/>
        <v>4.471E-2</v>
      </c>
      <c r="M157" s="44">
        <f t="shared" si="31"/>
        <v>3.8689999999999995E-2</v>
      </c>
      <c r="N157" s="44">
        <f t="shared" si="32"/>
        <v>1.6109999999999999E-2</v>
      </c>
      <c r="O157" s="44">
        <f t="shared" si="36"/>
        <v>2.9299999999999999E-3</v>
      </c>
      <c r="P157" s="44">
        <f t="shared" si="33"/>
        <v>6.0899999999999999E-3</v>
      </c>
      <c r="Q157" s="44">
        <f t="shared" si="34"/>
        <v>7.2090000000000001E-2</v>
      </c>
      <c r="R157" s="44">
        <f t="shared" si="35"/>
        <v>8.6999999999999994E-3</v>
      </c>
      <c r="S157" s="44">
        <f t="shared" si="37"/>
        <v>4.5678250000000004E-2</v>
      </c>
      <c r="T157" s="68">
        <f t="shared" si="40"/>
        <v>0</v>
      </c>
      <c r="U157" s="44"/>
      <c r="V157" s="66">
        <v>0.27635999999999994</v>
      </c>
      <c r="W157" s="44">
        <v>10.550040000000001</v>
      </c>
      <c r="X157" s="44">
        <v>6.7508899999999974</v>
      </c>
      <c r="Y157" s="44">
        <v>5.302372489999998</v>
      </c>
      <c r="Z157" s="68">
        <v>5.7688524590164105</v>
      </c>
    </row>
    <row r="158" spans="1:26" x14ac:dyDescent="0.35">
      <c r="A158" s="25">
        <v>42889</v>
      </c>
      <c r="B158" s="17">
        <f t="shared" si="41"/>
        <v>2017</v>
      </c>
      <c r="C158" s="17">
        <f t="shared" si="42"/>
        <v>6</v>
      </c>
      <c r="D158" s="17">
        <f t="shared" si="43"/>
        <v>3</v>
      </c>
      <c r="E158" s="17">
        <v>46.39</v>
      </c>
      <c r="F158" s="17">
        <v>0</v>
      </c>
      <c r="G158" s="12">
        <f t="shared" si="44"/>
        <v>4.6390000000000001E-2</v>
      </c>
      <c r="I158" s="66">
        <f t="shared" si="38"/>
        <v>1</v>
      </c>
      <c r="J158" s="44">
        <f t="shared" si="39"/>
        <v>9</v>
      </c>
      <c r="K158" s="67">
        <v>45536</v>
      </c>
      <c r="L158" s="44">
        <f t="shared" si="30"/>
        <v>2.9159999999999998E-2</v>
      </c>
      <c r="M158" s="44">
        <f t="shared" si="31"/>
        <v>2.554E-2</v>
      </c>
      <c r="N158" s="44">
        <f t="shared" si="32"/>
        <v>1.2039999999999999E-2</v>
      </c>
      <c r="O158" s="44">
        <f t="shared" si="36"/>
        <v>9.6300000000000014E-3</v>
      </c>
      <c r="P158" s="44">
        <f t="shared" si="33"/>
        <v>0</v>
      </c>
      <c r="Q158" s="44">
        <f t="shared" si="34"/>
        <v>7.0519999999999999E-2</v>
      </c>
      <c r="R158" s="44">
        <f t="shared" si="35"/>
        <v>5.6600000000000001E-3</v>
      </c>
      <c r="S158" s="44">
        <f t="shared" si="37"/>
        <v>4.3299440000000002E-2</v>
      </c>
      <c r="T158" s="68">
        <f t="shared" si="40"/>
        <v>0</v>
      </c>
      <c r="U158" s="44"/>
      <c r="V158" s="66">
        <v>0.27635999999999994</v>
      </c>
      <c r="W158" s="44">
        <v>10.620560000000001</v>
      </c>
      <c r="X158" s="44">
        <v>6.7565499999999972</v>
      </c>
      <c r="Y158" s="44">
        <v>5.3456719299999982</v>
      </c>
      <c r="Z158" s="68">
        <v>5.8065573770491978</v>
      </c>
    </row>
    <row r="159" spans="1:26" x14ac:dyDescent="0.35">
      <c r="A159" s="25">
        <v>42890</v>
      </c>
      <c r="B159" s="17">
        <f t="shared" si="41"/>
        <v>2017</v>
      </c>
      <c r="C159" s="17">
        <f t="shared" si="42"/>
        <v>6</v>
      </c>
      <c r="D159" s="17">
        <f t="shared" si="43"/>
        <v>4</v>
      </c>
      <c r="E159" s="17">
        <v>46.29</v>
      </c>
      <c r="F159" s="17">
        <v>0</v>
      </c>
      <c r="G159" s="12">
        <f t="shared" si="44"/>
        <v>4.6289999999999998E-2</v>
      </c>
      <c r="I159" s="66">
        <f t="shared" si="38"/>
        <v>2</v>
      </c>
      <c r="J159" s="44">
        <f t="shared" si="39"/>
        <v>9</v>
      </c>
      <c r="K159" s="67">
        <v>45537</v>
      </c>
      <c r="L159" s="44">
        <f t="shared" si="30"/>
        <v>1.9260000000000003E-2</v>
      </c>
      <c r="M159" s="44">
        <f t="shared" si="31"/>
        <v>2.5149999999999999E-2</v>
      </c>
      <c r="N159" s="44">
        <f t="shared" si="32"/>
        <v>1.6469999999999999E-2</v>
      </c>
      <c r="O159" s="44">
        <f t="shared" si="36"/>
        <v>1.3469999999999999E-2</v>
      </c>
      <c r="P159" s="44">
        <f t="shared" si="33"/>
        <v>0</v>
      </c>
      <c r="Q159" s="44">
        <f t="shared" si="34"/>
        <v>6.1740000000000003E-2</v>
      </c>
      <c r="R159" s="44">
        <f t="shared" si="35"/>
        <v>1.068E-2</v>
      </c>
      <c r="S159" s="44">
        <f t="shared" si="37"/>
        <v>1.747742E-2</v>
      </c>
      <c r="T159" s="68">
        <f t="shared" si="40"/>
        <v>0</v>
      </c>
      <c r="U159" s="44"/>
      <c r="V159" s="66">
        <v>0.27635999999999994</v>
      </c>
      <c r="W159" s="44">
        <v>10.682300000000001</v>
      </c>
      <c r="X159" s="44">
        <v>6.767229999999997</v>
      </c>
      <c r="Y159" s="44">
        <v>5.3631493499999978</v>
      </c>
      <c r="Z159" s="68">
        <v>5.8442622950819851</v>
      </c>
    </row>
    <row r="160" spans="1:26" x14ac:dyDescent="0.35">
      <c r="A160" s="25">
        <v>42891</v>
      </c>
      <c r="B160" s="17">
        <f t="shared" si="41"/>
        <v>2017</v>
      </c>
      <c r="C160" s="17">
        <f t="shared" si="42"/>
        <v>6</v>
      </c>
      <c r="D160" s="17">
        <f t="shared" si="43"/>
        <v>5</v>
      </c>
      <c r="E160" s="17">
        <v>45.12</v>
      </c>
      <c r="F160" s="17">
        <v>0</v>
      </c>
      <c r="G160" s="12">
        <f t="shared" si="44"/>
        <v>4.512E-2</v>
      </c>
      <c r="I160" s="66">
        <f t="shared" si="38"/>
        <v>3</v>
      </c>
      <c r="J160" s="44">
        <f t="shared" si="39"/>
        <v>9</v>
      </c>
      <c r="K160" s="67">
        <v>45538</v>
      </c>
      <c r="L160" s="44">
        <f t="shared" si="30"/>
        <v>1.9019999999999999E-2</v>
      </c>
      <c r="M160" s="44">
        <f t="shared" si="31"/>
        <v>2.877E-2</v>
      </c>
      <c r="N160" s="44">
        <f t="shared" si="32"/>
        <v>2.7109999999999999E-2</v>
      </c>
      <c r="O160" s="44">
        <f t="shared" si="36"/>
        <v>1.23E-2</v>
      </c>
      <c r="P160" s="44">
        <f t="shared" si="33"/>
        <v>0</v>
      </c>
      <c r="Q160" s="44">
        <f t="shared" si="34"/>
        <v>7.1020000000000014E-2</v>
      </c>
      <c r="R160" s="44">
        <f t="shared" si="35"/>
        <v>9.0100000000000006E-3</v>
      </c>
      <c r="S160" s="44">
        <f t="shared" si="37"/>
        <v>7.3558700000000005E-3</v>
      </c>
      <c r="T160" s="68">
        <f t="shared" si="40"/>
        <v>0</v>
      </c>
      <c r="U160" s="44"/>
      <c r="V160" s="66">
        <v>0.27635999999999994</v>
      </c>
      <c r="W160" s="44">
        <v>10.753320000000002</v>
      </c>
      <c r="X160" s="44">
        <v>6.7762399999999969</v>
      </c>
      <c r="Y160" s="44">
        <v>5.3705052199999974</v>
      </c>
      <c r="Z160" s="68">
        <v>5.8819672131147724</v>
      </c>
    </row>
    <row r="161" spans="1:26" x14ac:dyDescent="0.35">
      <c r="A161" s="25">
        <v>42892</v>
      </c>
      <c r="B161" s="17">
        <f t="shared" si="41"/>
        <v>2017</v>
      </c>
      <c r="C161" s="17">
        <f t="shared" si="42"/>
        <v>6</v>
      </c>
      <c r="D161" s="17">
        <f t="shared" si="43"/>
        <v>6</v>
      </c>
      <c r="E161" s="17">
        <v>47.83</v>
      </c>
      <c r="F161" s="17">
        <v>0</v>
      </c>
      <c r="G161" s="12">
        <f t="shared" si="44"/>
        <v>4.7829999999999998E-2</v>
      </c>
      <c r="I161" s="66">
        <f t="shared" si="38"/>
        <v>4</v>
      </c>
      <c r="J161" s="44">
        <f t="shared" si="39"/>
        <v>9</v>
      </c>
      <c r="K161" s="67">
        <v>45539</v>
      </c>
      <c r="L161" s="44">
        <f t="shared" si="30"/>
        <v>2.2249999999999999E-2</v>
      </c>
      <c r="M161" s="44">
        <f t="shared" si="31"/>
        <v>2.4719999999999999E-2</v>
      </c>
      <c r="N161" s="44">
        <f t="shared" si="32"/>
        <v>2.6760000000000003E-2</v>
      </c>
      <c r="O161" s="44">
        <f t="shared" si="36"/>
        <v>1.2659999999999999E-2</v>
      </c>
      <c r="P161" s="44">
        <f t="shared" si="33"/>
        <v>0</v>
      </c>
      <c r="Q161" s="44">
        <f t="shared" si="34"/>
        <v>7.1179999999999993E-2</v>
      </c>
      <c r="R161" s="44">
        <f t="shared" si="35"/>
        <v>6.79E-3</v>
      </c>
      <c r="S161" s="44">
        <f t="shared" si="37"/>
        <v>7.6540899999999997E-3</v>
      </c>
      <c r="T161" s="68">
        <f t="shared" si="40"/>
        <v>0</v>
      </c>
      <c r="U161" s="44"/>
      <c r="V161" s="66">
        <v>0.27635999999999994</v>
      </c>
      <c r="W161" s="44">
        <v>10.824500000000002</v>
      </c>
      <c r="X161" s="44">
        <v>6.7830299999999966</v>
      </c>
      <c r="Y161" s="44">
        <v>5.3781593099999974</v>
      </c>
      <c r="Z161" s="68">
        <v>5.9196721311475597</v>
      </c>
    </row>
    <row r="162" spans="1:26" x14ac:dyDescent="0.35">
      <c r="A162" s="25">
        <v>42893</v>
      </c>
      <c r="B162" s="17">
        <f t="shared" si="41"/>
        <v>2017</v>
      </c>
      <c r="C162" s="17">
        <f t="shared" si="42"/>
        <v>6</v>
      </c>
      <c r="D162" s="17">
        <f t="shared" si="43"/>
        <v>7</v>
      </c>
      <c r="E162" s="17">
        <v>50.37</v>
      </c>
      <c r="F162" s="17">
        <v>0</v>
      </c>
      <c r="G162" s="12">
        <f t="shared" si="44"/>
        <v>5.0369999999999998E-2</v>
      </c>
      <c r="I162" s="66">
        <f t="shared" si="38"/>
        <v>5</v>
      </c>
      <c r="J162" s="44">
        <f t="shared" si="39"/>
        <v>9</v>
      </c>
      <c r="K162" s="67">
        <v>45540</v>
      </c>
      <c r="L162" s="44">
        <f t="shared" si="30"/>
        <v>3.2909999999999995E-2</v>
      </c>
      <c r="M162" s="44">
        <f t="shared" si="31"/>
        <v>2.5670000000000002E-2</v>
      </c>
      <c r="N162" s="44">
        <f t="shared" si="32"/>
        <v>2.8879999999999999E-2</v>
      </c>
      <c r="O162" s="44">
        <f t="shared" si="36"/>
        <v>9.2899999999999996E-3</v>
      </c>
      <c r="P162" s="44">
        <f t="shared" si="33"/>
        <v>0</v>
      </c>
      <c r="Q162" s="44">
        <f t="shared" si="34"/>
        <v>6.8680000000000005E-2</v>
      </c>
      <c r="R162" s="44">
        <f t="shared" si="35"/>
        <v>2.9300000000000003E-3</v>
      </c>
      <c r="S162" s="44">
        <f t="shared" si="37"/>
        <v>8.2635499999999997E-3</v>
      </c>
      <c r="T162" s="68">
        <f t="shared" si="40"/>
        <v>0</v>
      </c>
      <c r="U162" s="44"/>
      <c r="V162" s="66">
        <v>0.27635999999999994</v>
      </c>
      <c r="W162" s="44">
        <v>10.893180000000003</v>
      </c>
      <c r="X162" s="44">
        <v>6.7859599999999967</v>
      </c>
      <c r="Y162" s="44">
        <v>5.386422859999997</v>
      </c>
      <c r="Z162" s="68">
        <v>5.9573770491803471</v>
      </c>
    </row>
    <row r="163" spans="1:26" x14ac:dyDescent="0.35">
      <c r="A163" s="25">
        <v>42894</v>
      </c>
      <c r="B163" s="17">
        <f t="shared" si="41"/>
        <v>2017</v>
      </c>
      <c r="C163" s="17">
        <f t="shared" si="42"/>
        <v>6</v>
      </c>
      <c r="D163" s="17">
        <f t="shared" si="43"/>
        <v>8</v>
      </c>
      <c r="E163" s="17">
        <v>51.6</v>
      </c>
      <c r="F163" s="17">
        <v>0</v>
      </c>
      <c r="G163" s="12">
        <f t="shared" si="44"/>
        <v>5.16E-2</v>
      </c>
      <c r="I163" s="66">
        <f t="shared" si="38"/>
        <v>6</v>
      </c>
      <c r="J163" s="44">
        <f t="shared" si="39"/>
        <v>9</v>
      </c>
      <c r="K163" s="67">
        <v>45541</v>
      </c>
      <c r="L163" s="44">
        <f t="shared" si="30"/>
        <v>3.134E-2</v>
      </c>
      <c r="M163" s="44">
        <f t="shared" si="31"/>
        <v>2.6949999999999998E-2</v>
      </c>
      <c r="N163" s="44">
        <f t="shared" si="32"/>
        <v>2.8670000000000001E-2</v>
      </c>
      <c r="O163" s="44">
        <f t="shared" si="36"/>
        <v>9.2899999999999996E-3</v>
      </c>
      <c r="P163" s="44">
        <f t="shared" si="33"/>
        <v>0</v>
      </c>
      <c r="Q163" s="44">
        <f t="shared" si="34"/>
        <v>6.8659999999999999E-2</v>
      </c>
      <c r="R163" s="44">
        <f t="shared" si="35"/>
        <v>4.5300000000000002E-3</v>
      </c>
      <c r="S163" s="44">
        <f t="shared" si="37"/>
        <v>8.2586800000000009E-3</v>
      </c>
      <c r="T163" s="68">
        <f t="shared" si="40"/>
        <v>0</v>
      </c>
      <c r="U163" s="44"/>
      <c r="V163" s="66">
        <v>0.27635999999999994</v>
      </c>
      <c r="W163" s="44">
        <v>10.961840000000002</v>
      </c>
      <c r="X163" s="44">
        <v>6.7904899999999966</v>
      </c>
      <c r="Y163" s="44">
        <v>5.394681539999997</v>
      </c>
      <c r="Z163" s="68">
        <v>5.9950819672131344</v>
      </c>
    </row>
    <row r="164" spans="1:26" x14ac:dyDescent="0.35">
      <c r="A164" s="25">
        <v>42895</v>
      </c>
      <c r="B164" s="17">
        <f t="shared" si="41"/>
        <v>2017</v>
      </c>
      <c r="C164" s="17">
        <f t="shared" si="42"/>
        <v>6</v>
      </c>
      <c r="D164" s="17">
        <f t="shared" si="43"/>
        <v>9</v>
      </c>
      <c r="E164" s="17">
        <v>47.61</v>
      </c>
      <c r="F164" s="17">
        <v>0</v>
      </c>
      <c r="G164" s="12">
        <f t="shared" si="44"/>
        <v>4.761E-2</v>
      </c>
      <c r="I164" s="66">
        <f t="shared" si="38"/>
        <v>7</v>
      </c>
      <c r="J164" s="44">
        <f t="shared" si="39"/>
        <v>9</v>
      </c>
      <c r="K164" s="67">
        <v>45542</v>
      </c>
      <c r="L164" s="44">
        <f t="shared" si="30"/>
        <v>2.886E-2</v>
      </c>
      <c r="M164" s="44">
        <f t="shared" si="31"/>
        <v>1.6050000000000002E-2</v>
      </c>
      <c r="N164" s="44">
        <f t="shared" si="32"/>
        <v>1.9390000000000001E-2</v>
      </c>
      <c r="O164" s="44">
        <f t="shared" si="36"/>
        <v>1.5980000000000001E-2</v>
      </c>
      <c r="P164" s="44">
        <f t="shared" si="33"/>
        <v>0</v>
      </c>
      <c r="Q164" s="44">
        <f t="shared" si="34"/>
        <v>7.3359999999999995E-2</v>
      </c>
      <c r="R164" s="44">
        <f t="shared" si="35"/>
        <v>3.13E-3</v>
      </c>
      <c r="S164" s="44">
        <f t="shared" si="37"/>
        <v>8.6233299999999985E-3</v>
      </c>
      <c r="T164" s="68">
        <f t="shared" si="40"/>
        <v>0</v>
      </c>
      <c r="U164" s="44"/>
      <c r="V164" s="66">
        <v>0.27635999999999994</v>
      </c>
      <c r="W164" s="44">
        <v>11.035200000000001</v>
      </c>
      <c r="X164" s="44">
        <v>6.7936199999999962</v>
      </c>
      <c r="Y164" s="44">
        <v>5.4033048699999968</v>
      </c>
      <c r="Z164" s="68">
        <v>6.0327868852459217</v>
      </c>
    </row>
    <row r="165" spans="1:26" x14ac:dyDescent="0.35">
      <c r="A165" s="25">
        <v>42896</v>
      </c>
      <c r="B165" s="17">
        <f t="shared" si="41"/>
        <v>2017</v>
      </c>
      <c r="C165" s="17">
        <f t="shared" si="42"/>
        <v>6</v>
      </c>
      <c r="D165" s="17">
        <f t="shared" si="43"/>
        <v>10</v>
      </c>
      <c r="E165" s="17">
        <v>50.35</v>
      </c>
      <c r="F165" s="17">
        <v>0</v>
      </c>
      <c r="G165" s="12">
        <f t="shared" si="44"/>
        <v>5.0349999999999999E-2</v>
      </c>
      <c r="I165" s="66">
        <f t="shared" si="38"/>
        <v>8</v>
      </c>
      <c r="J165" s="44">
        <f t="shared" si="39"/>
        <v>9</v>
      </c>
      <c r="K165" s="67">
        <v>45543</v>
      </c>
      <c r="L165" s="44">
        <f t="shared" si="30"/>
        <v>2.7289999999999998E-2</v>
      </c>
      <c r="M165" s="44">
        <f t="shared" si="31"/>
        <v>1.6250000000000001E-2</v>
      </c>
      <c r="N165" s="44">
        <f t="shared" si="32"/>
        <v>1.8929999999999999E-2</v>
      </c>
      <c r="O165" s="44">
        <f t="shared" si="36"/>
        <v>1.7909999999999999E-2</v>
      </c>
      <c r="P165" s="44">
        <f t="shared" si="33"/>
        <v>0</v>
      </c>
      <c r="Q165" s="44">
        <f t="shared" si="34"/>
        <v>7.109E-2</v>
      </c>
      <c r="R165" s="44">
        <f t="shared" si="35"/>
        <v>6.1999999999999998E-3</v>
      </c>
      <c r="S165" s="44">
        <f t="shared" si="37"/>
        <v>9.2325199999999993E-3</v>
      </c>
      <c r="T165" s="68">
        <f t="shared" si="40"/>
        <v>0</v>
      </c>
      <c r="U165" s="44"/>
      <c r="V165" s="66">
        <v>0.27635999999999994</v>
      </c>
      <c r="W165" s="44">
        <v>11.106290000000001</v>
      </c>
      <c r="X165" s="44">
        <v>6.799819999999996</v>
      </c>
      <c r="Y165" s="44">
        <v>5.4125373899999971</v>
      </c>
      <c r="Z165" s="68">
        <v>6.070491803278709</v>
      </c>
    </row>
    <row r="166" spans="1:26" x14ac:dyDescent="0.35">
      <c r="A166" s="25">
        <v>42897</v>
      </c>
      <c r="B166" s="17">
        <f t="shared" si="41"/>
        <v>2017</v>
      </c>
      <c r="C166" s="17">
        <f t="shared" si="42"/>
        <v>6</v>
      </c>
      <c r="D166" s="17">
        <f t="shared" si="43"/>
        <v>11</v>
      </c>
      <c r="E166" s="17">
        <v>50.87</v>
      </c>
      <c r="F166" s="17">
        <v>0</v>
      </c>
      <c r="G166" s="12">
        <f t="shared" si="44"/>
        <v>5.0869999999999999E-2</v>
      </c>
      <c r="I166" s="66">
        <f t="shared" si="38"/>
        <v>9</v>
      </c>
      <c r="J166" s="44">
        <f t="shared" si="39"/>
        <v>9</v>
      </c>
      <c r="K166" s="67">
        <v>45544</v>
      </c>
      <c r="L166" s="44">
        <f t="shared" ref="L166:L187" si="45">SUMIFS($G:$G,$B:$B,$L$4,$C:$C,J166,$D:$D,I166)</f>
        <v>2.7660000000000001E-2</v>
      </c>
      <c r="M166" s="44">
        <f t="shared" ref="M166:M187" si="46">SUMIFS($G:$G,$B:$B,$M$4,$C:$C,J166,$D:$D,I166)</f>
        <v>1.8690000000000002E-2</v>
      </c>
      <c r="N166" s="44">
        <f t="shared" ref="N166:N187" si="47">SUMIFS($G:$G,$B:$B,$N$4,$C:$C,J166,$D:$D,I166)</f>
        <v>1.8510000000000002E-2</v>
      </c>
      <c r="O166" s="44">
        <f t="shared" si="36"/>
        <v>1.9560000000000001E-2</v>
      </c>
      <c r="P166" s="44">
        <f t="shared" ref="P166:P187" si="48">SUMIFS($G:$G,$B:$B,$P$4,$C:$C,J166,$D:$D,I166)</f>
        <v>0</v>
      </c>
      <c r="Q166" s="44">
        <f t="shared" ref="Q166:Q187" si="49">SUMIFS($G:$G,$B:$B,$Q$4,$C:$C,J166,$D:$D,I166)</f>
        <v>7.1199999999999999E-2</v>
      </c>
      <c r="R166" s="44">
        <f t="shared" ref="R166:R187" si="50">SUMIFS($G:$G,$B:$B,$R$4,$C:$C,J166,$D:$D,I166)</f>
        <v>1.209E-2</v>
      </c>
      <c r="S166" s="44">
        <f t="shared" si="37"/>
        <v>8.6559399999999991E-3</v>
      </c>
      <c r="T166" s="68">
        <f t="shared" si="40"/>
        <v>0</v>
      </c>
      <c r="U166" s="44"/>
      <c r="V166" s="66">
        <v>0.27635999999999994</v>
      </c>
      <c r="W166" s="44">
        <v>11.177490000000001</v>
      </c>
      <c r="X166" s="44">
        <v>6.8119099999999957</v>
      </c>
      <c r="Y166" s="44">
        <v>5.4211933299999968</v>
      </c>
      <c r="Z166" s="68">
        <v>6.1081967213114963</v>
      </c>
    </row>
    <row r="167" spans="1:26" x14ac:dyDescent="0.35">
      <c r="A167" s="25">
        <v>42898</v>
      </c>
      <c r="B167" s="17">
        <f t="shared" si="41"/>
        <v>2017</v>
      </c>
      <c r="C167" s="17">
        <f t="shared" si="42"/>
        <v>6</v>
      </c>
      <c r="D167" s="17">
        <f t="shared" si="43"/>
        <v>12</v>
      </c>
      <c r="E167" s="17">
        <v>44.51</v>
      </c>
      <c r="F167" s="17">
        <v>0</v>
      </c>
      <c r="G167" s="12">
        <f t="shared" si="44"/>
        <v>4.4510000000000001E-2</v>
      </c>
      <c r="I167" s="66">
        <f t="shared" si="38"/>
        <v>10</v>
      </c>
      <c r="J167" s="44">
        <f t="shared" si="39"/>
        <v>9</v>
      </c>
      <c r="K167" s="67">
        <v>45545</v>
      </c>
      <c r="L167" s="44">
        <f t="shared" si="45"/>
        <v>2.784E-2</v>
      </c>
      <c r="M167" s="44">
        <f t="shared" si="46"/>
        <v>2.8559999999999999E-2</v>
      </c>
      <c r="N167" s="44">
        <f t="shared" si="47"/>
        <v>1.159E-2</v>
      </c>
      <c r="O167" s="44">
        <f t="shared" si="36"/>
        <v>1.9140000000000001E-2</v>
      </c>
      <c r="P167" s="44">
        <f t="shared" si="48"/>
        <v>4.3800000000000002E-3</v>
      </c>
      <c r="Q167" s="44">
        <f t="shared" si="49"/>
        <v>7.2969999999999993E-2</v>
      </c>
      <c r="R167" s="44">
        <f t="shared" si="50"/>
        <v>1.4080000000000001E-2</v>
      </c>
      <c r="S167" s="44">
        <f t="shared" si="37"/>
        <v>8.316839999999999E-3</v>
      </c>
      <c r="T167" s="68">
        <f t="shared" si="40"/>
        <v>0</v>
      </c>
      <c r="U167" s="44"/>
      <c r="V167" s="66">
        <v>0.28073999999999993</v>
      </c>
      <c r="W167" s="44">
        <v>11.25046</v>
      </c>
      <c r="X167" s="44">
        <v>6.8259899999999956</v>
      </c>
      <c r="Y167" s="44">
        <v>5.4295101699999968</v>
      </c>
      <c r="Z167" s="68">
        <v>6.1459016393442836</v>
      </c>
    </row>
    <row r="168" spans="1:26" x14ac:dyDescent="0.35">
      <c r="A168" s="25">
        <v>42899</v>
      </c>
      <c r="B168" s="17">
        <f t="shared" si="41"/>
        <v>2017</v>
      </c>
      <c r="C168" s="17">
        <f t="shared" si="42"/>
        <v>6</v>
      </c>
      <c r="D168" s="17">
        <f t="shared" si="43"/>
        <v>13</v>
      </c>
      <c r="E168" s="17">
        <v>52.37</v>
      </c>
      <c r="F168" s="17">
        <v>0</v>
      </c>
      <c r="G168" s="12">
        <f t="shared" si="44"/>
        <v>5.237E-2</v>
      </c>
      <c r="I168" s="66">
        <f t="shared" si="38"/>
        <v>11</v>
      </c>
      <c r="J168" s="44">
        <f t="shared" si="39"/>
        <v>9</v>
      </c>
      <c r="K168" s="67">
        <v>45546</v>
      </c>
      <c r="L168" s="44">
        <f t="shared" si="45"/>
        <v>3.1850000000000003E-2</v>
      </c>
      <c r="M168" s="44">
        <f t="shared" si="46"/>
        <v>2.3350000000000003E-2</v>
      </c>
      <c r="N168" s="44">
        <f t="shared" si="47"/>
        <v>2.3809999999999998E-2</v>
      </c>
      <c r="O168" s="44">
        <f t="shared" si="36"/>
        <v>1.9310000000000001E-2</v>
      </c>
      <c r="P168" s="44">
        <f t="shared" si="48"/>
        <v>8.5699999999999995E-3</v>
      </c>
      <c r="Q168" s="44">
        <f t="shared" si="49"/>
        <v>7.4020000000000002E-2</v>
      </c>
      <c r="R168" s="44">
        <f t="shared" si="50"/>
        <v>2.179E-2</v>
      </c>
      <c r="S168" s="44">
        <f t="shared" si="37"/>
        <v>6.6821900000000002E-3</v>
      </c>
      <c r="T168" s="68">
        <f t="shared" si="40"/>
        <v>0</v>
      </c>
      <c r="U168" s="44"/>
      <c r="V168" s="66">
        <v>0.28930999999999996</v>
      </c>
      <c r="W168" s="44">
        <v>11.324480000000001</v>
      </c>
      <c r="X168" s="44">
        <v>6.8477799999999958</v>
      </c>
      <c r="Y168" s="44">
        <v>5.4361923599999971</v>
      </c>
      <c r="Z168" s="68">
        <v>6.1836065573770709</v>
      </c>
    </row>
    <row r="169" spans="1:26" x14ac:dyDescent="0.35">
      <c r="A169" s="25">
        <v>42900</v>
      </c>
      <c r="B169" s="17">
        <f t="shared" si="41"/>
        <v>2017</v>
      </c>
      <c r="C169" s="17">
        <f t="shared" si="42"/>
        <v>6</v>
      </c>
      <c r="D169" s="17">
        <f t="shared" si="43"/>
        <v>14</v>
      </c>
      <c r="E169" s="17">
        <v>0</v>
      </c>
      <c r="F169" s="17">
        <v>0</v>
      </c>
      <c r="G169" s="12">
        <f t="shared" si="44"/>
        <v>0</v>
      </c>
      <c r="I169" s="66">
        <f t="shared" si="38"/>
        <v>12</v>
      </c>
      <c r="J169" s="44">
        <f t="shared" si="39"/>
        <v>9</v>
      </c>
      <c r="K169" s="67">
        <v>45547</v>
      </c>
      <c r="L169" s="44">
        <f t="shared" si="45"/>
        <v>3.0670000000000003E-2</v>
      </c>
      <c r="M169" s="44">
        <f t="shared" si="46"/>
        <v>3.6729999999999999E-2</v>
      </c>
      <c r="N169" s="44">
        <f t="shared" si="47"/>
        <v>2.5670000000000002E-2</v>
      </c>
      <c r="O169" s="44">
        <f t="shared" si="36"/>
        <v>1.9350000000000003E-2</v>
      </c>
      <c r="P169" s="44">
        <f t="shared" si="48"/>
        <v>1.4E-3</v>
      </c>
      <c r="Q169" s="44">
        <f t="shared" si="49"/>
        <v>7.2849999999999998E-2</v>
      </c>
      <c r="R169" s="44">
        <f t="shared" si="50"/>
        <v>2.0420000000000001E-2</v>
      </c>
      <c r="S169" s="44">
        <f t="shared" si="37"/>
        <v>6.3777799999999996E-3</v>
      </c>
      <c r="T169" s="68">
        <f t="shared" si="40"/>
        <v>0</v>
      </c>
      <c r="U169" s="44"/>
      <c r="V169" s="66">
        <v>0.29070999999999997</v>
      </c>
      <c r="W169" s="44">
        <v>11.397330000000002</v>
      </c>
      <c r="X169" s="44">
        <v>6.8681999999999954</v>
      </c>
      <c r="Y169" s="44">
        <v>5.4425701399999973</v>
      </c>
      <c r="Z169" s="68">
        <v>6.2213114754098582</v>
      </c>
    </row>
    <row r="170" spans="1:26" x14ac:dyDescent="0.35">
      <c r="A170" s="25">
        <v>42901</v>
      </c>
      <c r="B170" s="17">
        <f t="shared" si="41"/>
        <v>2017</v>
      </c>
      <c r="C170" s="17">
        <f t="shared" si="42"/>
        <v>6</v>
      </c>
      <c r="D170" s="17">
        <f t="shared" si="43"/>
        <v>15</v>
      </c>
      <c r="E170" s="17">
        <v>0</v>
      </c>
      <c r="F170" s="17">
        <v>0</v>
      </c>
      <c r="G170" s="12">
        <f t="shared" si="44"/>
        <v>0</v>
      </c>
      <c r="I170" s="66">
        <f t="shared" si="38"/>
        <v>13</v>
      </c>
      <c r="J170" s="44">
        <f t="shared" si="39"/>
        <v>9</v>
      </c>
      <c r="K170" s="67">
        <v>45548</v>
      </c>
      <c r="L170" s="44">
        <f t="shared" si="45"/>
        <v>3.1260000000000003E-2</v>
      </c>
      <c r="M170" s="44">
        <f t="shared" si="46"/>
        <v>3.4459999999999998E-2</v>
      </c>
      <c r="N170" s="44">
        <f t="shared" si="47"/>
        <v>2.1780000000000001E-2</v>
      </c>
      <c r="O170" s="44">
        <f t="shared" ref="O170:O187" si="51">SUMIFS($G:$G,$B:$B,$O$4,$C:$C,J170,$D:$D,I170)</f>
        <v>1.9359999999999999E-2</v>
      </c>
      <c r="P170" s="44">
        <f t="shared" si="48"/>
        <v>2.375E-2</v>
      </c>
      <c r="Q170" s="44">
        <f t="shared" si="49"/>
        <v>5.568E-2</v>
      </c>
      <c r="R170" s="44">
        <f t="shared" si="50"/>
        <v>1.8350000000000002E-2</v>
      </c>
      <c r="S170" s="44">
        <f t="shared" ref="S170:S187" si="52">SUMIFS($G:$G,$B:$B,$S$4,$C:$C,J170,$D:$D,I170)</f>
        <v>6.7314000000000002E-3</v>
      </c>
      <c r="T170" s="68">
        <f t="shared" si="40"/>
        <v>0</v>
      </c>
      <c r="U170" s="44"/>
      <c r="V170" s="66">
        <v>0.31445999999999996</v>
      </c>
      <c r="W170" s="44">
        <v>11.453010000000003</v>
      </c>
      <c r="X170" s="44">
        <v>6.8865499999999953</v>
      </c>
      <c r="Y170" s="44">
        <v>5.4493015399999969</v>
      </c>
      <c r="Z170" s="68">
        <v>6.2590163934426455</v>
      </c>
    </row>
    <row r="171" spans="1:26" x14ac:dyDescent="0.35">
      <c r="A171" s="25">
        <v>42902</v>
      </c>
      <c r="B171" s="17">
        <f t="shared" si="41"/>
        <v>2017</v>
      </c>
      <c r="C171" s="17">
        <f t="shared" si="42"/>
        <v>6</v>
      </c>
      <c r="D171" s="17">
        <f t="shared" si="43"/>
        <v>16</v>
      </c>
      <c r="E171" s="17">
        <v>0</v>
      </c>
      <c r="F171" s="17">
        <v>0</v>
      </c>
      <c r="G171" s="12">
        <f t="shared" si="44"/>
        <v>0</v>
      </c>
      <c r="I171" s="66">
        <f t="shared" ref="I171:I187" si="53">DAY(K171)</f>
        <v>14</v>
      </c>
      <c r="J171" s="44">
        <f t="shared" ref="J171:J187" si="54">MONTH(K171)</f>
        <v>9</v>
      </c>
      <c r="K171" s="67">
        <v>45549</v>
      </c>
      <c r="L171" s="44">
        <f t="shared" si="45"/>
        <v>2.743E-2</v>
      </c>
      <c r="M171" s="44">
        <f t="shared" si="46"/>
        <v>3.2100000000000004E-2</v>
      </c>
      <c r="N171" s="44">
        <f t="shared" si="47"/>
        <v>1.141E-2</v>
      </c>
      <c r="O171" s="44">
        <f t="shared" si="51"/>
        <v>4.2300000000000003E-3</v>
      </c>
      <c r="P171" s="44">
        <f t="shared" si="48"/>
        <v>0</v>
      </c>
      <c r="Q171" s="44">
        <f t="shared" si="49"/>
        <v>6.0240000000000002E-2</v>
      </c>
      <c r="R171" s="44">
        <f t="shared" si="50"/>
        <v>1.2360000000000001E-2</v>
      </c>
      <c r="S171" s="44">
        <f t="shared" si="52"/>
        <v>1.1214969999999999E-2</v>
      </c>
      <c r="T171" s="68">
        <f t="shared" ref="T171:T187" si="55">SUMIFS($G:$G,$B:$B,$T$4,$C:$C,J171,$D:$D,I171)</f>
        <v>0</v>
      </c>
      <c r="U171" s="44"/>
      <c r="V171" s="66">
        <v>0.31445999999999996</v>
      </c>
      <c r="W171" s="44">
        <v>11.513250000000003</v>
      </c>
      <c r="X171" s="44">
        <v>6.8989099999999954</v>
      </c>
      <c r="Y171" s="44">
        <v>5.460516509999997</v>
      </c>
      <c r="Z171" s="68">
        <v>6.2967213114754328</v>
      </c>
    </row>
    <row r="172" spans="1:26" x14ac:dyDescent="0.35">
      <c r="A172" s="25">
        <v>42903</v>
      </c>
      <c r="B172" s="17">
        <f t="shared" si="41"/>
        <v>2017</v>
      </c>
      <c r="C172" s="17">
        <f t="shared" si="42"/>
        <v>6</v>
      </c>
      <c r="D172" s="17">
        <f t="shared" si="43"/>
        <v>17</v>
      </c>
      <c r="E172" s="17">
        <v>0</v>
      </c>
      <c r="F172" s="17">
        <v>0</v>
      </c>
      <c r="G172" s="12">
        <f t="shared" si="44"/>
        <v>0</v>
      </c>
      <c r="I172" s="66">
        <f t="shared" si="53"/>
        <v>15</v>
      </c>
      <c r="J172" s="44">
        <f t="shared" si="54"/>
        <v>9</v>
      </c>
      <c r="K172" s="67">
        <v>45550</v>
      </c>
      <c r="L172" s="44">
        <f t="shared" si="45"/>
        <v>3.7679999999999998E-2</v>
      </c>
      <c r="M172" s="44">
        <f t="shared" si="46"/>
        <v>2.5510000000000001E-2</v>
      </c>
      <c r="N172" s="44">
        <f t="shared" si="47"/>
        <v>1.0490000000000001E-2</v>
      </c>
      <c r="O172" s="44">
        <f t="shared" si="51"/>
        <v>2.2000000000000001E-3</v>
      </c>
      <c r="P172" s="44">
        <f t="shared" si="48"/>
        <v>1.5200000000000001E-3</v>
      </c>
      <c r="Q172" s="44">
        <f t="shared" si="49"/>
        <v>6.139E-2</v>
      </c>
      <c r="R172" s="44">
        <f t="shared" si="50"/>
        <v>1.183E-2</v>
      </c>
      <c r="S172" s="44">
        <f t="shared" si="52"/>
        <v>8.7326700000000014E-3</v>
      </c>
      <c r="T172" s="68">
        <f t="shared" si="55"/>
        <v>0</v>
      </c>
      <c r="U172" s="44"/>
      <c r="V172" s="66">
        <v>0.31597999999999998</v>
      </c>
      <c r="W172" s="44">
        <v>11.574640000000002</v>
      </c>
      <c r="X172" s="44">
        <v>6.9107399999999952</v>
      </c>
      <c r="Y172" s="44">
        <v>5.4692491799999967</v>
      </c>
      <c r="Z172" s="68">
        <v>6.3344262295082201</v>
      </c>
    </row>
    <row r="173" spans="1:26" x14ac:dyDescent="0.35">
      <c r="A173" s="25">
        <v>42904</v>
      </c>
      <c r="B173" s="17">
        <f t="shared" si="41"/>
        <v>2017</v>
      </c>
      <c r="C173" s="17">
        <f t="shared" si="42"/>
        <v>6</v>
      </c>
      <c r="D173" s="17">
        <f t="shared" si="43"/>
        <v>18</v>
      </c>
      <c r="E173" s="17">
        <v>0</v>
      </c>
      <c r="F173" s="17">
        <v>0</v>
      </c>
      <c r="G173" s="12">
        <f t="shared" si="44"/>
        <v>0</v>
      </c>
      <c r="I173" s="66">
        <f t="shared" si="53"/>
        <v>16</v>
      </c>
      <c r="J173" s="44">
        <f t="shared" si="54"/>
        <v>9</v>
      </c>
      <c r="K173" s="67">
        <v>45551</v>
      </c>
      <c r="L173" s="44">
        <f t="shared" si="45"/>
        <v>2.2409999999999999E-2</v>
      </c>
      <c r="M173" s="44">
        <f t="shared" si="46"/>
        <v>2.4489999999999998E-2</v>
      </c>
      <c r="N173" s="44">
        <f t="shared" si="47"/>
        <v>1.46E-2</v>
      </c>
      <c r="O173" s="44">
        <f t="shared" si="51"/>
        <v>4.2199999999999998E-3</v>
      </c>
      <c r="P173" s="44">
        <f t="shared" si="48"/>
        <v>9.1000000000000004E-3</v>
      </c>
      <c r="Q173" s="44">
        <f t="shared" si="49"/>
        <v>7.2680000000000008E-2</v>
      </c>
      <c r="R173" s="44">
        <f t="shared" si="50"/>
        <v>1.4E-2</v>
      </c>
      <c r="S173" s="44">
        <f t="shared" si="52"/>
        <v>8.0227600000000003E-3</v>
      </c>
      <c r="T173" s="68">
        <f t="shared" si="55"/>
        <v>0</v>
      </c>
      <c r="U173" s="44"/>
      <c r="V173" s="66">
        <v>0.32507999999999998</v>
      </c>
      <c r="W173" s="44">
        <v>11.647320000000002</v>
      </c>
      <c r="X173" s="44">
        <v>6.9247399999999955</v>
      </c>
      <c r="Y173" s="44">
        <v>5.477271939999997</v>
      </c>
      <c r="Z173" s="68">
        <v>6.3721311475410074</v>
      </c>
    </row>
    <row r="174" spans="1:26" x14ac:dyDescent="0.35">
      <c r="A174" s="25">
        <v>42905</v>
      </c>
      <c r="B174" s="17">
        <f t="shared" si="41"/>
        <v>2017</v>
      </c>
      <c r="C174" s="17">
        <f t="shared" si="42"/>
        <v>6</v>
      </c>
      <c r="D174" s="17">
        <f t="shared" si="43"/>
        <v>19</v>
      </c>
      <c r="E174" s="17">
        <v>0</v>
      </c>
      <c r="F174" s="17">
        <v>0</v>
      </c>
      <c r="G174" s="12">
        <f t="shared" si="44"/>
        <v>0</v>
      </c>
      <c r="I174" s="66">
        <f t="shared" si="53"/>
        <v>17</v>
      </c>
      <c r="J174" s="44">
        <f t="shared" si="54"/>
        <v>9</v>
      </c>
      <c r="K174" s="67">
        <v>45552</v>
      </c>
      <c r="L174" s="44">
        <f t="shared" si="45"/>
        <v>2.189E-2</v>
      </c>
      <c r="M174" s="44">
        <f t="shared" si="46"/>
        <v>2.691E-2</v>
      </c>
      <c r="N174" s="44">
        <f t="shared" si="47"/>
        <v>7.1200000000000005E-3</v>
      </c>
      <c r="O174" s="44">
        <f t="shared" si="51"/>
        <v>1.9310000000000001E-2</v>
      </c>
      <c r="P174" s="44">
        <f t="shared" si="48"/>
        <v>0</v>
      </c>
      <c r="Q174" s="44">
        <f t="shared" si="49"/>
        <v>7.3749999999999996E-2</v>
      </c>
      <c r="R174" s="44">
        <f t="shared" si="50"/>
        <v>1.1690000000000001E-2</v>
      </c>
      <c r="S174" s="44">
        <f t="shared" si="52"/>
        <v>1.2907400000000001E-2</v>
      </c>
      <c r="T174" s="68">
        <f t="shared" si="55"/>
        <v>0</v>
      </c>
      <c r="U174" s="44"/>
      <c r="V174" s="66">
        <v>0.32507999999999998</v>
      </c>
      <c r="W174" s="44">
        <v>11.721070000000003</v>
      </c>
      <c r="X174" s="44">
        <v>6.9364299999999952</v>
      </c>
      <c r="Y174" s="44">
        <v>5.4901793399999965</v>
      </c>
      <c r="Z174" s="68">
        <v>6.4098360655737947</v>
      </c>
    </row>
    <row r="175" spans="1:26" x14ac:dyDescent="0.35">
      <c r="A175" s="25">
        <v>42906</v>
      </c>
      <c r="B175" s="17">
        <f t="shared" si="41"/>
        <v>2017</v>
      </c>
      <c r="C175" s="17">
        <f t="shared" si="42"/>
        <v>6</v>
      </c>
      <c r="D175" s="17">
        <f t="shared" si="43"/>
        <v>20</v>
      </c>
      <c r="E175" s="17">
        <v>0</v>
      </c>
      <c r="F175" s="17">
        <v>0</v>
      </c>
      <c r="G175" s="12">
        <f t="shared" si="44"/>
        <v>0</v>
      </c>
      <c r="I175" s="66">
        <f t="shared" si="53"/>
        <v>18</v>
      </c>
      <c r="J175" s="44">
        <f t="shared" si="54"/>
        <v>9</v>
      </c>
      <c r="K175" s="67">
        <v>45553</v>
      </c>
      <c r="L175" s="44">
        <f t="shared" si="45"/>
        <v>2.7260000000000003E-2</v>
      </c>
      <c r="M175" s="44">
        <f t="shared" si="46"/>
        <v>4.2590000000000003E-2</v>
      </c>
      <c r="N175" s="44">
        <f t="shared" si="47"/>
        <v>1.712E-2</v>
      </c>
      <c r="O175" s="44">
        <f t="shared" si="51"/>
        <v>1.9300000000000001E-2</v>
      </c>
      <c r="P175" s="44">
        <f t="shared" si="48"/>
        <v>0</v>
      </c>
      <c r="Q175" s="44">
        <f t="shared" si="49"/>
        <v>7.3870000000000005E-2</v>
      </c>
      <c r="R175" s="44">
        <f t="shared" si="50"/>
        <v>1.21E-2</v>
      </c>
      <c r="S175" s="44">
        <f t="shared" si="52"/>
        <v>4.216897E-2</v>
      </c>
      <c r="T175" s="68">
        <f t="shared" si="55"/>
        <v>0</v>
      </c>
      <c r="U175" s="44"/>
      <c r="V175" s="66">
        <v>0.32507999999999998</v>
      </c>
      <c r="W175" s="44">
        <v>11.794940000000002</v>
      </c>
      <c r="X175" s="44">
        <v>6.9485299999999954</v>
      </c>
      <c r="Y175" s="44">
        <v>5.5323483099999962</v>
      </c>
      <c r="Z175" s="68">
        <v>6.447540983606582</v>
      </c>
    </row>
    <row r="176" spans="1:26" x14ac:dyDescent="0.35">
      <c r="A176" s="25">
        <v>42907</v>
      </c>
      <c r="B176" s="17">
        <f t="shared" si="41"/>
        <v>2017</v>
      </c>
      <c r="C176" s="17">
        <f t="shared" si="42"/>
        <v>6</v>
      </c>
      <c r="D176" s="17">
        <f t="shared" si="43"/>
        <v>21</v>
      </c>
      <c r="E176" s="17">
        <v>0</v>
      </c>
      <c r="F176" s="17">
        <v>0</v>
      </c>
      <c r="G176" s="12">
        <f t="shared" si="44"/>
        <v>0</v>
      </c>
      <c r="I176" s="66">
        <f t="shared" si="53"/>
        <v>19</v>
      </c>
      <c r="J176" s="44">
        <f t="shared" si="54"/>
        <v>9</v>
      </c>
      <c r="K176" s="67">
        <v>45554</v>
      </c>
      <c r="L176" s="44">
        <f t="shared" si="45"/>
        <v>4.5899999999999995E-3</v>
      </c>
      <c r="M176" s="44">
        <f t="shared" si="46"/>
        <v>3.6229999999999998E-2</v>
      </c>
      <c r="N176" s="44">
        <f t="shared" si="47"/>
        <v>2.0829999999999998E-2</v>
      </c>
      <c r="O176" s="44">
        <f t="shared" si="51"/>
        <v>1.8920000000000003E-2</v>
      </c>
      <c r="P176" s="44">
        <f t="shared" si="48"/>
        <v>0</v>
      </c>
      <c r="Q176" s="44">
        <f t="shared" si="49"/>
        <v>7.3960000000000012E-2</v>
      </c>
      <c r="R176" s="44">
        <f t="shared" si="50"/>
        <v>1.5640000000000001E-2</v>
      </c>
      <c r="S176" s="44">
        <f t="shared" si="52"/>
        <v>4.4494739999999998E-2</v>
      </c>
      <c r="T176" s="68">
        <f t="shared" si="55"/>
        <v>0</v>
      </c>
      <c r="U176" s="44"/>
      <c r="V176" s="66">
        <v>0.32507999999999998</v>
      </c>
      <c r="W176" s="44">
        <v>11.868900000000002</v>
      </c>
      <c r="X176" s="44">
        <v>6.9641699999999958</v>
      </c>
      <c r="Y176" s="44">
        <v>5.5768430499999964</v>
      </c>
      <c r="Z176" s="68">
        <v>6.4852459016393693</v>
      </c>
    </row>
    <row r="177" spans="1:26" x14ac:dyDescent="0.35">
      <c r="A177" s="25">
        <v>42908</v>
      </c>
      <c r="B177" s="17">
        <f t="shared" si="41"/>
        <v>2017</v>
      </c>
      <c r="C177" s="17">
        <f t="shared" si="42"/>
        <v>6</v>
      </c>
      <c r="D177" s="17">
        <f t="shared" si="43"/>
        <v>22</v>
      </c>
      <c r="E177" s="17">
        <v>0</v>
      </c>
      <c r="F177" s="17">
        <v>0</v>
      </c>
      <c r="G177" s="12">
        <f t="shared" si="44"/>
        <v>0</v>
      </c>
      <c r="I177" s="66">
        <f t="shared" si="53"/>
        <v>20</v>
      </c>
      <c r="J177" s="44">
        <f t="shared" si="54"/>
        <v>9</v>
      </c>
      <c r="K177" s="67">
        <v>45555</v>
      </c>
      <c r="L177" s="44">
        <f t="shared" si="45"/>
        <v>2.2239999999999999E-2</v>
      </c>
      <c r="M177" s="44">
        <f t="shared" si="46"/>
        <v>3.1010000000000003E-2</v>
      </c>
      <c r="N177" s="44">
        <f t="shared" si="47"/>
        <v>2.0120000000000002E-2</v>
      </c>
      <c r="O177" s="44">
        <f t="shared" si="51"/>
        <v>1.839E-2</v>
      </c>
      <c r="P177" s="44">
        <f t="shared" si="48"/>
        <v>7.3999999999999999E-4</v>
      </c>
      <c r="Q177" s="44">
        <f t="shared" si="49"/>
        <v>7.3680000000000009E-2</v>
      </c>
      <c r="R177" s="44">
        <f t="shared" si="50"/>
        <v>2.9020000000000004E-2</v>
      </c>
      <c r="S177" s="44">
        <f t="shared" si="52"/>
        <v>3.6792720000000001E-2</v>
      </c>
      <c r="T177" s="68">
        <f t="shared" si="55"/>
        <v>0</v>
      </c>
      <c r="U177" s="44"/>
      <c r="V177" s="66">
        <v>0.32582</v>
      </c>
      <c r="W177" s="44">
        <v>11.942580000000001</v>
      </c>
      <c r="X177" s="44">
        <v>6.9931899999999958</v>
      </c>
      <c r="Y177" s="44">
        <v>5.6136357699999966</v>
      </c>
      <c r="Z177" s="68">
        <v>6.5229508196721566</v>
      </c>
    </row>
    <row r="178" spans="1:26" x14ac:dyDescent="0.35">
      <c r="A178" s="25">
        <v>42909</v>
      </c>
      <c r="B178" s="17">
        <f t="shared" si="41"/>
        <v>2017</v>
      </c>
      <c r="C178" s="17">
        <f t="shared" si="42"/>
        <v>6</v>
      </c>
      <c r="D178" s="17">
        <f t="shared" si="43"/>
        <v>23</v>
      </c>
      <c r="E178" s="17">
        <v>0</v>
      </c>
      <c r="F178" s="17">
        <v>0</v>
      </c>
      <c r="G178" s="12">
        <f t="shared" si="44"/>
        <v>0</v>
      </c>
      <c r="I178" s="66">
        <f t="shared" si="53"/>
        <v>21</v>
      </c>
      <c r="J178" s="44">
        <f t="shared" si="54"/>
        <v>9</v>
      </c>
      <c r="K178" s="67">
        <v>45556</v>
      </c>
      <c r="L178" s="44">
        <f t="shared" si="45"/>
        <v>2.4489999999999998E-2</v>
      </c>
      <c r="M178" s="44">
        <f t="shared" si="46"/>
        <v>2.3719999999999998E-2</v>
      </c>
      <c r="N178" s="44">
        <f t="shared" si="47"/>
        <v>2.3379999999999998E-2</v>
      </c>
      <c r="O178" s="44">
        <f t="shared" si="51"/>
        <v>1.8030000000000001E-2</v>
      </c>
      <c r="P178" s="44">
        <f t="shared" si="48"/>
        <v>2.7699999999999999E-3</v>
      </c>
      <c r="Q178" s="44">
        <f t="shared" si="49"/>
        <v>7.3880000000000001E-2</v>
      </c>
      <c r="R178" s="44">
        <f t="shared" si="50"/>
        <v>1.345E-2</v>
      </c>
      <c r="S178" s="44">
        <f t="shared" si="52"/>
        <v>2.9082479999999997E-2</v>
      </c>
      <c r="T178" s="68">
        <f t="shared" si="55"/>
        <v>0</v>
      </c>
      <c r="U178" s="44"/>
      <c r="V178" s="66">
        <v>0.32858999999999999</v>
      </c>
      <c r="W178" s="44">
        <v>12.016460000000002</v>
      </c>
      <c r="X178" s="44">
        <v>7.0066399999999955</v>
      </c>
      <c r="Y178" s="44">
        <v>5.6427182499999962</v>
      </c>
      <c r="Z178" s="68">
        <v>6.5606557377049439</v>
      </c>
    </row>
    <row r="179" spans="1:26" x14ac:dyDescent="0.35">
      <c r="A179" s="25">
        <v>42910</v>
      </c>
      <c r="B179" s="17">
        <f t="shared" si="41"/>
        <v>2017</v>
      </c>
      <c r="C179" s="17">
        <f t="shared" si="42"/>
        <v>6</v>
      </c>
      <c r="D179" s="17">
        <f t="shared" si="43"/>
        <v>24</v>
      </c>
      <c r="E179" s="17">
        <v>0</v>
      </c>
      <c r="F179" s="17">
        <v>0</v>
      </c>
      <c r="G179" s="12">
        <f t="shared" si="44"/>
        <v>0</v>
      </c>
      <c r="I179" s="66">
        <f t="shared" si="53"/>
        <v>22</v>
      </c>
      <c r="J179" s="44">
        <f t="shared" si="54"/>
        <v>9</v>
      </c>
      <c r="K179" s="67">
        <v>45557</v>
      </c>
      <c r="L179" s="44">
        <f t="shared" si="45"/>
        <v>2.2710000000000001E-2</v>
      </c>
      <c r="M179" s="44">
        <f t="shared" si="46"/>
        <v>1.3869999999999999E-2</v>
      </c>
      <c r="N179" s="44">
        <f t="shared" si="47"/>
        <v>1.8179999999999998E-2</v>
      </c>
      <c r="O179" s="44">
        <f t="shared" si="51"/>
        <v>1.9310000000000001E-2</v>
      </c>
      <c r="P179" s="44">
        <f t="shared" si="48"/>
        <v>9.640000000000001E-3</v>
      </c>
      <c r="Q179" s="44">
        <f t="shared" si="49"/>
        <v>7.3859999999999995E-2</v>
      </c>
      <c r="R179" s="44">
        <f t="shared" si="50"/>
        <v>4.5999999999999999E-3</v>
      </c>
      <c r="S179" s="44">
        <f t="shared" si="52"/>
        <v>2.878841E-2</v>
      </c>
      <c r="T179" s="68">
        <f t="shared" si="55"/>
        <v>0</v>
      </c>
      <c r="U179" s="44"/>
      <c r="V179" s="66">
        <v>0.33822999999999998</v>
      </c>
      <c r="W179" s="44">
        <v>12.090320000000002</v>
      </c>
      <c r="X179" s="44">
        <v>7.0112399999999955</v>
      </c>
      <c r="Y179" s="44">
        <v>5.6715066599999959</v>
      </c>
      <c r="Z179" s="68">
        <v>6.5983606557377312</v>
      </c>
    </row>
    <row r="180" spans="1:26" x14ac:dyDescent="0.35">
      <c r="A180" s="25">
        <v>42911</v>
      </c>
      <c r="B180" s="17">
        <f t="shared" si="41"/>
        <v>2017</v>
      </c>
      <c r="C180" s="17">
        <f t="shared" si="42"/>
        <v>6</v>
      </c>
      <c r="D180" s="17">
        <f t="shared" si="43"/>
        <v>25</v>
      </c>
      <c r="E180" s="17">
        <v>0</v>
      </c>
      <c r="F180" s="17">
        <v>0</v>
      </c>
      <c r="G180" s="12">
        <f t="shared" si="44"/>
        <v>0</v>
      </c>
      <c r="I180" s="66">
        <f t="shared" si="53"/>
        <v>23</v>
      </c>
      <c r="J180" s="44">
        <f t="shared" si="54"/>
        <v>9</v>
      </c>
      <c r="K180" s="67">
        <v>45558</v>
      </c>
      <c r="L180" s="44">
        <f t="shared" si="45"/>
        <v>2.4709999999999999E-2</v>
      </c>
      <c r="M180" s="44">
        <f t="shared" si="46"/>
        <v>1.506E-2</v>
      </c>
      <c r="N180" s="44">
        <f t="shared" si="47"/>
        <v>2.0469999999999999E-2</v>
      </c>
      <c r="O180" s="44">
        <f t="shared" si="51"/>
        <v>1.6660000000000001E-2</v>
      </c>
      <c r="P180" s="44">
        <f t="shared" si="48"/>
        <v>6.7099999999999998E-3</v>
      </c>
      <c r="Q180" s="44">
        <f t="shared" si="49"/>
        <v>7.2660000000000002E-2</v>
      </c>
      <c r="R180" s="44">
        <f t="shared" si="50"/>
        <v>6.4499999999999991E-3</v>
      </c>
      <c r="S180" s="44">
        <f t="shared" si="52"/>
        <v>2.0263839999999998E-2</v>
      </c>
      <c r="T180" s="68">
        <f t="shared" si="55"/>
        <v>0</v>
      </c>
      <c r="U180" s="44"/>
      <c r="V180" s="66">
        <v>0.34493999999999997</v>
      </c>
      <c r="W180" s="44">
        <v>12.162980000000003</v>
      </c>
      <c r="X180" s="44">
        <v>7.0176899999999955</v>
      </c>
      <c r="Y180" s="44">
        <v>5.6917704999999961</v>
      </c>
      <c r="Z180" s="68">
        <v>6.6360655737705185</v>
      </c>
    </row>
    <row r="181" spans="1:26" x14ac:dyDescent="0.35">
      <c r="A181" s="25">
        <v>42912</v>
      </c>
      <c r="B181" s="17">
        <f t="shared" si="41"/>
        <v>2017</v>
      </c>
      <c r="C181" s="17">
        <f t="shared" si="42"/>
        <v>6</v>
      </c>
      <c r="D181" s="17">
        <f t="shared" si="43"/>
        <v>26</v>
      </c>
      <c r="E181" s="17">
        <v>0</v>
      </c>
      <c r="F181" s="17">
        <v>0</v>
      </c>
      <c r="G181" s="12">
        <f t="shared" si="44"/>
        <v>0</v>
      </c>
      <c r="I181" s="66">
        <f t="shared" si="53"/>
        <v>24</v>
      </c>
      <c r="J181" s="44">
        <f t="shared" si="54"/>
        <v>9</v>
      </c>
      <c r="K181" s="67">
        <v>45559</v>
      </c>
      <c r="L181" s="44">
        <f t="shared" si="45"/>
        <v>2.5430000000000001E-2</v>
      </c>
      <c r="M181" s="44">
        <f t="shared" si="46"/>
        <v>1.452E-2</v>
      </c>
      <c r="N181" s="44">
        <f t="shared" si="47"/>
        <v>1.9379999999999998E-2</v>
      </c>
      <c r="O181" s="44">
        <f t="shared" si="51"/>
        <v>1.242E-2</v>
      </c>
      <c r="P181" s="44">
        <f t="shared" si="48"/>
        <v>3.1390000000000001E-2</v>
      </c>
      <c r="Q181" s="44">
        <f t="shared" si="49"/>
        <v>7.4139999999999998E-2</v>
      </c>
      <c r="R181" s="44">
        <f t="shared" si="50"/>
        <v>8.3099999999999997E-3</v>
      </c>
      <c r="S181" s="44">
        <f t="shared" si="52"/>
        <v>2.365927E-2</v>
      </c>
      <c r="T181" s="68">
        <f t="shared" si="55"/>
        <v>0</v>
      </c>
      <c r="U181" s="44"/>
      <c r="V181" s="66">
        <v>0.37632999999999994</v>
      </c>
      <c r="W181" s="44">
        <v>12.237120000000003</v>
      </c>
      <c r="X181" s="44">
        <v>7.0259999999999954</v>
      </c>
      <c r="Y181" s="44">
        <v>5.7154297699999956</v>
      </c>
      <c r="Z181" s="68">
        <v>6.6737704918033058</v>
      </c>
    </row>
    <row r="182" spans="1:26" x14ac:dyDescent="0.35">
      <c r="A182" s="25">
        <v>42913</v>
      </c>
      <c r="B182" s="17">
        <f t="shared" si="41"/>
        <v>2017</v>
      </c>
      <c r="C182" s="17">
        <f t="shared" si="42"/>
        <v>6</v>
      </c>
      <c r="D182" s="17">
        <f t="shared" si="43"/>
        <v>27</v>
      </c>
      <c r="E182" s="17">
        <v>0</v>
      </c>
      <c r="F182" s="17">
        <v>0</v>
      </c>
      <c r="G182" s="12">
        <f t="shared" si="44"/>
        <v>0</v>
      </c>
      <c r="I182" s="66">
        <f t="shared" si="53"/>
        <v>25</v>
      </c>
      <c r="J182" s="44">
        <f t="shared" si="54"/>
        <v>9</v>
      </c>
      <c r="K182" s="67">
        <v>45560</v>
      </c>
      <c r="L182" s="44">
        <f t="shared" si="45"/>
        <v>3.7440000000000001E-2</v>
      </c>
      <c r="M182" s="44">
        <f t="shared" si="46"/>
        <v>1.5730000000000001E-2</v>
      </c>
      <c r="N182" s="44">
        <f t="shared" si="47"/>
        <v>2.802E-2</v>
      </c>
      <c r="O182" s="44">
        <f t="shared" si="51"/>
        <v>1.2869999999999999E-2</v>
      </c>
      <c r="P182" s="44">
        <f t="shared" si="48"/>
        <v>3.9939999999999996E-2</v>
      </c>
      <c r="Q182" s="44">
        <f t="shared" si="49"/>
        <v>7.4070000000000011E-2</v>
      </c>
      <c r="R182" s="44">
        <f t="shared" si="50"/>
        <v>1.721E-2</v>
      </c>
      <c r="S182" s="44">
        <f t="shared" si="52"/>
        <v>0</v>
      </c>
      <c r="T182" s="68">
        <f t="shared" si="55"/>
        <v>0</v>
      </c>
      <c r="U182" s="44"/>
      <c r="V182" s="66">
        <v>0.41626999999999992</v>
      </c>
      <c r="W182" s="44">
        <v>12.311190000000003</v>
      </c>
      <c r="X182" s="44">
        <v>7.0432099999999958</v>
      </c>
      <c r="Y182" s="44">
        <v>5.7154297699999956</v>
      </c>
      <c r="Z182" s="68">
        <v>6.7114754098360931</v>
      </c>
    </row>
    <row r="183" spans="1:26" x14ac:dyDescent="0.35">
      <c r="A183" s="25">
        <v>42914</v>
      </c>
      <c r="B183" s="17">
        <f t="shared" si="41"/>
        <v>2017</v>
      </c>
      <c r="C183" s="17">
        <f t="shared" si="42"/>
        <v>6</v>
      </c>
      <c r="D183" s="17">
        <f t="shared" si="43"/>
        <v>28</v>
      </c>
      <c r="E183" s="17">
        <v>1.05</v>
      </c>
      <c r="F183" s="17">
        <v>0</v>
      </c>
      <c r="G183" s="12">
        <f t="shared" si="44"/>
        <v>1.0500000000000002E-3</v>
      </c>
      <c r="I183" s="66">
        <f t="shared" si="53"/>
        <v>26</v>
      </c>
      <c r="J183" s="44">
        <f t="shared" si="54"/>
        <v>9</v>
      </c>
      <c r="K183" s="67">
        <v>45561</v>
      </c>
      <c r="L183" s="44">
        <f t="shared" si="45"/>
        <v>4.1030000000000004E-2</v>
      </c>
      <c r="M183" s="44">
        <f t="shared" si="46"/>
        <v>1.9230000000000001E-2</v>
      </c>
      <c r="N183" s="44">
        <f t="shared" si="47"/>
        <v>2.9929999999999998E-2</v>
      </c>
      <c r="O183" s="44">
        <f t="shared" si="51"/>
        <v>8.3300000000000006E-3</v>
      </c>
      <c r="P183" s="44">
        <f t="shared" si="48"/>
        <v>6.2140000000000001E-2</v>
      </c>
      <c r="Q183" s="44">
        <f t="shared" si="49"/>
        <v>7.4260000000000007E-2</v>
      </c>
      <c r="R183" s="44">
        <f t="shared" si="50"/>
        <v>1.4299999999999998E-2</v>
      </c>
      <c r="S183" s="44">
        <f t="shared" si="52"/>
        <v>8.3220799999999991E-3</v>
      </c>
      <c r="T183" s="68">
        <f t="shared" si="55"/>
        <v>0</v>
      </c>
      <c r="U183" s="44"/>
      <c r="V183" s="66">
        <v>0.47840999999999989</v>
      </c>
      <c r="W183" s="44">
        <v>12.385450000000004</v>
      </c>
      <c r="X183" s="44">
        <v>7.0575099999999962</v>
      </c>
      <c r="Y183" s="44">
        <v>5.7237518499999958</v>
      </c>
      <c r="Z183" s="68">
        <v>6.7491803278688804</v>
      </c>
    </row>
    <row r="184" spans="1:26" x14ac:dyDescent="0.35">
      <c r="A184" s="25">
        <v>42915</v>
      </c>
      <c r="B184" s="17">
        <f t="shared" si="41"/>
        <v>2017</v>
      </c>
      <c r="C184" s="17">
        <f t="shared" si="42"/>
        <v>6</v>
      </c>
      <c r="D184" s="17">
        <f t="shared" si="43"/>
        <v>29</v>
      </c>
      <c r="E184" s="17">
        <v>44.05</v>
      </c>
      <c r="F184" s="17">
        <v>0</v>
      </c>
      <c r="G184" s="12">
        <f t="shared" si="44"/>
        <v>4.4049999999999999E-2</v>
      </c>
      <c r="I184" s="66">
        <f t="shared" si="53"/>
        <v>27</v>
      </c>
      <c r="J184" s="44">
        <f t="shared" si="54"/>
        <v>9</v>
      </c>
      <c r="K184" s="67">
        <v>45562</v>
      </c>
      <c r="L184" s="44">
        <f t="shared" si="45"/>
        <v>4.2900000000000001E-2</v>
      </c>
      <c r="M184" s="44">
        <f t="shared" si="46"/>
        <v>1.423E-2</v>
      </c>
      <c r="N184" s="44">
        <f t="shared" si="47"/>
        <v>3.653E-2</v>
      </c>
      <c r="O184" s="44">
        <f t="shared" si="51"/>
        <v>9.6799999999999994E-3</v>
      </c>
      <c r="P184" s="44">
        <f t="shared" si="48"/>
        <v>6.1519999999999998E-2</v>
      </c>
      <c r="Q184" s="44">
        <f t="shared" si="49"/>
        <v>7.3870000000000005E-2</v>
      </c>
      <c r="R184" s="44">
        <f t="shared" si="50"/>
        <v>2.623E-2</v>
      </c>
      <c r="S184" s="44">
        <f t="shared" si="52"/>
        <v>1.701828E-2</v>
      </c>
      <c r="T184" s="68">
        <f t="shared" si="55"/>
        <v>0</v>
      </c>
      <c r="U184" s="44"/>
      <c r="V184" s="66">
        <v>0.53992999999999991</v>
      </c>
      <c r="W184" s="44">
        <v>12.459320000000004</v>
      </c>
      <c r="X184" s="44">
        <v>7.0837399999999962</v>
      </c>
      <c r="Y184" s="44">
        <v>5.740770129999996</v>
      </c>
      <c r="Z184" s="68">
        <v>6.7868852459016678</v>
      </c>
    </row>
    <row r="185" spans="1:26" x14ac:dyDescent="0.35">
      <c r="A185" s="25">
        <v>42916</v>
      </c>
      <c r="B185" s="17">
        <f t="shared" si="41"/>
        <v>2017</v>
      </c>
      <c r="C185" s="17">
        <f t="shared" si="42"/>
        <v>6</v>
      </c>
      <c r="D185" s="17">
        <f t="shared" si="43"/>
        <v>30</v>
      </c>
      <c r="E185" s="17">
        <v>44.67</v>
      </c>
      <c r="F185" s="17">
        <v>0</v>
      </c>
      <c r="G185" s="12">
        <f t="shared" si="44"/>
        <v>4.4670000000000001E-2</v>
      </c>
      <c r="I185" s="66">
        <f t="shared" si="53"/>
        <v>28</v>
      </c>
      <c r="J185" s="44">
        <f t="shared" si="54"/>
        <v>9</v>
      </c>
      <c r="K185" s="67">
        <v>45563</v>
      </c>
      <c r="L185" s="44">
        <f t="shared" si="45"/>
        <v>4.181E-2</v>
      </c>
      <c r="M185" s="44">
        <f t="shared" si="46"/>
        <v>1.1269999999999999E-2</v>
      </c>
      <c r="N185" s="44">
        <f t="shared" si="47"/>
        <v>1.7059999999999999E-2</v>
      </c>
      <c r="O185" s="44">
        <f t="shared" si="51"/>
        <v>9.4699999999999993E-3</v>
      </c>
      <c r="P185" s="44">
        <f t="shared" si="48"/>
        <v>5.3009999999999995E-2</v>
      </c>
      <c r="Q185" s="44">
        <f t="shared" si="49"/>
        <v>7.4349999999999999E-2</v>
      </c>
      <c r="R185" s="44">
        <f t="shared" si="50"/>
        <v>2.8230000000000002E-2</v>
      </c>
      <c r="S185" s="44">
        <f t="shared" si="52"/>
        <v>2.0528649999999999E-2</v>
      </c>
      <c r="T185" s="68">
        <f t="shared" si="55"/>
        <v>0</v>
      </c>
      <c r="U185" s="44"/>
      <c r="V185" s="66">
        <v>0.59293999999999991</v>
      </c>
      <c r="W185" s="44">
        <v>12.533670000000004</v>
      </c>
      <c r="X185" s="44">
        <v>7.1119699999999959</v>
      </c>
      <c r="Y185" s="44">
        <v>5.7612987799999962</v>
      </c>
      <c r="Z185" s="68">
        <v>6.8245901639344551</v>
      </c>
    </row>
    <row r="186" spans="1:26" x14ac:dyDescent="0.35">
      <c r="A186" s="25">
        <v>42917</v>
      </c>
      <c r="B186" s="17">
        <f t="shared" si="41"/>
        <v>2017</v>
      </c>
      <c r="C186" s="17">
        <f t="shared" si="42"/>
        <v>7</v>
      </c>
      <c r="D186" s="17">
        <f t="shared" si="43"/>
        <v>1</v>
      </c>
      <c r="E186" s="17">
        <v>54.33</v>
      </c>
      <c r="F186" s="17">
        <v>0</v>
      </c>
      <c r="G186" s="12">
        <f t="shared" si="44"/>
        <v>5.4329999999999996E-2</v>
      </c>
      <c r="I186" s="66">
        <f t="shared" si="53"/>
        <v>29</v>
      </c>
      <c r="J186" s="44">
        <f t="shared" si="54"/>
        <v>9</v>
      </c>
      <c r="K186" s="67">
        <v>45564</v>
      </c>
      <c r="L186" s="44">
        <f t="shared" si="45"/>
        <v>2.6089999999999999E-2</v>
      </c>
      <c r="M186" s="44">
        <f t="shared" si="46"/>
        <v>1.073E-2</v>
      </c>
      <c r="N186" s="44">
        <f t="shared" si="47"/>
        <v>1.6280000000000003E-2</v>
      </c>
      <c r="O186" s="44">
        <f t="shared" si="51"/>
        <v>6.1600000000000005E-3</v>
      </c>
      <c r="P186" s="44">
        <f t="shared" si="48"/>
        <v>6.470999999999999E-2</v>
      </c>
      <c r="Q186" s="44">
        <f t="shared" si="49"/>
        <v>7.0240000000000011E-2</v>
      </c>
      <c r="R186" s="44">
        <f t="shared" si="50"/>
        <v>1.234E-2</v>
      </c>
      <c r="S186" s="44">
        <f t="shared" si="52"/>
        <v>2.2640720000000003E-2</v>
      </c>
      <c r="T186" s="68">
        <f t="shared" si="55"/>
        <v>0</v>
      </c>
      <c r="U186" s="44"/>
      <c r="V186" s="66">
        <v>0.65764999999999985</v>
      </c>
      <c r="W186" s="44">
        <v>12.603910000000004</v>
      </c>
      <c r="X186" s="44">
        <v>7.1243099999999959</v>
      </c>
      <c r="Y186" s="44">
        <v>5.7839394999999962</v>
      </c>
      <c r="Z186" s="68">
        <v>6.8622950819672424</v>
      </c>
    </row>
    <row r="187" spans="1:26" ht="15" thickBot="1" x14ac:dyDescent="0.4">
      <c r="A187" s="26">
        <v>42918</v>
      </c>
      <c r="B187" s="27">
        <f t="shared" si="41"/>
        <v>2017</v>
      </c>
      <c r="C187" s="27">
        <f t="shared" si="42"/>
        <v>7</v>
      </c>
      <c r="D187" s="27">
        <f t="shared" si="43"/>
        <v>2</v>
      </c>
      <c r="E187" s="27">
        <v>55.69</v>
      </c>
      <c r="F187" s="27">
        <v>0</v>
      </c>
      <c r="G187" s="16">
        <f t="shared" si="44"/>
        <v>5.5689999999999996E-2</v>
      </c>
      <c r="H187" s="16"/>
      <c r="I187" s="69">
        <f t="shared" si="53"/>
        <v>30</v>
      </c>
      <c r="J187" s="70">
        <f t="shared" si="54"/>
        <v>9</v>
      </c>
      <c r="K187" s="71">
        <v>45565</v>
      </c>
      <c r="L187" s="70">
        <f t="shared" si="45"/>
        <v>2.138E-2</v>
      </c>
      <c r="M187" s="70">
        <f t="shared" si="46"/>
        <v>1.132E-2</v>
      </c>
      <c r="N187" s="70">
        <f t="shared" si="47"/>
        <v>8.7600000000000004E-3</v>
      </c>
      <c r="O187" s="70">
        <f t="shared" si="51"/>
        <v>5.0999999999999995E-3</v>
      </c>
      <c r="P187" s="70">
        <f t="shared" si="48"/>
        <v>6.7930000000000004E-2</v>
      </c>
      <c r="Q187" s="70">
        <f t="shared" si="49"/>
        <v>7.2730000000000003E-2</v>
      </c>
      <c r="R187" s="70">
        <f t="shared" si="50"/>
        <v>9.640000000000001E-3</v>
      </c>
      <c r="S187" s="70">
        <f t="shared" si="52"/>
        <v>1.8334490000000002E-2</v>
      </c>
      <c r="T187" s="72">
        <f t="shared" si="55"/>
        <v>0</v>
      </c>
      <c r="U187" s="44"/>
      <c r="V187" s="69">
        <v>0.72557999999999989</v>
      </c>
      <c r="W187" s="70">
        <v>12.676640000000004</v>
      </c>
      <c r="X187" s="70">
        <v>7.133949999999996</v>
      </c>
      <c r="Y187" s="70">
        <v>5.8022739899999962</v>
      </c>
      <c r="Z187" s="72">
        <v>6.9000000000000297</v>
      </c>
    </row>
    <row r="188" spans="1:26" x14ac:dyDescent="0.35">
      <c r="A188" s="18">
        <v>42919</v>
      </c>
      <c r="B188" s="17">
        <f t="shared" si="41"/>
        <v>2017</v>
      </c>
      <c r="C188" s="17">
        <f t="shared" si="42"/>
        <v>7</v>
      </c>
      <c r="D188" s="17">
        <f t="shared" si="43"/>
        <v>3</v>
      </c>
      <c r="E188" s="17">
        <v>56.15</v>
      </c>
      <c r="F188" s="17">
        <v>0</v>
      </c>
      <c r="G188" s="12">
        <f t="shared" si="44"/>
        <v>5.6149999999999999E-2</v>
      </c>
    </row>
    <row r="189" spans="1:26" x14ac:dyDescent="0.35">
      <c r="A189" s="18">
        <v>42920</v>
      </c>
      <c r="B189" s="17">
        <f t="shared" si="41"/>
        <v>2017</v>
      </c>
      <c r="C189" s="17">
        <f t="shared" si="42"/>
        <v>7</v>
      </c>
      <c r="D189" s="17">
        <f t="shared" si="43"/>
        <v>4</v>
      </c>
      <c r="E189" s="17">
        <v>56.36</v>
      </c>
      <c r="F189" s="17">
        <v>0</v>
      </c>
      <c r="G189" s="12">
        <f t="shared" si="44"/>
        <v>5.636E-2</v>
      </c>
      <c r="I189" s="21"/>
    </row>
    <row r="190" spans="1:26" x14ac:dyDescent="0.35">
      <c r="A190" s="18">
        <v>42921</v>
      </c>
      <c r="B190" s="17">
        <f t="shared" si="41"/>
        <v>2017</v>
      </c>
      <c r="C190" s="17">
        <f t="shared" si="42"/>
        <v>7</v>
      </c>
      <c r="D190" s="17">
        <f t="shared" si="43"/>
        <v>5</v>
      </c>
      <c r="E190" s="17">
        <v>59.29</v>
      </c>
      <c r="F190" s="17">
        <v>0</v>
      </c>
      <c r="G190" s="12">
        <f t="shared" si="44"/>
        <v>5.9290000000000002E-2</v>
      </c>
    </row>
    <row r="191" spans="1:26" x14ac:dyDescent="0.35">
      <c r="A191" s="18">
        <v>42922</v>
      </c>
      <c r="B191" s="17">
        <f t="shared" si="41"/>
        <v>2017</v>
      </c>
      <c r="C191" s="17">
        <f t="shared" si="42"/>
        <v>7</v>
      </c>
      <c r="D191" s="17">
        <f t="shared" si="43"/>
        <v>6</v>
      </c>
      <c r="E191" s="17">
        <v>55.96</v>
      </c>
      <c r="F191" s="17">
        <v>0</v>
      </c>
      <c r="G191" s="12">
        <f t="shared" si="44"/>
        <v>5.5960000000000003E-2</v>
      </c>
    </row>
    <row r="192" spans="1:26" x14ac:dyDescent="0.35">
      <c r="A192" s="18">
        <v>42923</v>
      </c>
      <c r="B192" s="17">
        <f t="shared" si="41"/>
        <v>2017</v>
      </c>
      <c r="C192" s="17">
        <f t="shared" si="42"/>
        <v>7</v>
      </c>
      <c r="D192" s="17">
        <f t="shared" si="43"/>
        <v>7</v>
      </c>
      <c r="E192" s="17">
        <v>52.37</v>
      </c>
      <c r="F192" s="17">
        <v>0</v>
      </c>
      <c r="G192" s="12">
        <f t="shared" si="44"/>
        <v>5.237E-2</v>
      </c>
    </row>
    <row r="193" spans="1:7" x14ac:dyDescent="0.35">
      <c r="A193" s="18">
        <v>42924</v>
      </c>
      <c r="B193" s="17">
        <f t="shared" si="41"/>
        <v>2017</v>
      </c>
      <c r="C193" s="17">
        <f t="shared" si="42"/>
        <v>7</v>
      </c>
      <c r="D193" s="17">
        <f t="shared" si="43"/>
        <v>8</v>
      </c>
      <c r="E193" s="17">
        <v>57.75</v>
      </c>
      <c r="F193" s="17">
        <v>0</v>
      </c>
      <c r="G193" s="12">
        <f t="shared" si="44"/>
        <v>5.7750000000000003E-2</v>
      </c>
    </row>
    <row r="194" spans="1:7" x14ac:dyDescent="0.35">
      <c r="A194" s="18">
        <v>42925</v>
      </c>
      <c r="B194" s="17">
        <f t="shared" si="41"/>
        <v>2017</v>
      </c>
      <c r="C194" s="17">
        <f t="shared" si="42"/>
        <v>7</v>
      </c>
      <c r="D194" s="17">
        <f t="shared" si="43"/>
        <v>9</v>
      </c>
      <c r="E194" s="17">
        <v>58.11</v>
      </c>
      <c r="F194" s="17">
        <v>0</v>
      </c>
      <c r="G194" s="12">
        <f t="shared" si="44"/>
        <v>5.8110000000000002E-2</v>
      </c>
    </row>
    <row r="195" spans="1:7" x14ac:dyDescent="0.35">
      <c r="A195" s="18">
        <v>42926</v>
      </c>
      <c r="B195" s="17">
        <f t="shared" si="41"/>
        <v>2017</v>
      </c>
      <c r="C195" s="17">
        <f t="shared" si="42"/>
        <v>7</v>
      </c>
      <c r="D195" s="17">
        <f t="shared" si="43"/>
        <v>10</v>
      </c>
      <c r="E195" s="17">
        <v>57.9</v>
      </c>
      <c r="F195" s="17">
        <v>0</v>
      </c>
      <c r="G195" s="12">
        <f t="shared" si="44"/>
        <v>5.79E-2</v>
      </c>
    </row>
    <row r="196" spans="1:7" x14ac:dyDescent="0.35">
      <c r="A196" s="18">
        <v>42927</v>
      </c>
      <c r="B196" s="17">
        <f t="shared" si="41"/>
        <v>2017</v>
      </c>
      <c r="C196" s="17">
        <f t="shared" si="42"/>
        <v>7</v>
      </c>
      <c r="D196" s="17">
        <f t="shared" si="43"/>
        <v>11</v>
      </c>
      <c r="E196" s="17">
        <v>56.64</v>
      </c>
      <c r="F196" s="17">
        <v>0</v>
      </c>
      <c r="G196" s="12">
        <f t="shared" si="44"/>
        <v>5.6640000000000003E-2</v>
      </c>
    </row>
    <row r="197" spans="1:7" x14ac:dyDescent="0.35">
      <c r="A197" s="18">
        <v>42928</v>
      </c>
      <c r="B197" s="17">
        <f t="shared" si="41"/>
        <v>2017</v>
      </c>
      <c r="C197" s="17">
        <f t="shared" si="42"/>
        <v>7</v>
      </c>
      <c r="D197" s="17">
        <f t="shared" si="43"/>
        <v>12</v>
      </c>
      <c r="E197" s="17">
        <v>56.53</v>
      </c>
      <c r="F197" s="17">
        <v>0</v>
      </c>
      <c r="G197" s="12">
        <f t="shared" si="44"/>
        <v>5.6530000000000004E-2</v>
      </c>
    </row>
    <row r="198" spans="1:7" x14ac:dyDescent="0.35">
      <c r="A198" s="18">
        <v>42929</v>
      </c>
      <c r="B198" s="17">
        <f t="shared" ref="B198:B261" si="56">YEAR(A198)</f>
        <v>2017</v>
      </c>
      <c r="C198" s="17">
        <f t="shared" ref="C198:C261" si="57">MONTH(A198)</f>
        <v>7</v>
      </c>
      <c r="D198" s="17">
        <f t="shared" ref="D198:D261" si="58">DAY(A198)</f>
        <v>13</v>
      </c>
      <c r="E198" s="17">
        <v>47.2</v>
      </c>
      <c r="F198" s="17">
        <v>0</v>
      </c>
      <c r="G198" s="12">
        <f t="shared" ref="G198:G261" si="59">SUM(E198:F198)/1000</f>
        <v>4.7200000000000006E-2</v>
      </c>
    </row>
    <row r="199" spans="1:7" x14ac:dyDescent="0.35">
      <c r="A199" s="18">
        <v>42930</v>
      </c>
      <c r="B199" s="17">
        <f t="shared" si="56"/>
        <v>2017</v>
      </c>
      <c r="C199" s="17">
        <f t="shared" si="57"/>
        <v>7</v>
      </c>
      <c r="D199" s="17">
        <f t="shared" si="58"/>
        <v>14</v>
      </c>
      <c r="E199" s="17">
        <v>56.42</v>
      </c>
      <c r="F199" s="17">
        <v>0</v>
      </c>
      <c r="G199" s="12">
        <f t="shared" si="59"/>
        <v>5.6420000000000005E-2</v>
      </c>
    </row>
    <row r="200" spans="1:7" x14ac:dyDescent="0.35">
      <c r="A200" s="18">
        <v>42931</v>
      </c>
      <c r="B200" s="17">
        <f t="shared" si="56"/>
        <v>2017</v>
      </c>
      <c r="C200" s="17">
        <f t="shared" si="57"/>
        <v>7</v>
      </c>
      <c r="D200" s="17">
        <f t="shared" si="58"/>
        <v>15</v>
      </c>
      <c r="E200" s="17">
        <v>56.63</v>
      </c>
      <c r="F200" s="17">
        <v>0</v>
      </c>
      <c r="G200" s="12">
        <f t="shared" si="59"/>
        <v>5.663E-2</v>
      </c>
    </row>
    <row r="201" spans="1:7" x14ac:dyDescent="0.35">
      <c r="A201" s="18">
        <v>42932</v>
      </c>
      <c r="B201" s="17">
        <f t="shared" si="56"/>
        <v>2017</v>
      </c>
      <c r="C201" s="17">
        <f t="shared" si="57"/>
        <v>7</v>
      </c>
      <c r="D201" s="17">
        <f t="shared" si="58"/>
        <v>16</v>
      </c>
      <c r="E201" s="17">
        <v>56.31</v>
      </c>
      <c r="F201" s="17">
        <v>0</v>
      </c>
      <c r="G201" s="12">
        <f t="shared" si="59"/>
        <v>5.6309999999999999E-2</v>
      </c>
    </row>
    <row r="202" spans="1:7" x14ac:dyDescent="0.35">
      <c r="A202" s="18">
        <v>42933</v>
      </c>
      <c r="B202" s="17">
        <f t="shared" si="56"/>
        <v>2017</v>
      </c>
      <c r="C202" s="17">
        <f t="shared" si="57"/>
        <v>7</v>
      </c>
      <c r="D202" s="17">
        <f t="shared" si="58"/>
        <v>17</v>
      </c>
      <c r="E202" s="17">
        <v>56.36</v>
      </c>
      <c r="F202" s="17">
        <v>0</v>
      </c>
      <c r="G202" s="12">
        <f t="shared" si="59"/>
        <v>5.636E-2</v>
      </c>
    </row>
    <row r="203" spans="1:7" x14ac:dyDescent="0.35">
      <c r="A203" s="18">
        <v>42934</v>
      </c>
      <c r="B203" s="17">
        <f t="shared" si="56"/>
        <v>2017</v>
      </c>
      <c r="C203" s="17">
        <f t="shared" si="57"/>
        <v>7</v>
      </c>
      <c r="D203" s="17">
        <f t="shared" si="58"/>
        <v>18</v>
      </c>
      <c r="E203" s="17">
        <v>56.55</v>
      </c>
      <c r="F203" s="17">
        <v>0</v>
      </c>
      <c r="G203" s="12">
        <f t="shared" si="59"/>
        <v>5.6549999999999996E-2</v>
      </c>
    </row>
    <row r="204" spans="1:7" x14ac:dyDescent="0.35">
      <c r="A204" s="18">
        <v>42935</v>
      </c>
      <c r="B204" s="17">
        <f t="shared" si="56"/>
        <v>2017</v>
      </c>
      <c r="C204" s="17">
        <f t="shared" si="57"/>
        <v>7</v>
      </c>
      <c r="D204" s="17">
        <f t="shared" si="58"/>
        <v>19</v>
      </c>
      <c r="E204" s="17">
        <v>56.87</v>
      </c>
      <c r="F204" s="17">
        <v>0</v>
      </c>
      <c r="G204" s="12">
        <f t="shared" si="59"/>
        <v>5.6869999999999997E-2</v>
      </c>
    </row>
    <row r="205" spans="1:7" x14ac:dyDescent="0.35">
      <c r="A205" s="18">
        <v>42936</v>
      </c>
      <c r="B205" s="17">
        <f t="shared" si="56"/>
        <v>2017</v>
      </c>
      <c r="C205" s="17">
        <f t="shared" si="57"/>
        <v>7</v>
      </c>
      <c r="D205" s="17">
        <f t="shared" si="58"/>
        <v>20</v>
      </c>
      <c r="E205" s="17">
        <v>56.74</v>
      </c>
      <c r="F205" s="17">
        <v>0</v>
      </c>
      <c r="G205" s="12">
        <f t="shared" si="59"/>
        <v>5.6739999999999999E-2</v>
      </c>
    </row>
    <row r="206" spans="1:7" x14ac:dyDescent="0.35">
      <c r="A206" s="18">
        <v>42937</v>
      </c>
      <c r="B206" s="17">
        <f t="shared" si="56"/>
        <v>2017</v>
      </c>
      <c r="C206" s="17">
        <f t="shared" si="57"/>
        <v>7</v>
      </c>
      <c r="D206" s="17">
        <f t="shared" si="58"/>
        <v>21</v>
      </c>
      <c r="E206" s="17">
        <v>57.06</v>
      </c>
      <c r="F206" s="17">
        <v>0</v>
      </c>
      <c r="G206" s="12">
        <f t="shared" si="59"/>
        <v>5.706E-2</v>
      </c>
    </row>
    <row r="207" spans="1:7" x14ac:dyDescent="0.35">
      <c r="A207" s="18">
        <v>42938</v>
      </c>
      <c r="B207" s="17">
        <f t="shared" si="56"/>
        <v>2017</v>
      </c>
      <c r="C207" s="17">
        <f t="shared" si="57"/>
        <v>7</v>
      </c>
      <c r="D207" s="17">
        <f t="shared" si="58"/>
        <v>22</v>
      </c>
      <c r="E207" s="17">
        <v>55.92</v>
      </c>
      <c r="F207" s="17">
        <v>0</v>
      </c>
      <c r="G207" s="12">
        <f t="shared" si="59"/>
        <v>5.5920000000000004E-2</v>
      </c>
    </row>
    <row r="208" spans="1:7" x14ac:dyDescent="0.35">
      <c r="A208" s="18">
        <v>42939</v>
      </c>
      <c r="B208" s="17">
        <f t="shared" si="56"/>
        <v>2017</v>
      </c>
      <c r="C208" s="17">
        <f t="shared" si="57"/>
        <v>7</v>
      </c>
      <c r="D208" s="17">
        <f t="shared" si="58"/>
        <v>23</v>
      </c>
      <c r="E208" s="17">
        <v>56.07</v>
      </c>
      <c r="F208" s="17">
        <v>0</v>
      </c>
      <c r="G208" s="12">
        <f t="shared" si="59"/>
        <v>5.6070000000000002E-2</v>
      </c>
    </row>
    <row r="209" spans="1:7" x14ac:dyDescent="0.35">
      <c r="A209" s="18">
        <v>42940</v>
      </c>
      <c r="B209" s="17">
        <f t="shared" si="56"/>
        <v>2017</v>
      </c>
      <c r="C209" s="17">
        <f t="shared" si="57"/>
        <v>7</v>
      </c>
      <c r="D209" s="17">
        <f t="shared" si="58"/>
        <v>24</v>
      </c>
      <c r="E209" s="17">
        <v>56.08</v>
      </c>
      <c r="F209" s="17">
        <v>0</v>
      </c>
      <c r="G209" s="12">
        <f t="shared" si="59"/>
        <v>5.6079999999999998E-2</v>
      </c>
    </row>
    <row r="210" spans="1:7" x14ac:dyDescent="0.35">
      <c r="A210" s="18">
        <v>42941</v>
      </c>
      <c r="B210" s="17">
        <f t="shared" si="56"/>
        <v>2017</v>
      </c>
      <c r="C210" s="17">
        <f t="shared" si="57"/>
        <v>7</v>
      </c>
      <c r="D210" s="17">
        <f t="shared" si="58"/>
        <v>25</v>
      </c>
      <c r="E210" s="17">
        <v>56.73</v>
      </c>
      <c r="F210" s="17">
        <v>0</v>
      </c>
      <c r="G210" s="12">
        <f t="shared" si="59"/>
        <v>5.6729999999999996E-2</v>
      </c>
    </row>
    <row r="211" spans="1:7" x14ac:dyDescent="0.35">
      <c r="A211" s="18">
        <v>42942</v>
      </c>
      <c r="B211" s="17">
        <f t="shared" si="56"/>
        <v>2017</v>
      </c>
      <c r="C211" s="17">
        <f t="shared" si="57"/>
        <v>7</v>
      </c>
      <c r="D211" s="17">
        <f t="shared" si="58"/>
        <v>26</v>
      </c>
      <c r="E211" s="17">
        <v>56.46</v>
      </c>
      <c r="F211" s="17">
        <v>0</v>
      </c>
      <c r="G211" s="12">
        <f t="shared" si="59"/>
        <v>5.6460000000000003E-2</v>
      </c>
    </row>
    <row r="212" spans="1:7" x14ac:dyDescent="0.35">
      <c r="A212" s="18">
        <v>42943</v>
      </c>
      <c r="B212" s="17">
        <f t="shared" si="56"/>
        <v>2017</v>
      </c>
      <c r="C212" s="17">
        <f t="shared" si="57"/>
        <v>7</v>
      </c>
      <c r="D212" s="17">
        <f t="shared" si="58"/>
        <v>27</v>
      </c>
      <c r="E212" s="17">
        <v>54.96</v>
      </c>
      <c r="F212" s="17">
        <v>0</v>
      </c>
      <c r="G212" s="12">
        <f t="shared" si="59"/>
        <v>5.4960000000000002E-2</v>
      </c>
    </row>
    <row r="213" spans="1:7" x14ac:dyDescent="0.35">
      <c r="A213" s="18">
        <v>42944</v>
      </c>
      <c r="B213" s="17">
        <f t="shared" si="56"/>
        <v>2017</v>
      </c>
      <c r="C213" s="17">
        <f t="shared" si="57"/>
        <v>7</v>
      </c>
      <c r="D213" s="17">
        <f t="shared" si="58"/>
        <v>28</v>
      </c>
      <c r="E213" s="17">
        <v>56.22</v>
      </c>
      <c r="F213" s="17">
        <v>0</v>
      </c>
      <c r="G213" s="12">
        <f t="shared" si="59"/>
        <v>5.6219999999999999E-2</v>
      </c>
    </row>
    <row r="214" spans="1:7" x14ac:dyDescent="0.35">
      <c r="A214" s="18">
        <v>42945</v>
      </c>
      <c r="B214" s="17">
        <f t="shared" si="56"/>
        <v>2017</v>
      </c>
      <c r="C214" s="17">
        <f t="shared" si="57"/>
        <v>7</v>
      </c>
      <c r="D214" s="17">
        <f t="shared" si="58"/>
        <v>29</v>
      </c>
      <c r="E214" s="17">
        <v>51.14</v>
      </c>
      <c r="F214" s="17">
        <v>0</v>
      </c>
      <c r="G214" s="12">
        <f t="shared" si="59"/>
        <v>5.1139999999999998E-2</v>
      </c>
    </row>
    <row r="215" spans="1:7" x14ac:dyDescent="0.35">
      <c r="A215" s="18">
        <v>42946</v>
      </c>
      <c r="B215" s="17">
        <f t="shared" si="56"/>
        <v>2017</v>
      </c>
      <c r="C215" s="17">
        <f t="shared" si="57"/>
        <v>7</v>
      </c>
      <c r="D215" s="17">
        <f t="shared" si="58"/>
        <v>30</v>
      </c>
      <c r="E215" s="17">
        <v>50.63</v>
      </c>
      <c r="F215" s="17">
        <v>0</v>
      </c>
      <c r="G215" s="12">
        <f t="shared" si="59"/>
        <v>5.0630000000000001E-2</v>
      </c>
    </row>
    <row r="216" spans="1:7" x14ac:dyDescent="0.35">
      <c r="A216" s="18">
        <v>42947</v>
      </c>
      <c r="B216" s="17">
        <f t="shared" si="56"/>
        <v>2017</v>
      </c>
      <c r="C216" s="17">
        <f t="shared" si="57"/>
        <v>7</v>
      </c>
      <c r="D216" s="17">
        <f t="shared" si="58"/>
        <v>31</v>
      </c>
      <c r="E216" s="17">
        <v>50.53</v>
      </c>
      <c r="F216" s="17">
        <v>0</v>
      </c>
      <c r="G216" s="12">
        <f t="shared" si="59"/>
        <v>5.0529999999999999E-2</v>
      </c>
    </row>
    <row r="217" spans="1:7" x14ac:dyDescent="0.35">
      <c r="A217" s="18">
        <v>42948</v>
      </c>
      <c r="B217" s="17">
        <f t="shared" si="56"/>
        <v>2017</v>
      </c>
      <c r="C217" s="17">
        <f t="shared" si="57"/>
        <v>8</v>
      </c>
      <c r="D217" s="17">
        <f t="shared" si="58"/>
        <v>1</v>
      </c>
      <c r="E217" s="17">
        <v>46.3</v>
      </c>
      <c r="F217" s="17">
        <v>0</v>
      </c>
      <c r="G217" s="12">
        <f t="shared" si="59"/>
        <v>4.6299999999999994E-2</v>
      </c>
    </row>
    <row r="218" spans="1:7" x14ac:dyDescent="0.35">
      <c r="A218" s="18">
        <v>42949</v>
      </c>
      <c r="B218" s="17">
        <f t="shared" si="56"/>
        <v>2017</v>
      </c>
      <c r="C218" s="17">
        <f t="shared" si="57"/>
        <v>8</v>
      </c>
      <c r="D218" s="17">
        <f t="shared" si="58"/>
        <v>2</v>
      </c>
      <c r="E218" s="17">
        <v>46.58</v>
      </c>
      <c r="F218" s="17">
        <v>0</v>
      </c>
      <c r="G218" s="12">
        <f t="shared" si="59"/>
        <v>4.6579999999999996E-2</v>
      </c>
    </row>
    <row r="219" spans="1:7" x14ac:dyDescent="0.35">
      <c r="A219" s="18">
        <v>42950</v>
      </c>
      <c r="B219" s="17">
        <f t="shared" si="56"/>
        <v>2017</v>
      </c>
      <c r="C219" s="17">
        <f t="shared" si="57"/>
        <v>8</v>
      </c>
      <c r="D219" s="17">
        <f t="shared" si="58"/>
        <v>3</v>
      </c>
      <c r="E219" s="17">
        <v>46.93</v>
      </c>
      <c r="F219" s="17">
        <v>0</v>
      </c>
      <c r="G219" s="12">
        <f t="shared" si="59"/>
        <v>4.6929999999999999E-2</v>
      </c>
    </row>
    <row r="220" spans="1:7" x14ac:dyDescent="0.35">
      <c r="A220" s="18">
        <v>42951</v>
      </c>
      <c r="B220" s="17">
        <f t="shared" si="56"/>
        <v>2017</v>
      </c>
      <c r="C220" s="17">
        <f t="shared" si="57"/>
        <v>8</v>
      </c>
      <c r="D220" s="17">
        <f t="shared" si="58"/>
        <v>4</v>
      </c>
      <c r="E220" s="17">
        <v>46.51</v>
      </c>
      <c r="F220" s="17">
        <v>0</v>
      </c>
      <c r="G220" s="12">
        <f t="shared" si="59"/>
        <v>4.6509999999999996E-2</v>
      </c>
    </row>
    <row r="221" spans="1:7" x14ac:dyDescent="0.35">
      <c r="A221" s="18">
        <v>42952</v>
      </c>
      <c r="B221" s="17">
        <f t="shared" si="56"/>
        <v>2017</v>
      </c>
      <c r="C221" s="17">
        <f t="shared" si="57"/>
        <v>8</v>
      </c>
      <c r="D221" s="17">
        <f t="shared" si="58"/>
        <v>5</v>
      </c>
      <c r="E221" s="17">
        <v>42.51</v>
      </c>
      <c r="F221" s="17">
        <v>0</v>
      </c>
      <c r="G221" s="12">
        <f t="shared" si="59"/>
        <v>4.2509999999999999E-2</v>
      </c>
    </row>
    <row r="222" spans="1:7" x14ac:dyDescent="0.35">
      <c r="A222" s="18">
        <v>42953</v>
      </c>
      <c r="B222" s="17">
        <f t="shared" si="56"/>
        <v>2017</v>
      </c>
      <c r="C222" s="17">
        <f t="shared" si="57"/>
        <v>8</v>
      </c>
      <c r="D222" s="17">
        <f t="shared" si="58"/>
        <v>6</v>
      </c>
      <c r="E222" s="17">
        <v>42.62</v>
      </c>
      <c r="F222" s="17">
        <v>0</v>
      </c>
      <c r="G222" s="12">
        <f t="shared" si="59"/>
        <v>4.2619999999999998E-2</v>
      </c>
    </row>
    <row r="223" spans="1:7" x14ac:dyDescent="0.35">
      <c r="A223" s="18">
        <v>42954</v>
      </c>
      <c r="B223" s="17">
        <f t="shared" si="56"/>
        <v>2017</v>
      </c>
      <c r="C223" s="17">
        <f t="shared" si="57"/>
        <v>8</v>
      </c>
      <c r="D223" s="17">
        <f t="shared" si="58"/>
        <v>7</v>
      </c>
      <c r="E223" s="17">
        <v>41.16</v>
      </c>
      <c r="F223" s="17">
        <v>0</v>
      </c>
      <c r="G223" s="12">
        <f t="shared" si="59"/>
        <v>4.1159999999999995E-2</v>
      </c>
    </row>
    <row r="224" spans="1:7" x14ac:dyDescent="0.35">
      <c r="A224" s="18">
        <v>42955</v>
      </c>
      <c r="B224" s="17">
        <f t="shared" si="56"/>
        <v>2017</v>
      </c>
      <c r="C224" s="17">
        <f t="shared" si="57"/>
        <v>8</v>
      </c>
      <c r="D224" s="17">
        <f t="shared" si="58"/>
        <v>8</v>
      </c>
      <c r="E224" s="17">
        <v>39.909999999999997</v>
      </c>
      <c r="F224" s="17">
        <v>0</v>
      </c>
      <c r="G224" s="12">
        <f t="shared" si="59"/>
        <v>3.9909999999999994E-2</v>
      </c>
    </row>
    <row r="225" spans="1:7" x14ac:dyDescent="0.35">
      <c r="A225" s="18">
        <v>42956</v>
      </c>
      <c r="B225" s="17">
        <f t="shared" si="56"/>
        <v>2017</v>
      </c>
      <c r="C225" s="17">
        <f t="shared" si="57"/>
        <v>8</v>
      </c>
      <c r="D225" s="17">
        <f t="shared" si="58"/>
        <v>9</v>
      </c>
      <c r="E225" s="17">
        <v>46.64</v>
      </c>
      <c r="F225" s="17">
        <v>0</v>
      </c>
      <c r="G225" s="12">
        <f t="shared" si="59"/>
        <v>4.6640000000000001E-2</v>
      </c>
    </row>
    <row r="226" spans="1:7" x14ac:dyDescent="0.35">
      <c r="A226" s="18">
        <v>42957</v>
      </c>
      <c r="B226" s="17">
        <f t="shared" si="56"/>
        <v>2017</v>
      </c>
      <c r="C226" s="17">
        <f t="shared" si="57"/>
        <v>8</v>
      </c>
      <c r="D226" s="17">
        <f t="shared" si="58"/>
        <v>10</v>
      </c>
      <c r="E226" s="17">
        <v>44.26</v>
      </c>
      <c r="F226" s="17">
        <v>0</v>
      </c>
      <c r="G226" s="12">
        <f t="shared" si="59"/>
        <v>4.4260000000000001E-2</v>
      </c>
    </row>
    <row r="227" spans="1:7" x14ac:dyDescent="0.35">
      <c r="A227" s="18">
        <v>42958</v>
      </c>
      <c r="B227" s="17">
        <f t="shared" si="56"/>
        <v>2017</v>
      </c>
      <c r="C227" s="17">
        <f t="shared" si="57"/>
        <v>8</v>
      </c>
      <c r="D227" s="17">
        <f t="shared" si="58"/>
        <v>11</v>
      </c>
      <c r="E227" s="17">
        <v>51.16</v>
      </c>
      <c r="F227" s="17">
        <v>0</v>
      </c>
      <c r="G227" s="12">
        <f t="shared" si="59"/>
        <v>5.1159999999999997E-2</v>
      </c>
    </row>
    <row r="228" spans="1:7" x14ac:dyDescent="0.35">
      <c r="A228" s="18">
        <v>42959</v>
      </c>
      <c r="B228" s="17">
        <f t="shared" si="56"/>
        <v>2017</v>
      </c>
      <c r="C228" s="17">
        <f t="shared" si="57"/>
        <v>8</v>
      </c>
      <c r="D228" s="17">
        <f t="shared" si="58"/>
        <v>12</v>
      </c>
      <c r="E228" s="17">
        <v>41.59</v>
      </c>
      <c r="F228" s="17">
        <v>0</v>
      </c>
      <c r="G228" s="12">
        <f t="shared" si="59"/>
        <v>4.1590000000000002E-2</v>
      </c>
    </row>
    <row r="229" spans="1:7" x14ac:dyDescent="0.35">
      <c r="A229" s="18">
        <v>42960</v>
      </c>
      <c r="B229" s="17">
        <f t="shared" si="56"/>
        <v>2017</v>
      </c>
      <c r="C229" s="17">
        <f t="shared" si="57"/>
        <v>8</v>
      </c>
      <c r="D229" s="17">
        <f t="shared" si="58"/>
        <v>13</v>
      </c>
      <c r="E229" s="17">
        <v>42.61</v>
      </c>
      <c r="F229" s="17">
        <v>0</v>
      </c>
      <c r="G229" s="12">
        <f t="shared" si="59"/>
        <v>4.2610000000000002E-2</v>
      </c>
    </row>
    <row r="230" spans="1:7" x14ac:dyDescent="0.35">
      <c r="A230" s="18">
        <v>42961</v>
      </c>
      <c r="B230" s="17">
        <f t="shared" si="56"/>
        <v>2017</v>
      </c>
      <c r="C230" s="17">
        <f t="shared" si="57"/>
        <v>8</v>
      </c>
      <c r="D230" s="17">
        <f t="shared" si="58"/>
        <v>14</v>
      </c>
      <c r="E230" s="17">
        <v>43.48</v>
      </c>
      <c r="F230" s="17">
        <v>0</v>
      </c>
      <c r="G230" s="12">
        <f t="shared" si="59"/>
        <v>4.3479999999999998E-2</v>
      </c>
    </row>
    <row r="231" spans="1:7" x14ac:dyDescent="0.35">
      <c r="A231" s="18">
        <v>42962</v>
      </c>
      <c r="B231" s="17">
        <f t="shared" si="56"/>
        <v>2017</v>
      </c>
      <c r="C231" s="17">
        <f t="shared" si="57"/>
        <v>8</v>
      </c>
      <c r="D231" s="17">
        <f t="shared" si="58"/>
        <v>15</v>
      </c>
      <c r="E231" s="17">
        <v>46.89</v>
      </c>
      <c r="F231" s="17">
        <v>0</v>
      </c>
      <c r="G231" s="12">
        <f t="shared" si="59"/>
        <v>4.6890000000000001E-2</v>
      </c>
    </row>
    <row r="232" spans="1:7" x14ac:dyDescent="0.35">
      <c r="A232" s="18">
        <v>42963</v>
      </c>
      <c r="B232" s="17">
        <f t="shared" si="56"/>
        <v>2017</v>
      </c>
      <c r="C232" s="17">
        <f t="shared" si="57"/>
        <v>8</v>
      </c>
      <c r="D232" s="17">
        <f t="shared" si="58"/>
        <v>16</v>
      </c>
      <c r="E232" s="17">
        <v>51.72</v>
      </c>
      <c r="F232" s="17">
        <v>0</v>
      </c>
      <c r="G232" s="12">
        <f t="shared" si="59"/>
        <v>5.1720000000000002E-2</v>
      </c>
    </row>
    <row r="233" spans="1:7" x14ac:dyDescent="0.35">
      <c r="A233" s="18">
        <v>42964</v>
      </c>
      <c r="B233" s="17">
        <f t="shared" si="56"/>
        <v>2017</v>
      </c>
      <c r="C233" s="17">
        <f t="shared" si="57"/>
        <v>8</v>
      </c>
      <c r="D233" s="17">
        <f t="shared" si="58"/>
        <v>17</v>
      </c>
      <c r="E233" s="17">
        <v>48.47</v>
      </c>
      <c r="F233" s="17">
        <v>0</v>
      </c>
      <c r="G233" s="12">
        <f t="shared" si="59"/>
        <v>4.8469999999999999E-2</v>
      </c>
    </row>
    <row r="234" spans="1:7" x14ac:dyDescent="0.35">
      <c r="A234" s="18">
        <v>42965</v>
      </c>
      <c r="B234" s="17">
        <f t="shared" si="56"/>
        <v>2017</v>
      </c>
      <c r="C234" s="17">
        <f t="shared" si="57"/>
        <v>8</v>
      </c>
      <c r="D234" s="17">
        <f t="shared" si="58"/>
        <v>18</v>
      </c>
      <c r="E234" s="17">
        <v>49.98</v>
      </c>
      <c r="F234" s="17">
        <v>0</v>
      </c>
      <c r="G234" s="12">
        <f t="shared" si="59"/>
        <v>4.9979999999999997E-2</v>
      </c>
    </row>
    <row r="235" spans="1:7" x14ac:dyDescent="0.35">
      <c r="A235" s="18">
        <v>42966</v>
      </c>
      <c r="B235" s="17">
        <f t="shared" si="56"/>
        <v>2017</v>
      </c>
      <c r="C235" s="17">
        <f t="shared" si="57"/>
        <v>8</v>
      </c>
      <c r="D235" s="17">
        <f t="shared" si="58"/>
        <v>19</v>
      </c>
      <c r="E235" s="17">
        <v>46.6</v>
      </c>
      <c r="F235" s="17">
        <v>0</v>
      </c>
      <c r="G235" s="12">
        <f t="shared" si="59"/>
        <v>4.6600000000000003E-2</v>
      </c>
    </row>
    <row r="236" spans="1:7" x14ac:dyDescent="0.35">
      <c r="A236" s="18">
        <v>42967</v>
      </c>
      <c r="B236" s="17">
        <f t="shared" si="56"/>
        <v>2017</v>
      </c>
      <c r="C236" s="17">
        <f t="shared" si="57"/>
        <v>8</v>
      </c>
      <c r="D236" s="17">
        <f t="shared" si="58"/>
        <v>20</v>
      </c>
      <c r="E236" s="17">
        <v>46.57</v>
      </c>
      <c r="F236" s="17">
        <v>0</v>
      </c>
      <c r="G236" s="12">
        <f t="shared" si="59"/>
        <v>4.657E-2</v>
      </c>
    </row>
    <row r="237" spans="1:7" x14ac:dyDescent="0.35">
      <c r="A237" s="18">
        <v>42968</v>
      </c>
      <c r="B237" s="17">
        <f t="shared" si="56"/>
        <v>2017</v>
      </c>
      <c r="C237" s="17">
        <f t="shared" si="57"/>
        <v>8</v>
      </c>
      <c r="D237" s="17">
        <f t="shared" si="58"/>
        <v>21</v>
      </c>
      <c r="E237" s="17">
        <v>47.17</v>
      </c>
      <c r="F237" s="17">
        <v>0</v>
      </c>
      <c r="G237" s="12">
        <f t="shared" si="59"/>
        <v>4.7170000000000004E-2</v>
      </c>
    </row>
    <row r="238" spans="1:7" x14ac:dyDescent="0.35">
      <c r="A238" s="18">
        <v>42969</v>
      </c>
      <c r="B238" s="17">
        <f t="shared" si="56"/>
        <v>2017</v>
      </c>
      <c r="C238" s="17">
        <f t="shared" si="57"/>
        <v>8</v>
      </c>
      <c r="D238" s="17">
        <f t="shared" si="58"/>
        <v>22</v>
      </c>
      <c r="E238" s="17">
        <v>47.61</v>
      </c>
      <c r="F238" s="17">
        <v>0</v>
      </c>
      <c r="G238" s="12">
        <f t="shared" si="59"/>
        <v>4.761E-2</v>
      </c>
    </row>
    <row r="239" spans="1:7" x14ac:dyDescent="0.35">
      <c r="A239" s="18">
        <v>42970</v>
      </c>
      <c r="B239" s="17">
        <f t="shared" si="56"/>
        <v>2017</v>
      </c>
      <c r="C239" s="17">
        <f t="shared" si="57"/>
        <v>8</v>
      </c>
      <c r="D239" s="17">
        <f t="shared" si="58"/>
        <v>23</v>
      </c>
      <c r="E239" s="17">
        <v>48.42</v>
      </c>
      <c r="F239" s="17">
        <v>0</v>
      </c>
      <c r="G239" s="12">
        <f t="shared" si="59"/>
        <v>4.8420000000000005E-2</v>
      </c>
    </row>
    <row r="240" spans="1:7" x14ac:dyDescent="0.35">
      <c r="A240" s="18">
        <v>42971</v>
      </c>
      <c r="B240" s="17">
        <f t="shared" si="56"/>
        <v>2017</v>
      </c>
      <c r="C240" s="17">
        <f t="shared" si="57"/>
        <v>8</v>
      </c>
      <c r="D240" s="17">
        <f t="shared" si="58"/>
        <v>24</v>
      </c>
      <c r="E240" s="17">
        <v>49.07</v>
      </c>
      <c r="F240" s="17">
        <v>0</v>
      </c>
      <c r="G240" s="12">
        <f t="shared" si="59"/>
        <v>4.9070000000000003E-2</v>
      </c>
    </row>
    <row r="241" spans="1:7" x14ac:dyDescent="0.35">
      <c r="A241" s="18">
        <v>42972</v>
      </c>
      <c r="B241" s="17">
        <f t="shared" si="56"/>
        <v>2017</v>
      </c>
      <c r="C241" s="17">
        <f t="shared" si="57"/>
        <v>8</v>
      </c>
      <c r="D241" s="17">
        <f t="shared" si="58"/>
        <v>25</v>
      </c>
      <c r="E241" s="17">
        <v>49.31</v>
      </c>
      <c r="F241" s="17">
        <v>0</v>
      </c>
      <c r="G241" s="12">
        <f t="shared" si="59"/>
        <v>4.931E-2</v>
      </c>
    </row>
    <row r="242" spans="1:7" x14ac:dyDescent="0.35">
      <c r="A242" s="18">
        <v>42973</v>
      </c>
      <c r="B242" s="17">
        <f t="shared" si="56"/>
        <v>2017</v>
      </c>
      <c r="C242" s="17">
        <f t="shared" si="57"/>
        <v>8</v>
      </c>
      <c r="D242" s="17">
        <f t="shared" si="58"/>
        <v>26</v>
      </c>
      <c r="E242" s="17">
        <v>47.72</v>
      </c>
      <c r="F242" s="17">
        <v>0</v>
      </c>
      <c r="G242" s="12">
        <f t="shared" si="59"/>
        <v>4.7719999999999999E-2</v>
      </c>
    </row>
    <row r="243" spans="1:7" x14ac:dyDescent="0.35">
      <c r="A243" s="18">
        <v>42974</v>
      </c>
      <c r="B243" s="17">
        <f t="shared" si="56"/>
        <v>2017</v>
      </c>
      <c r="C243" s="17">
        <f t="shared" si="57"/>
        <v>8</v>
      </c>
      <c r="D243" s="17">
        <f t="shared" si="58"/>
        <v>27</v>
      </c>
      <c r="E243" s="17">
        <v>46.83</v>
      </c>
      <c r="F243" s="17">
        <v>0</v>
      </c>
      <c r="G243" s="12">
        <f t="shared" si="59"/>
        <v>4.6829999999999997E-2</v>
      </c>
    </row>
    <row r="244" spans="1:7" x14ac:dyDescent="0.35">
      <c r="A244" s="18">
        <v>42975</v>
      </c>
      <c r="B244" s="17">
        <f t="shared" si="56"/>
        <v>2017</v>
      </c>
      <c r="C244" s="17">
        <f t="shared" si="57"/>
        <v>8</v>
      </c>
      <c r="D244" s="17">
        <f t="shared" si="58"/>
        <v>28</v>
      </c>
      <c r="E244" s="17">
        <v>50.5</v>
      </c>
      <c r="F244" s="17">
        <v>0</v>
      </c>
      <c r="G244" s="12">
        <f t="shared" si="59"/>
        <v>5.0500000000000003E-2</v>
      </c>
    </row>
    <row r="245" spans="1:7" x14ac:dyDescent="0.35">
      <c r="A245" s="18">
        <v>42976</v>
      </c>
      <c r="B245" s="17">
        <f t="shared" si="56"/>
        <v>2017</v>
      </c>
      <c r="C245" s="17">
        <f t="shared" si="57"/>
        <v>8</v>
      </c>
      <c r="D245" s="17">
        <f t="shared" si="58"/>
        <v>29</v>
      </c>
      <c r="E245" s="17">
        <v>49.3</v>
      </c>
      <c r="F245" s="17">
        <v>0</v>
      </c>
      <c r="G245" s="12">
        <f t="shared" si="59"/>
        <v>4.9299999999999997E-2</v>
      </c>
    </row>
    <row r="246" spans="1:7" x14ac:dyDescent="0.35">
      <c r="A246" s="18">
        <v>42977</v>
      </c>
      <c r="B246" s="17">
        <f t="shared" si="56"/>
        <v>2017</v>
      </c>
      <c r="C246" s="17">
        <f t="shared" si="57"/>
        <v>8</v>
      </c>
      <c r="D246" s="17">
        <f t="shared" si="58"/>
        <v>30</v>
      </c>
      <c r="E246" s="17">
        <v>50.16</v>
      </c>
      <c r="F246" s="17">
        <v>0</v>
      </c>
      <c r="G246" s="12">
        <f t="shared" si="59"/>
        <v>5.0159999999999996E-2</v>
      </c>
    </row>
    <row r="247" spans="1:7" x14ac:dyDescent="0.35">
      <c r="A247" s="18">
        <v>42978</v>
      </c>
      <c r="B247" s="17">
        <f t="shared" si="56"/>
        <v>2017</v>
      </c>
      <c r="C247" s="17">
        <f t="shared" si="57"/>
        <v>8</v>
      </c>
      <c r="D247" s="17">
        <f t="shared" si="58"/>
        <v>31</v>
      </c>
      <c r="E247" s="17">
        <v>44.71</v>
      </c>
      <c r="F247" s="17">
        <v>0</v>
      </c>
      <c r="G247" s="12">
        <f t="shared" si="59"/>
        <v>4.471E-2</v>
      </c>
    </row>
    <row r="248" spans="1:7" x14ac:dyDescent="0.35">
      <c r="A248" s="18">
        <v>42979</v>
      </c>
      <c r="B248" s="17">
        <f t="shared" si="56"/>
        <v>2017</v>
      </c>
      <c r="C248" s="17">
        <f t="shared" si="57"/>
        <v>9</v>
      </c>
      <c r="D248" s="17">
        <f t="shared" si="58"/>
        <v>1</v>
      </c>
      <c r="E248" s="17">
        <v>29.16</v>
      </c>
      <c r="F248" s="17">
        <v>0</v>
      </c>
      <c r="G248" s="12">
        <f t="shared" si="59"/>
        <v>2.9159999999999998E-2</v>
      </c>
    </row>
    <row r="249" spans="1:7" x14ac:dyDescent="0.35">
      <c r="A249" s="18">
        <v>42980</v>
      </c>
      <c r="B249" s="17">
        <f t="shared" si="56"/>
        <v>2017</v>
      </c>
      <c r="C249" s="17">
        <f t="shared" si="57"/>
        <v>9</v>
      </c>
      <c r="D249" s="17">
        <f t="shared" si="58"/>
        <v>2</v>
      </c>
      <c r="E249" s="17">
        <v>19.260000000000002</v>
      </c>
      <c r="F249" s="17">
        <v>0</v>
      </c>
      <c r="G249" s="12">
        <f t="shared" si="59"/>
        <v>1.9260000000000003E-2</v>
      </c>
    </row>
    <row r="250" spans="1:7" x14ac:dyDescent="0.35">
      <c r="A250" s="18">
        <v>42981</v>
      </c>
      <c r="B250" s="17">
        <f t="shared" si="56"/>
        <v>2017</v>
      </c>
      <c r="C250" s="17">
        <f t="shared" si="57"/>
        <v>9</v>
      </c>
      <c r="D250" s="17">
        <f t="shared" si="58"/>
        <v>3</v>
      </c>
      <c r="E250" s="17">
        <v>19.02</v>
      </c>
      <c r="F250" s="17">
        <v>0</v>
      </c>
      <c r="G250" s="12">
        <f t="shared" si="59"/>
        <v>1.9019999999999999E-2</v>
      </c>
    </row>
    <row r="251" spans="1:7" x14ac:dyDescent="0.35">
      <c r="A251" s="18">
        <v>42982</v>
      </c>
      <c r="B251" s="17">
        <f t="shared" si="56"/>
        <v>2017</v>
      </c>
      <c r="C251" s="17">
        <f t="shared" si="57"/>
        <v>9</v>
      </c>
      <c r="D251" s="17">
        <f t="shared" si="58"/>
        <v>4</v>
      </c>
      <c r="E251" s="17">
        <v>22.25</v>
      </c>
      <c r="F251" s="17">
        <v>0</v>
      </c>
      <c r="G251" s="12">
        <f t="shared" si="59"/>
        <v>2.2249999999999999E-2</v>
      </c>
    </row>
    <row r="252" spans="1:7" x14ac:dyDescent="0.35">
      <c r="A252" s="18">
        <v>42983</v>
      </c>
      <c r="B252" s="17">
        <f t="shared" si="56"/>
        <v>2017</v>
      </c>
      <c r="C252" s="17">
        <f t="shared" si="57"/>
        <v>9</v>
      </c>
      <c r="D252" s="17">
        <f t="shared" si="58"/>
        <v>5</v>
      </c>
      <c r="E252" s="17">
        <v>32.909999999999997</v>
      </c>
      <c r="F252" s="17">
        <v>0</v>
      </c>
      <c r="G252" s="12">
        <f t="shared" si="59"/>
        <v>3.2909999999999995E-2</v>
      </c>
    </row>
    <row r="253" spans="1:7" x14ac:dyDescent="0.35">
      <c r="A253" s="18">
        <v>42984</v>
      </c>
      <c r="B253" s="17">
        <f t="shared" si="56"/>
        <v>2017</v>
      </c>
      <c r="C253" s="17">
        <f t="shared" si="57"/>
        <v>9</v>
      </c>
      <c r="D253" s="17">
        <f t="shared" si="58"/>
        <v>6</v>
      </c>
      <c r="E253" s="17">
        <v>31.34</v>
      </c>
      <c r="F253" s="17">
        <v>0</v>
      </c>
      <c r="G253" s="12">
        <f t="shared" si="59"/>
        <v>3.134E-2</v>
      </c>
    </row>
    <row r="254" spans="1:7" x14ac:dyDescent="0.35">
      <c r="A254" s="18">
        <v>42985</v>
      </c>
      <c r="B254" s="17">
        <f t="shared" si="56"/>
        <v>2017</v>
      </c>
      <c r="C254" s="17">
        <f t="shared" si="57"/>
        <v>9</v>
      </c>
      <c r="D254" s="17">
        <f t="shared" si="58"/>
        <v>7</v>
      </c>
      <c r="E254" s="17">
        <v>28.86</v>
      </c>
      <c r="F254" s="17">
        <v>0</v>
      </c>
      <c r="G254" s="12">
        <f t="shared" si="59"/>
        <v>2.886E-2</v>
      </c>
    </row>
    <row r="255" spans="1:7" x14ac:dyDescent="0.35">
      <c r="A255" s="18">
        <v>42986</v>
      </c>
      <c r="B255" s="17">
        <f t="shared" si="56"/>
        <v>2017</v>
      </c>
      <c r="C255" s="17">
        <f t="shared" si="57"/>
        <v>9</v>
      </c>
      <c r="D255" s="17">
        <f t="shared" si="58"/>
        <v>8</v>
      </c>
      <c r="E255" s="17">
        <v>27.29</v>
      </c>
      <c r="F255" s="17">
        <v>0</v>
      </c>
      <c r="G255" s="12">
        <f t="shared" si="59"/>
        <v>2.7289999999999998E-2</v>
      </c>
    </row>
    <row r="256" spans="1:7" x14ac:dyDescent="0.35">
      <c r="A256" s="18">
        <v>42987</v>
      </c>
      <c r="B256" s="17">
        <f t="shared" si="56"/>
        <v>2017</v>
      </c>
      <c r="C256" s="17">
        <f t="shared" si="57"/>
        <v>9</v>
      </c>
      <c r="D256" s="17">
        <f t="shared" si="58"/>
        <v>9</v>
      </c>
      <c r="E256" s="17">
        <v>27.66</v>
      </c>
      <c r="F256" s="17">
        <v>0</v>
      </c>
      <c r="G256" s="12">
        <f t="shared" si="59"/>
        <v>2.7660000000000001E-2</v>
      </c>
    </row>
    <row r="257" spans="1:7" x14ac:dyDescent="0.35">
      <c r="A257" s="18">
        <v>42988</v>
      </c>
      <c r="B257" s="17">
        <f t="shared" si="56"/>
        <v>2017</v>
      </c>
      <c r="C257" s="17">
        <f t="shared" si="57"/>
        <v>9</v>
      </c>
      <c r="D257" s="17">
        <f t="shared" si="58"/>
        <v>10</v>
      </c>
      <c r="E257" s="17">
        <v>27.84</v>
      </c>
      <c r="F257" s="17">
        <v>0</v>
      </c>
      <c r="G257" s="12">
        <f t="shared" si="59"/>
        <v>2.784E-2</v>
      </c>
    </row>
    <row r="258" spans="1:7" x14ac:dyDescent="0.35">
      <c r="A258" s="18">
        <v>42989</v>
      </c>
      <c r="B258" s="17">
        <f t="shared" si="56"/>
        <v>2017</v>
      </c>
      <c r="C258" s="17">
        <f t="shared" si="57"/>
        <v>9</v>
      </c>
      <c r="D258" s="17">
        <f t="shared" si="58"/>
        <v>11</v>
      </c>
      <c r="E258" s="17">
        <v>31.85</v>
      </c>
      <c r="F258" s="17">
        <v>0</v>
      </c>
      <c r="G258" s="12">
        <f t="shared" si="59"/>
        <v>3.1850000000000003E-2</v>
      </c>
    </row>
    <row r="259" spans="1:7" x14ac:dyDescent="0.35">
      <c r="A259" s="18">
        <v>42990</v>
      </c>
      <c r="B259" s="17">
        <f t="shared" si="56"/>
        <v>2017</v>
      </c>
      <c r="C259" s="17">
        <f t="shared" si="57"/>
        <v>9</v>
      </c>
      <c r="D259" s="17">
        <f t="shared" si="58"/>
        <v>12</v>
      </c>
      <c r="E259" s="17">
        <v>30.67</v>
      </c>
      <c r="F259" s="17">
        <v>0</v>
      </c>
      <c r="G259" s="12">
        <f t="shared" si="59"/>
        <v>3.0670000000000003E-2</v>
      </c>
    </row>
    <row r="260" spans="1:7" x14ac:dyDescent="0.35">
      <c r="A260" s="18">
        <v>42991</v>
      </c>
      <c r="B260" s="17">
        <f t="shared" si="56"/>
        <v>2017</v>
      </c>
      <c r="C260" s="17">
        <f t="shared" si="57"/>
        <v>9</v>
      </c>
      <c r="D260" s="17">
        <f t="shared" si="58"/>
        <v>13</v>
      </c>
      <c r="E260" s="17">
        <v>31.26</v>
      </c>
      <c r="F260" s="17">
        <v>0</v>
      </c>
      <c r="G260" s="12">
        <f t="shared" si="59"/>
        <v>3.1260000000000003E-2</v>
      </c>
    </row>
    <row r="261" spans="1:7" x14ac:dyDescent="0.35">
      <c r="A261" s="18">
        <v>42992</v>
      </c>
      <c r="B261" s="17">
        <f t="shared" si="56"/>
        <v>2017</v>
      </c>
      <c r="C261" s="17">
        <f t="shared" si="57"/>
        <v>9</v>
      </c>
      <c r="D261" s="17">
        <f t="shared" si="58"/>
        <v>14</v>
      </c>
      <c r="E261" s="17">
        <v>27.43</v>
      </c>
      <c r="F261" s="17">
        <v>0</v>
      </c>
      <c r="G261" s="12">
        <f t="shared" si="59"/>
        <v>2.743E-2</v>
      </c>
    </row>
    <row r="262" spans="1:7" x14ac:dyDescent="0.35">
      <c r="A262" s="18">
        <v>42993</v>
      </c>
      <c r="B262" s="17">
        <f t="shared" ref="B262:B325" si="60">YEAR(A262)</f>
        <v>2017</v>
      </c>
      <c r="C262" s="17">
        <f t="shared" ref="C262:C325" si="61">MONTH(A262)</f>
        <v>9</v>
      </c>
      <c r="D262" s="17">
        <f t="shared" ref="D262:D325" si="62">DAY(A262)</f>
        <v>15</v>
      </c>
      <c r="E262" s="17">
        <v>37.68</v>
      </c>
      <c r="F262" s="17">
        <v>0</v>
      </c>
      <c r="G262" s="12">
        <f t="shared" ref="G262:G325" si="63">SUM(E262:F262)/1000</f>
        <v>3.7679999999999998E-2</v>
      </c>
    </row>
    <row r="263" spans="1:7" x14ac:dyDescent="0.35">
      <c r="A263" s="18">
        <v>42994</v>
      </c>
      <c r="B263" s="17">
        <f t="shared" si="60"/>
        <v>2017</v>
      </c>
      <c r="C263" s="17">
        <f t="shared" si="61"/>
        <v>9</v>
      </c>
      <c r="D263" s="17">
        <f t="shared" si="62"/>
        <v>16</v>
      </c>
      <c r="E263" s="17">
        <v>22.41</v>
      </c>
      <c r="F263" s="17">
        <v>0</v>
      </c>
      <c r="G263" s="12">
        <f t="shared" si="63"/>
        <v>2.2409999999999999E-2</v>
      </c>
    </row>
    <row r="264" spans="1:7" x14ac:dyDescent="0.35">
      <c r="A264" s="18">
        <v>42995</v>
      </c>
      <c r="B264" s="17">
        <f t="shared" si="60"/>
        <v>2017</v>
      </c>
      <c r="C264" s="17">
        <f t="shared" si="61"/>
        <v>9</v>
      </c>
      <c r="D264" s="17">
        <f t="shared" si="62"/>
        <v>17</v>
      </c>
      <c r="E264" s="17">
        <v>21.89</v>
      </c>
      <c r="F264" s="17">
        <v>0</v>
      </c>
      <c r="G264" s="12">
        <f t="shared" si="63"/>
        <v>2.189E-2</v>
      </c>
    </row>
    <row r="265" spans="1:7" x14ac:dyDescent="0.35">
      <c r="A265" s="18">
        <v>42996</v>
      </c>
      <c r="B265" s="17">
        <f t="shared" si="60"/>
        <v>2017</v>
      </c>
      <c r="C265" s="17">
        <f t="shared" si="61"/>
        <v>9</v>
      </c>
      <c r="D265" s="17">
        <f t="shared" si="62"/>
        <v>18</v>
      </c>
      <c r="E265" s="17">
        <v>27.26</v>
      </c>
      <c r="F265" s="17">
        <v>0</v>
      </c>
      <c r="G265" s="12">
        <f t="shared" si="63"/>
        <v>2.7260000000000003E-2</v>
      </c>
    </row>
    <row r="266" spans="1:7" x14ac:dyDescent="0.35">
      <c r="A266" s="18">
        <v>42997</v>
      </c>
      <c r="B266" s="17">
        <f t="shared" si="60"/>
        <v>2017</v>
      </c>
      <c r="C266" s="17">
        <f t="shared" si="61"/>
        <v>9</v>
      </c>
      <c r="D266" s="17">
        <f t="shared" si="62"/>
        <v>19</v>
      </c>
      <c r="E266" s="17">
        <v>4.59</v>
      </c>
      <c r="F266" s="17">
        <v>0</v>
      </c>
      <c r="G266" s="12">
        <f t="shared" si="63"/>
        <v>4.5899999999999995E-3</v>
      </c>
    </row>
    <row r="267" spans="1:7" x14ac:dyDescent="0.35">
      <c r="A267" s="18">
        <v>42998</v>
      </c>
      <c r="B267" s="17">
        <f t="shared" si="60"/>
        <v>2017</v>
      </c>
      <c r="C267" s="17">
        <f t="shared" si="61"/>
        <v>9</v>
      </c>
      <c r="D267" s="17">
        <f t="shared" si="62"/>
        <v>20</v>
      </c>
      <c r="E267" s="17">
        <v>22.24</v>
      </c>
      <c r="F267" s="17">
        <v>0</v>
      </c>
      <c r="G267" s="12">
        <f t="shared" si="63"/>
        <v>2.2239999999999999E-2</v>
      </c>
    </row>
    <row r="268" spans="1:7" x14ac:dyDescent="0.35">
      <c r="A268" s="18">
        <v>42999</v>
      </c>
      <c r="B268" s="17">
        <f t="shared" si="60"/>
        <v>2017</v>
      </c>
      <c r="C268" s="17">
        <f t="shared" si="61"/>
        <v>9</v>
      </c>
      <c r="D268" s="17">
        <f t="shared" si="62"/>
        <v>21</v>
      </c>
      <c r="E268" s="17">
        <v>24.49</v>
      </c>
      <c r="F268" s="17">
        <v>0</v>
      </c>
      <c r="G268" s="12">
        <f t="shared" si="63"/>
        <v>2.4489999999999998E-2</v>
      </c>
    </row>
    <row r="269" spans="1:7" x14ac:dyDescent="0.35">
      <c r="A269" s="18">
        <v>43000</v>
      </c>
      <c r="B269" s="17">
        <f t="shared" si="60"/>
        <v>2017</v>
      </c>
      <c r="C269" s="17">
        <f t="shared" si="61"/>
        <v>9</v>
      </c>
      <c r="D269" s="17">
        <f t="shared" si="62"/>
        <v>22</v>
      </c>
      <c r="E269" s="17">
        <v>22.71</v>
      </c>
      <c r="F269" s="17">
        <v>0</v>
      </c>
      <c r="G269" s="12">
        <f t="shared" si="63"/>
        <v>2.2710000000000001E-2</v>
      </c>
    </row>
    <row r="270" spans="1:7" x14ac:dyDescent="0.35">
      <c r="A270" s="18">
        <v>43001</v>
      </c>
      <c r="B270" s="17">
        <f t="shared" si="60"/>
        <v>2017</v>
      </c>
      <c r="C270" s="17">
        <f t="shared" si="61"/>
        <v>9</v>
      </c>
      <c r="D270" s="17">
        <f t="shared" si="62"/>
        <v>23</v>
      </c>
      <c r="E270" s="17">
        <v>24.71</v>
      </c>
      <c r="F270" s="17">
        <v>0</v>
      </c>
      <c r="G270" s="12">
        <f t="shared" si="63"/>
        <v>2.4709999999999999E-2</v>
      </c>
    </row>
    <row r="271" spans="1:7" x14ac:dyDescent="0.35">
      <c r="A271" s="18">
        <v>43002</v>
      </c>
      <c r="B271" s="17">
        <f t="shared" si="60"/>
        <v>2017</v>
      </c>
      <c r="C271" s="17">
        <f t="shared" si="61"/>
        <v>9</v>
      </c>
      <c r="D271" s="17">
        <f t="shared" si="62"/>
        <v>24</v>
      </c>
      <c r="E271" s="17">
        <v>25.43</v>
      </c>
      <c r="F271" s="17">
        <v>0</v>
      </c>
      <c r="G271" s="12">
        <f t="shared" si="63"/>
        <v>2.5430000000000001E-2</v>
      </c>
    </row>
    <row r="272" spans="1:7" x14ac:dyDescent="0.35">
      <c r="A272" s="18">
        <v>43003</v>
      </c>
      <c r="B272" s="17">
        <f t="shared" si="60"/>
        <v>2017</v>
      </c>
      <c r="C272" s="17">
        <f t="shared" si="61"/>
        <v>9</v>
      </c>
      <c r="D272" s="17">
        <f t="shared" si="62"/>
        <v>25</v>
      </c>
      <c r="E272" s="17">
        <v>37.44</v>
      </c>
      <c r="F272" s="17">
        <v>0</v>
      </c>
      <c r="G272" s="12">
        <f t="shared" si="63"/>
        <v>3.7440000000000001E-2</v>
      </c>
    </row>
    <row r="273" spans="1:27" x14ac:dyDescent="0.35">
      <c r="A273" s="18">
        <v>43004</v>
      </c>
      <c r="B273" s="17">
        <f t="shared" si="60"/>
        <v>2017</v>
      </c>
      <c r="C273" s="17">
        <f t="shared" si="61"/>
        <v>9</v>
      </c>
      <c r="D273" s="17">
        <f t="shared" si="62"/>
        <v>26</v>
      </c>
      <c r="E273" s="17">
        <v>41.03</v>
      </c>
      <c r="F273" s="17">
        <v>0</v>
      </c>
      <c r="G273" s="12">
        <f t="shared" si="63"/>
        <v>4.1030000000000004E-2</v>
      </c>
    </row>
    <row r="274" spans="1:27" x14ac:dyDescent="0.35">
      <c r="A274" s="18">
        <v>43005</v>
      </c>
      <c r="B274" s="17">
        <f t="shared" si="60"/>
        <v>2017</v>
      </c>
      <c r="C274" s="17">
        <f t="shared" si="61"/>
        <v>9</v>
      </c>
      <c r="D274" s="17">
        <f t="shared" si="62"/>
        <v>27</v>
      </c>
      <c r="E274" s="17">
        <v>42.9</v>
      </c>
      <c r="F274" s="17">
        <v>0</v>
      </c>
      <c r="G274" s="12">
        <f t="shared" si="63"/>
        <v>4.2900000000000001E-2</v>
      </c>
    </row>
    <row r="275" spans="1:27" x14ac:dyDescent="0.35">
      <c r="A275" s="18">
        <v>43006</v>
      </c>
      <c r="B275" s="17">
        <f t="shared" si="60"/>
        <v>2017</v>
      </c>
      <c r="C275" s="17">
        <f t="shared" si="61"/>
        <v>9</v>
      </c>
      <c r="D275" s="17">
        <f t="shared" si="62"/>
        <v>28</v>
      </c>
      <c r="E275" s="17">
        <v>41.81</v>
      </c>
      <c r="F275" s="17">
        <v>0</v>
      </c>
      <c r="G275" s="12">
        <f t="shared" si="63"/>
        <v>4.181E-2</v>
      </c>
    </row>
    <row r="276" spans="1:27" x14ac:dyDescent="0.35">
      <c r="A276" s="18">
        <v>43007</v>
      </c>
      <c r="B276" s="17">
        <f t="shared" si="60"/>
        <v>2017</v>
      </c>
      <c r="C276" s="17">
        <f t="shared" si="61"/>
        <v>9</v>
      </c>
      <c r="D276" s="17">
        <f t="shared" si="62"/>
        <v>29</v>
      </c>
      <c r="E276" s="17">
        <v>26.09</v>
      </c>
      <c r="F276" s="17">
        <v>0</v>
      </c>
      <c r="G276" s="12">
        <f t="shared" si="63"/>
        <v>2.6089999999999999E-2</v>
      </c>
    </row>
    <row r="277" spans="1:27" x14ac:dyDescent="0.35">
      <c r="A277" s="18">
        <v>43008</v>
      </c>
      <c r="B277" s="17">
        <f t="shared" si="60"/>
        <v>2017</v>
      </c>
      <c r="C277" s="17">
        <f t="shared" si="61"/>
        <v>9</v>
      </c>
      <c r="D277" s="17">
        <f t="shared" si="62"/>
        <v>30</v>
      </c>
      <c r="E277" s="17">
        <v>21.38</v>
      </c>
      <c r="F277" s="17">
        <v>0</v>
      </c>
      <c r="G277" s="12">
        <f t="shared" si="63"/>
        <v>2.138E-2</v>
      </c>
    </row>
    <row r="278" spans="1:27" x14ac:dyDescent="0.35">
      <c r="A278" s="18">
        <v>43009</v>
      </c>
      <c r="B278" s="17">
        <f t="shared" si="60"/>
        <v>2017</v>
      </c>
      <c r="C278" s="17">
        <f t="shared" si="61"/>
        <v>10</v>
      </c>
      <c r="D278" s="17">
        <f t="shared" si="62"/>
        <v>1</v>
      </c>
      <c r="E278" s="17">
        <v>18.190000000000001</v>
      </c>
      <c r="F278" s="17">
        <v>0</v>
      </c>
      <c r="G278" s="12">
        <f t="shared" si="63"/>
        <v>1.8190000000000001E-2</v>
      </c>
      <c r="AA278" s="12">
        <f>6.9/183</f>
        <v>3.7704918032786888E-2</v>
      </c>
    </row>
    <row r="279" spans="1:27" x14ac:dyDescent="0.35">
      <c r="A279" s="18">
        <v>43010</v>
      </c>
      <c r="B279" s="17">
        <f t="shared" si="60"/>
        <v>2017</v>
      </c>
      <c r="C279" s="17">
        <f t="shared" si="61"/>
        <v>10</v>
      </c>
      <c r="D279" s="17">
        <f t="shared" si="62"/>
        <v>2</v>
      </c>
      <c r="E279" s="17">
        <v>11.75</v>
      </c>
      <c r="F279" s="17">
        <v>0</v>
      </c>
      <c r="G279" s="12">
        <f t="shared" si="63"/>
        <v>1.175E-2</v>
      </c>
    </row>
    <row r="280" spans="1:27" x14ac:dyDescent="0.35">
      <c r="A280" s="18">
        <v>43011</v>
      </c>
      <c r="B280" s="17">
        <f t="shared" si="60"/>
        <v>2017</v>
      </c>
      <c r="C280" s="17">
        <f t="shared" si="61"/>
        <v>10</v>
      </c>
      <c r="D280" s="17">
        <f t="shared" si="62"/>
        <v>3</v>
      </c>
      <c r="E280" s="17">
        <v>5.04</v>
      </c>
      <c r="F280" s="17">
        <v>0</v>
      </c>
      <c r="G280" s="12">
        <f t="shared" si="63"/>
        <v>5.0400000000000002E-3</v>
      </c>
    </row>
    <row r="281" spans="1:27" x14ac:dyDescent="0.35">
      <c r="A281" s="18">
        <v>43012</v>
      </c>
      <c r="B281" s="17">
        <f t="shared" si="60"/>
        <v>2017</v>
      </c>
      <c r="C281" s="17">
        <f t="shared" si="61"/>
        <v>10</v>
      </c>
      <c r="D281" s="17">
        <f t="shared" si="62"/>
        <v>4</v>
      </c>
      <c r="E281" s="17">
        <v>16.14</v>
      </c>
      <c r="F281" s="17">
        <v>0</v>
      </c>
      <c r="G281" s="12">
        <f t="shared" si="63"/>
        <v>1.6140000000000002E-2</v>
      </c>
    </row>
    <row r="282" spans="1:27" x14ac:dyDescent="0.35">
      <c r="A282" s="18">
        <v>43013</v>
      </c>
      <c r="B282" s="17">
        <f t="shared" si="60"/>
        <v>2017</v>
      </c>
      <c r="C282" s="17">
        <f t="shared" si="61"/>
        <v>10</v>
      </c>
      <c r="D282" s="17">
        <f t="shared" si="62"/>
        <v>5</v>
      </c>
      <c r="E282" s="17">
        <v>9.11</v>
      </c>
      <c r="F282" s="17">
        <v>0</v>
      </c>
      <c r="G282" s="12">
        <f t="shared" si="63"/>
        <v>9.11E-3</v>
      </c>
    </row>
    <row r="283" spans="1:27" x14ac:dyDescent="0.35">
      <c r="A283" s="18">
        <v>43014</v>
      </c>
      <c r="B283" s="17">
        <f t="shared" si="60"/>
        <v>2017</v>
      </c>
      <c r="C283" s="17">
        <f t="shared" si="61"/>
        <v>10</v>
      </c>
      <c r="D283" s="17">
        <f t="shared" si="62"/>
        <v>6</v>
      </c>
      <c r="E283" s="17">
        <v>10.49</v>
      </c>
      <c r="F283" s="17">
        <v>0</v>
      </c>
      <c r="G283" s="12">
        <f t="shared" si="63"/>
        <v>1.0490000000000001E-2</v>
      </c>
    </row>
    <row r="284" spans="1:27" x14ac:dyDescent="0.35">
      <c r="A284" s="18">
        <v>43015</v>
      </c>
      <c r="B284" s="17">
        <f t="shared" si="60"/>
        <v>2017</v>
      </c>
      <c r="C284" s="17">
        <f t="shared" si="61"/>
        <v>10</v>
      </c>
      <c r="D284" s="17">
        <f t="shared" si="62"/>
        <v>7</v>
      </c>
      <c r="E284" s="17">
        <v>12.29</v>
      </c>
      <c r="F284" s="17">
        <v>0</v>
      </c>
      <c r="G284" s="12">
        <f t="shared" si="63"/>
        <v>1.2289999999999999E-2</v>
      </c>
    </row>
    <row r="285" spans="1:27" x14ac:dyDescent="0.35">
      <c r="A285" s="18">
        <v>43016</v>
      </c>
      <c r="B285" s="17">
        <f t="shared" si="60"/>
        <v>2017</v>
      </c>
      <c r="C285" s="17">
        <f t="shared" si="61"/>
        <v>10</v>
      </c>
      <c r="D285" s="17">
        <f t="shared" si="62"/>
        <v>8</v>
      </c>
      <c r="E285" s="17">
        <v>10.02</v>
      </c>
      <c r="F285" s="17">
        <v>0</v>
      </c>
      <c r="G285" s="12">
        <f t="shared" si="63"/>
        <v>1.0019999999999999E-2</v>
      </c>
    </row>
    <row r="286" spans="1:27" x14ac:dyDescent="0.35">
      <c r="A286" s="18">
        <v>43017</v>
      </c>
      <c r="B286" s="17">
        <f t="shared" si="60"/>
        <v>2017</v>
      </c>
      <c r="C286" s="17">
        <f t="shared" si="61"/>
        <v>10</v>
      </c>
      <c r="D286" s="17">
        <f t="shared" si="62"/>
        <v>9</v>
      </c>
      <c r="E286" s="17">
        <v>15.46</v>
      </c>
      <c r="F286" s="17">
        <v>0</v>
      </c>
      <c r="G286" s="12">
        <f t="shared" si="63"/>
        <v>1.5460000000000002E-2</v>
      </c>
    </row>
    <row r="287" spans="1:27" x14ac:dyDescent="0.35">
      <c r="A287" s="18">
        <v>43018</v>
      </c>
      <c r="B287" s="17">
        <f t="shared" si="60"/>
        <v>2017</v>
      </c>
      <c r="C287" s="17">
        <f t="shared" si="61"/>
        <v>10</v>
      </c>
      <c r="D287" s="17">
        <f t="shared" si="62"/>
        <v>10</v>
      </c>
      <c r="E287" s="17">
        <v>10.29</v>
      </c>
      <c r="F287" s="17">
        <v>0</v>
      </c>
      <c r="G287" s="12">
        <f t="shared" si="63"/>
        <v>1.0289999999999999E-2</v>
      </c>
    </row>
    <row r="288" spans="1:27" x14ac:dyDescent="0.35">
      <c r="A288" s="18">
        <v>43019</v>
      </c>
      <c r="B288" s="17">
        <f t="shared" si="60"/>
        <v>2017</v>
      </c>
      <c r="C288" s="17">
        <f t="shared" si="61"/>
        <v>10</v>
      </c>
      <c r="D288" s="17">
        <f t="shared" si="62"/>
        <v>11</v>
      </c>
      <c r="E288" s="17">
        <v>31.23</v>
      </c>
      <c r="F288" s="17">
        <v>0</v>
      </c>
      <c r="G288" s="12">
        <f t="shared" si="63"/>
        <v>3.1230000000000001E-2</v>
      </c>
    </row>
    <row r="289" spans="1:7" x14ac:dyDescent="0.35">
      <c r="A289" s="18">
        <v>43020</v>
      </c>
      <c r="B289" s="17">
        <f t="shared" si="60"/>
        <v>2017</v>
      </c>
      <c r="C289" s="17">
        <f t="shared" si="61"/>
        <v>10</v>
      </c>
      <c r="D289" s="17">
        <f t="shared" si="62"/>
        <v>12</v>
      </c>
      <c r="E289" s="17">
        <v>35.08</v>
      </c>
      <c r="F289" s="17">
        <v>0</v>
      </c>
      <c r="G289" s="12">
        <f t="shared" si="63"/>
        <v>3.508E-2</v>
      </c>
    </row>
    <row r="290" spans="1:7" x14ac:dyDescent="0.35">
      <c r="A290" s="18">
        <v>43021</v>
      </c>
      <c r="B290" s="17">
        <f t="shared" si="60"/>
        <v>2017</v>
      </c>
      <c r="C290" s="17">
        <f t="shared" si="61"/>
        <v>10</v>
      </c>
      <c r="D290" s="17">
        <f t="shared" si="62"/>
        <v>13</v>
      </c>
      <c r="E290" s="17">
        <v>44.25</v>
      </c>
      <c r="F290" s="17">
        <v>0</v>
      </c>
      <c r="G290" s="12">
        <f t="shared" si="63"/>
        <v>4.4249999999999998E-2</v>
      </c>
    </row>
    <row r="291" spans="1:7" x14ac:dyDescent="0.35">
      <c r="A291" s="18">
        <v>43022</v>
      </c>
      <c r="B291" s="17">
        <f t="shared" si="60"/>
        <v>2017</v>
      </c>
      <c r="C291" s="17">
        <f t="shared" si="61"/>
        <v>10</v>
      </c>
      <c r="D291" s="17">
        <f t="shared" si="62"/>
        <v>14</v>
      </c>
      <c r="E291" s="17">
        <v>32.57</v>
      </c>
      <c r="F291" s="17">
        <v>0</v>
      </c>
      <c r="G291" s="12">
        <f t="shared" si="63"/>
        <v>3.2570000000000002E-2</v>
      </c>
    </row>
    <row r="292" spans="1:7" x14ac:dyDescent="0.35">
      <c r="A292" s="18">
        <v>43023</v>
      </c>
      <c r="B292" s="17">
        <f t="shared" si="60"/>
        <v>2017</v>
      </c>
      <c r="C292" s="17">
        <f t="shared" si="61"/>
        <v>10</v>
      </c>
      <c r="D292" s="17">
        <f t="shared" si="62"/>
        <v>15</v>
      </c>
      <c r="E292" s="17">
        <v>33.22</v>
      </c>
      <c r="F292" s="17">
        <v>0</v>
      </c>
      <c r="G292" s="12">
        <f t="shared" si="63"/>
        <v>3.322E-2</v>
      </c>
    </row>
    <row r="293" spans="1:7" x14ac:dyDescent="0.35">
      <c r="A293" s="18">
        <v>43024</v>
      </c>
      <c r="B293" s="17">
        <f t="shared" si="60"/>
        <v>2017</v>
      </c>
      <c r="C293" s="17">
        <f t="shared" si="61"/>
        <v>10</v>
      </c>
      <c r="D293" s="17">
        <f t="shared" si="62"/>
        <v>16</v>
      </c>
      <c r="E293" s="17">
        <v>32.47</v>
      </c>
      <c r="F293" s="17">
        <v>0</v>
      </c>
      <c r="G293" s="12">
        <f t="shared" si="63"/>
        <v>3.2469999999999999E-2</v>
      </c>
    </row>
    <row r="294" spans="1:7" x14ac:dyDescent="0.35">
      <c r="A294" s="18">
        <v>43025</v>
      </c>
      <c r="B294" s="17">
        <f t="shared" si="60"/>
        <v>2017</v>
      </c>
      <c r="C294" s="17">
        <f t="shared" si="61"/>
        <v>10</v>
      </c>
      <c r="D294" s="17">
        <f t="shared" si="62"/>
        <v>17</v>
      </c>
      <c r="E294" s="17">
        <v>29.01</v>
      </c>
      <c r="F294" s="17">
        <v>0</v>
      </c>
      <c r="G294" s="12">
        <f t="shared" si="63"/>
        <v>2.9010000000000001E-2</v>
      </c>
    </row>
    <row r="295" spans="1:7" x14ac:dyDescent="0.35">
      <c r="A295" s="18">
        <v>43026</v>
      </c>
      <c r="B295" s="17">
        <f t="shared" si="60"/>
        <v>2017</v>
      </c>
      <c r="C295" s="17">
        <f t="shared" si="61"/>
        <v>10</v>
      </c>
      <c r="D295" s="17">
        <f t="shared" si="62"/>
        <v>18</v>
      </c>
      <c r="E295" s="17">
        <v>34.020000000000003</v>
      </c>
      <c r="F295" s="17">
        <v>0</v>
      </c>
      <c r="G295" s="12">
        <f t="shared" si="63"/>
        <v>3.4020000000000002E-2</v>
      </c>
    </row>
    <row r="296" spans="1:7" x14ac:dyDescent="0.35">
      <c r="A296" s="18">
        <v>43027</v>
      </c>
      <c r="B296" s="17">
        <f t="shared" si="60"/>
        <v>2017</v>
      </c>
      <c r="C296" s="17">
        <f t="shared" si="61"/>
        <v>10</v>
      </c>
      <c r="D296" s="17">
        <f t="shared" si="62"/>
        <v>19</v>
      </c>
      <c r="E296" s="17">
        <v>21.41</v>
      </c>
      <c r="F296" s="17">
        <v>0</v>
      </c>
      <c r="G296" s="12">
        <f t="shared" si="63"/>
        <v>2.1409999999999998E-2</v>
      </c>
    </row>
    <row r="297" spans="1:7" x14ac:dyDescent="0.35">
      <c r="A297" s="18">
        <v>43028</v>
      </c>
      <c r="B297" s="17">
        <f t="shared" si="60"/>
        <v>2017</v>
      </c>
      <c r="C297" s="17">
        <f t="shared" si="61"/>
        <v>10</v>
      </c>
      <c r="D297" s="17">
        <f t="shared" si="62"/>
        <v>20</v>
      </c>
      <c r="E297" s="17">
        <v>36.380000000000003</v>
      </c>
      <c r="F297" s="17">
        <v>0</v>
      </c>
      <c r="G297" s="12">
        <f t="shared" si="63"/>
        <v>3.6380000000000003E-2</v>
      </c>
    </row>
    <row r="298" spans="1:7" x14ac:dyDescent="0.35">
      <c r="A298" s="18">
        <v>43029</v>
      </c>
      <c r="B298" s="17">
        <f t="shared" si="60"/>
        <v>2017</v>
      </c>
      <c r="C298" s="17">
        <f t="shared" si="61"/>
        <v>10</v>
      </c>
      <c r="D298" s="17">
        <f t="shared" si="62"/>
        <v>21</v>
      </c>
      <c r="E298" s="17">
        <v>19.989999999999998</v>
      </c>
      <c r="F298" s="17">
        <v>0</v>
      </c>
      <c r="G298" s="12">
        <f t="shared" si="63"/>
        <v>1.9989999999999997E-2</v>
      </c>
    </row>
    <row r="299" spans="1:7" x14ac:dyDescent="0.35">
      <c r="A299" s="18">
        <v>43030</v>
      </c>
      <c r="B299" s="17">
        <f t="shared" si="60"/>
        <v>2017</v>
      </c>
      <c r="C299" s="17">
        <f t="shared" si="61"/>
        <v>10</v>
      </c>
      <c r="D299" s="17">
        <f t="shared" si="62"/>
        <v>22</v>
      </c>
      <c r="E299" s="17">
        <v>21.59</v>
      </c>
      <c r="F299" s="17">
        <v>0</v>
      </c>
      <c r="G299" s="12">
        <f t="shared" si="63"/>
        <v>2.1590000000000002E-2</v>
      </c>
    </row>
    <row r="300" spans="1:7" x14ac:dyDescent="0.35">
      <c r="A300" s="18">
        <v>43031</v>
      </c>
      <c r="B300" s="17">
        <f t="shared" si="60"/>
        <v>2017</v>
      </c>
      <c r="C300" s="17">
        <f t="shared" si="61"/>
        <v>10</v>
      </c>
      <c r="D300" s="17">
        <f t="shared" si="62"/>
        <v>23</v>
      </c>
      <c r="E300" s="17">
        <v>28.14</v>
      </c>
      <c r="F300" s="17">
        <v>0</v>
      </c>
      <c r="G300" s="12">
        <f t="shared" si="63"/>
        <v>2.8140000000000002E-2</v>
      </c>
    </row>
    <row r="301" spans="1:7" x14ac:dyDescent="0.35">
      <c r="A301" s="18">
        <v>43032</v>
      </c>
      <c r="B301" s="17">
        <f t="shared" si="60"/>
        <v>2017</v>
      </c>
      <c r="C301" s="17">
        <f t="shared" si="61"/>
        <v>10</v>
      </c>
      <c r="D301" s="17">
        <f t="shared" si="62"/>
        <v>24</v>
      </c>
      <c r="E301" s="17">
        <v>31.1</v>
      </c>
      <c r="F301" s="17">
        <v>0</v>
      </c>
      <c r="G301" s="12">
        <f t="shared" si="63"/>
        <v>3.1100000000000003E-2</v>
      </c>
    </row>
    <row r="302" spans="1:7" x14ac:dyDescent="0.35">
      <c r="A302" s="18">
        <v>43033</v>
      </c>
      <c r="B302" s="17">
        <f t="shared" si="60"/>
        <v>2017</v>
      </c>
      <c r="C302" s="17">
        <f t="shared" si="61"/>
        <v>10</v>
      </c>
      <c r="D302" s="17">
        <f t="shared" si="62"/>
        <v>25</v>
      </c>
      <c r="E302" s="17">
        <v>12.75</v>
      </c>
      <c r="F302" s="17">
        <v>0</v>
      </c>
      <c r="G302" s="12">
        <f t="shared" si="63"/>
        <v>1.2749999999999999E-2</v>
      </c>
    </row>
    <row r="303" spans="1:7" x14ac:dyDescent="0.35">
      <c r="A303" s="18">
        <v>43034</v>
      </c>
      <c r="B303" s="17">
        <f t="shared" si="60"/>
        <v>2017</v>
      </c>
      <c r="C303" s="17">
        <f t="shared" si="61"/>
        <v>10</v>
      </c>
      <c r="D303" s="17">
        <f t="shared" si="62"/>
        <v>26</v>
      </c>
      <c r="E303" s="17">
        <v>4.9400000000000004</v>
      </c>
      <c r="F303" s="17">
        <v>0</v>
      </c>
      <c r="G303" s="12">
        <f t="shared" si="63"/>
        <v>4.9400000000000008E-3</v>
      </c>
    </row>
    <row r="304" spans="1:7" x14ac:dyDescent="0.35">
      <c r="A304" s="18">
        <v>43035</v>
      </c>
      <c r="B304" s="17">
        <f t="shared" si="60"/>
        <v>2017</v>
      </c>
      <c r="C304" s="17">
        <f t="shared" si="61"/>
        <v>10</v>
      </c>
      <c r="D304" s="17">
        <f t="shared" si="62"/>
        <v>27</v>
      </c>
      <c r="E304" s="17">
        <v>5.93</v>
      </c>
      <c r="F304" s="17">
        <v>0</v>
      </c>
      <c r="G304" s="12">
        <f t="shared" si="63"/>
        <v>5.9299999999999995E-3</v>
      </c>
    </row>
    <row r="305" spans="1:7" x14ac:dyDescent="0.35">
      <c r="A305" s="18">
        <v>43036</v>
      </c>
      <c r="B305" s="17">
        <f t="shared" si="60"/>
        <v>2017</v>
      </c>
      <c r="C305" s="17">
        <f t="shared" si="61"/>
        <v>10</v>
      </c>
      <c r="D305" s="17">
        <f t="shared" si="62"/>
        <v>28</v>
      </c>
      <c r="E305" s="17">
        <v>15.18</v>
      </c>
      <c r="F305" s="17">
        <v>0</v>
      </c>
      <c r="G305" s="12">
        <f t="shared" si="63"/>
        <v>1.5179999999999999E-2</v>
      </c>
    </row>
    <row r="306" spans="1:7" x14ac:dyDescent="0.35">
      <c r="A306" s="18">
        <v>43037</v>
      </c>
      <c r="B306" s="17">
        <f t="shared" si="60"/>
        <v>2017</v>
      </c>
      <c r="C306" s="17">
        <f t="shared" si="61"/>
        <v>10</v>
      </c>
      <c r="D306" s="17">
        <f t="shared" si="62"/>
        <v>29</v>
      </c>
      <c r="E306" s="17">
        <v>13.67</v>
      </c>
      <c r="F306" s="17">
        <v>0</v>
      </c>
      <c r="G306" s="12">
        <f t="shared" si="63"/>
        <v>1.367E-2</v>
      </c>
    </row>
    <row r="307" spans="1:7" x14ac:dyDescent="0.35">
      <c r="A307" s="18">
        <v>43038</v>
      </c>
      <c r="B307" s="17">
        <f t="shared" si="60"/>
        <v>2017</v>
      </c>
      <c r="C307" s="17">
        <f t="shared" si="61"/>
        <v>10</v>
      </c>
      <c r="D307" s="17">
        <f t="shared" si="62"/>
        <v>30</v>
      </c>
      <c r="E307" s="17">
        <v>8.91</v>
      </c>
      <c r="F307" s="17">
        <v>0</v>
      </c>
      <c r="G307" s="12">
        <f t="shared" si="63"/>
        <v>8.9099999999999995E-3</v>
      </c>
    </row>
    <row r="308" spans="1:7" x14ac:dyDescent="0.35">
      <c r="A308" s="18">
        <v>43039</v>
      </c>
      <c r="B308" s="17">
        <f t="shared" si="60"/>
        <v>2017</v>
      </c>
      <c r="C308" s="17">
        <f t="shared" si="61"/>
        <v>10</v>
      </c>
      <c r="D308" s="17">
        <f t="shared" si="62"/>
        <v>31</v>
      </c>
      <c r="E308" s="17">
        <v>15.95</v>
      </c>
      <c r="F308" s="17">
        <v>0</v>
      </c>
      <c r="G308" s="12">
        <f t="shared" si="63"/>
        <v>1.5949999999999999E-2</v>
      </c>
    </row>
    <row r="309" spans="1:7" x14ac:dyDescent="0.35">
      <c r="A309" s="18">
        <v>43040</v>
      </c>
      <c r="B309" s="17">
        <f t="shared" si="60"/>
        <v>2017</v>
      </c>
      <c r="C309" s="17">
        <f t="shared" si="61"/>
        <v>11</v>
      </c>
      <c r="D309" s="17">
        <f t="shared" si="62"/>
        <v>1</v>
      </c>
      <c r="E309" s="17">
        <v>3.85</v>
      </c>
      <c r="F309" s="17">
        <v>0</v>
      </c>
      <c r="G309" s="12">
        <f t="shared" si="63"/>
        <v>3.8500000000000001E-3</v>
      </c>
    </row>
    <row r="310" spans="1:7" x14ac:dyDescent="0.35">
      <c r="A310" s="18">
        <v>43041</v>
      </c>
      <c r="B310" s="17">
        <f t="shared" si="60"/>
        <v>2017</v>
      </c>
      <c r="C310" s="17">
        <f t="shared" si="61"/>
        <v>11</v>
      </c>
      <c r="D310" s="17">
        <f t="shared" si="62"/>
        <v>2</v>
      </c>
      <c r="E310" s="17">
        <v>0</v>
      </c>
      <c r="F310" s="17">
        <v>0</v>
      </c>
      <c r="G310" s="12">
        <f t="shared" si="63"/>
        <v>0</v>
      </c>
    </row>
    <row r="311" spans="1:7" x14ac:dyDescent="0.35">
      <c r="A311" s="18">
        <v>43042</v>
      </c>
      <c r="B311" s="17">
        <f t="shared" si="60"/>
        <v>2017</v>
      </c>
      <c r="C311" s="17">
        <f t="shared" si="61"/>
        <v>11</v>
      </c>
      <c r="D311" s="17">
        <f t="shared" si="62"/>
        <v>3</v>
      </c>
      <c r="E311" s="17">
        <v>4.51</v>
      </c>
      <c r="F311" s="17">
        <v>0</v>
      </c>
      <c r="G311" s="12">
        <f t="shared" si="63"/>
        <v>4.5100000000000001E-3</v>
      </c>
    </row>
    <row r="312" spans="1:7" x14ac:dyDescent="0.35">
      <c r="A312" s="18">
        <v>43043</v>
      </c>
      <c r="B312" s="17">
        <f t="shared" si="60"/>
        <v>2017</v>
      </c>
      <c r="C312" s="17">
        <f t="shared" si="61"/>
        <v>11</v>
      </c>
      <c r="D312" s="17">
        <f t="shared" si="62"/>
        <v>4</v>
      </c>
      <c r="E312" s="17">
        <v>3.05</v>
      </c>
      <c r="F312" s="17">
        <v>0</v>
      </c>
      <c r="G312" s="12">
        <f t="shared" si="63"/>
        <v>3.0499999999999998E-3</v>
      </c>
    </row>
    <row r="313" spans="1:7" x14ac:dyDescent="0.35">
      <c r="A313" s="18">
        <v>43044</v>
      </c>
      <c r="B313" s="17">
        <f t="shared" si="60"/>
        <v>2017</v>
      </c>
      <c r="C313" s="17">
        <f t="shared" si="61"/>
        <v>11</v>
      </c>
      <c r="D313" s="17">
        <f t="shared" si="62"/>
        <v>5</v>
      </c>
      <c r="E313" s="17">
        <v>1.5</v>
      </c>
      <c r="F313" s="17">
        <v>0</v>
      </c>
      <c r="G313" s="12">
        <f t="shared" si="63"/>
        <v>1.5E-3</v>
      </c>
    </row>
    <row r="314" spans="1:7" x14ac:dyDescent="0.35">
      <c r="A314" s="18">
        <v>43045</v>
      </c>
      <c r="B314" s="17">
        <f t="shared" si="60"/>
        <v>2017</v>
      </c>
      <c r="C314" s="17">
        <f t="shared" si="61"/>
        <v>11</v>
      </c>
      <c r="D314" s="17">
        <f t="shared" si="62"/>
        <v>6</v>
      </c>
      <c r="E314" s="17">
        <v>0</v>
      </c>
      <c r="F314" s="17">
        <v>0</v>
      </c>
      <c r="G314" s="12">
        <f t="shared" si="63"/>
        <v>0</v>
      </c>
    </row>
    <row r="315" spans="1:7" x14ac:dyDescent="0.35">
      <c r="A315" s="18">
        <v>43046</v>
      </c>
      <c r="B315" s="17">
        <f t="shared" si="60"/>
        <v>2017</v>
      </c>
      <c r="C315" s="17">
        <f t="shared" si="61"/>
        <v>11</v>
      </c>
      <c r="D315" s="17">
        <f t="shared" si="62"/>
        <v>7</v>
      </c>
      <c r="E315" s="17">
        <v>0</v>
      </c>
      <c r="F315" s="17">
        <v>0</v>
      </c>
      <c r="G315" s="12">
        <f t="shared" si="63"/>
        <v>0</v>
      </c>
    </row>
    <row r="316" spans="1:7" x14ac:dyDescent="0.35">
      <c r="A316" s="18">
        <v>43047</v>
      </c>
      <c r="B316" s="17">
        <f t="shared" si="60"/>
        <v>2017</v>
      </c>
      <c r="C316" s="17">
        <f t="shared" si="61"/>
        <v>11</v>
      </c>
      <c r="D316" s="17">
        <f t="shared" si="62"/>
        <v>8</v>
      </c>
      <c r="E316" s="17">
        <v>3.6</v>
      </c>
      <c r="F316" s="17">
        <v>0</v>
      </c>
      <c r="G316" s="12">
        <f t="shared" si="63"/>
        <v>3.5999999999999999E-3</v>
      </c>
    </row>
    <row r="317" spans="1:7" x14ac:dyDescent="0.35">
      <c r="A317" s="18">
        <v>43048</v>
      </c>
      <c r="B317" s="17">
        <f t="shared" si="60"/>
        <v>2017</v>
      </c>
      <c r="C317" s="17">
        <f t="shared" si="61"/>
        <v>11</v>
      </c>
      <c r="D317" s="17">
        <f t="shared" si="62"/>
        <v>9</v>
      </c>
      <c r="E317" s="17">
        <v>10.87</v>
      </c>
      <c r="F317" s="17">
        <v>0</v>
      </c>
      <c r="G317" s="12">
        <f t="shared" si="63"/>
        <v>1.0869999999999999E-2</v>
      </c>
    </row>
    <row r="318" spans="1:7" x14ac:dyDescent="0.35">
      <c r="A318" s="18">
        <v>43049</v>
      </c>
      <c r="B318" s="17">
        <f t="shared" si="60"/>
        <v>2017</v>
      </c>
      <c r="C318" s="17">
        <f t="shared" si="61"/>
        <v>11</v>
      </c>
      <c r="D318" s="17">
        <f t="shared" si="62"/>
        <v>10</v>
      </c>
      <c r="E318" s="17">
        <v>3.16</v>
      </c>
      <c r="F318" s="17">
        <v>0</v>
      </c>
      <c r="G318" s="12">
        <f t="shared" si="63"/>
        <v>3.16E-3</v>
      </c>
    </row>
    <row r="319" spans="1:7" x14ac:dyDescent="0.35">
      <c r="A319" s="18">
        <v>43050</v>
      </c>
      <c r="B319" s="17">
        <f t="shared" si="60"/>
        <v>2017</v>
      </c>
      <c r="C319" s="17">
        <f t="shared" si="61"/>
        <v>11</v>
      </c>
      <c r="D319" s="17">
        <f t="shared" si="62"/>
        <v>11</v>
      </c>
      <c r="E319" s="17">
        <v>0</v>
      </c>
      <c r="F319" s="17">
        <v>0</v>
      </c>
      <c r="G319" s="12">
        <f t="shared" si="63"/>
        <v>0</v>
      </c>
    </row>
    <row r="320" spans="1:7" x14ac:dyDescent="0.35">
      <c r="A320" s="18">
        <v>43051</v>
      </c>
      <c r="B320" s="17">
        <f t="shared" si="60"/>
        <v>2017</v>
      </c>
      <c r="C320" s="17">
        <f t="shared" si="61"/>
        <v>11</v>
      </c>
      <c r="D320" s="17">
        <f t="shared" si="62"/>
        <v>12</v>
      </c>
      <c r="E320" s="17">
        <v>0</v>
      </c>
      <c r="F320" s="17">
        <v>0</v>
      </c>
      <c r="G320" s="12">
        <f t="shared" si="63"/>
        <v>0</v>
      </c>
    </row>
    <row r="321" spans="1:7" x14ac:dyDescent="0.35">
      <c r="A321" s="18">
        <v>43052</v>
      </c>
      <c r="B321" s="17">
        <f t="shared" si="60"/>
        <v>2017</v>
      </c>
      <c r="C321" s="17">
        <f t="shared" si="61"/>
        <v>11</v>
      </c>
      <c r="D321" s="17">
        <f t="shared" si="62"/>
        <v>13</v>
      </c>
      <c r="E321" s="17">
        <v>0</v>
      </c>
      <c r="F321" s="17">
        <v>0</v>
      </c>
      <c r="G321" s="12">
        <f t="shared" si="63"/>
        <v>0</v>
      </c>
    </row>
    <row r="322" spans="1:7" x14ac:dyDescent="0.35">
      <c r="A322" s="18">
        <v>43053</v>
      </c>
      <c r="B322" s="17">
        <f t="shared" si="60"/>
        <v>2017</v>
      </c>
      <c r="C322" s="17">
        <f t="shared" si="61"/>
        <v>11</v>
      </c>
      <c r="D322" s="17">
        <f t="shared" si="62"/>
        <v>14</v>
      </c>
      <c r="E322" s="17">
        <v>0</v>
      </c>
      <c r="F322" s="17">
        <v>0</v>
      </c>
      <c r="G322" s="12">
        <f t="shared" si="63"/>
        <v>0</v>
      </c>
    </row>
    <row r="323" spans="1:7" x14ac:dyDescent="0.35">
      <c r="A323" s="18">
        <v>43054</v>
      </c>
      <c r="B323" s="17">
        <f t="shared" si="60"/>
        <v>2017</v>
      </c>
      <c r="C323" s="17">
        <f t="shared" si="61"/>
        <v>11</v>
      </c>
      <c r="D323" s="17">
        <f t="shared" si="62"/>
        <v>15</v>
      </c>
      <c r="E323" s="17">
        <v>0.45</v>
      </c>
      <c r="F323" s="17">
        <v>0</v>
      </c>
      <c r="G323" s="12">
        <f t="shared" si="63"/>
        <v>4.4999999999999999E-4</v>
      </c>
    </row>
    <row r="324" spans="1:7" x14ac:dyDescent="0.35">
      <c r="A324" s="18">
        <v>43055</v>
      </c>
      <c r="B324" s="17">
        <f t="shared" si="60"/>
        <v>2017</v>
      </c>
      <c r="C324" s="17">
        <f t="shared" si="61"/>
        <v>11</v>
      </c>
      <c r="D324" s="17">
        <f t="shared" si="62"/>
        <v>16</v>
      </c>
      <c r="E324" s="17">
        <v>5.43</v>
      </c>
      <c r="F324" s="17">
        <v>0</v>
      </c>
      <c r="G324" s="12">
        <f t="shared" si="63"/>
        <v>5.4299999999999999E-3</v>
      </c>
    </row>
    <row r="325" spans="1:7" x14ac:dyDescent="0.35">
      <c r="A325" s="18">
        <v>43056</v>
      </c>
      <c r="B325" s="17">
        <f t="shared" si="60"/>
        <v>2017</v>
      </c>
      <c r="C325" s="17">
        <f t="shared" si="61"/>
        <v>11</v>
      </c>
      <c r="D325" s="17">
        <f t="shared" si="62"/>
        <v>17</v>
      </c>
      <c r="E325" s="17">
        <v>0</v>
      </c>
      <c r="F325" s="17">
        <v>0</v>
      </c>
      <c r="G325" s="12">
        <f t="shared" si="63"/>
        <v>0</v>
      </c>
    </row>
    <row r="326" spans="1:7" x14ac:dyDescent="0.35">
      <c r="A326" s="18">
        <v>43057</v>
      </c>
      <c r="B326" s="17">
        <f t="shared" ref="B326:B389" si="64">YEAR(A326)</f>
        <v>2017</v>
      </c>
      <c r="C326" s="17">
        <f t="shared" ref="C326:C389" si="65">MONTH(A326)</f>
        <v>11</v>
      </c>
      <c r="D326" s="17">
        <f t="shared" ref="D326:D389" si="66">DAY(A326)</f>
        <v>18</v>
      </c>
      <c r="E326" s="17">
        <v>0</v>
      </c>
      <c r="F326" s="17">
        <v>0</v>
      </c>
      <c r="G326" s="12">
        <f t="shared" ref="G326:G389" si="67">SUM(E326:F326)/1000</f>
        <v>0</v>
      </c>
    </row>
    <row r="327" spans="1:7" x14ac:dyDescent="0.35">
      <c r="A327" s="18">
        <v>43058</v>
      </c>
      <c r="B327" s="17">
        <f t="shared" si="64"/>
        <v>2017</v>
      </c>
      <c r="C327" s="17">
        <f t="shared" si="65"/>
        <v>11</v>
      </c>
      <c r="D327" s="17">
        <f t="shared" si="66"/>
        <v>19</v>
      </c>
      <c r="E327" s="17">
        <v>0</v>
      </c>
      <c r="F327" s="17">
        <v>0</v>
      </c>
      <c r="G327" s="12">
        <f t="shared" si="67"/>
        <v>0</v>
      </c>
    </row>
    <row r="328" spans="1:7" x14ac:dyDescent="0.35">
      <c r="A328" s="18">
        <v>43059</v>
      </c>
      <c r="B328" s="17">
        <f t="shared" si="64"/>
        <v>2017</v>
      </c>
      <c r="C328" s="17">
        <f t="shared" si="65"/>
        <v>11</v>
      </c>
      <c r="D328" s="17">
        <f t="shared" si="66"/>
        <v>20</v>
      </c>
      <c r="E328" s="17">
        <v>0</v>
      </c>
      <c r="F328" s="17">
        <v>0</v>
      </c>
      <c r="G328" s="12">
        <f t="shared" si="67"/>
        <v>0</v>
      </c>
    </row>
    <row r="329" spans="1:7" x14ac:dyDescent="0.35">
      <c r="A329" s="18">
        <v>43060</v>
      </c>
      <c r="B329" s="17">
        <f t="shared" si="64"/>
        <v>2017</v>
      </c>
      <c r="C329" s="17">
        <f t="shared" si="65"/>
        <v>11</v>
      </c>
      <c r="D329" s="17">
        <f t="shared" si="66"/>
        <v>21</v>
      </c>
      <c r="E329" s="17">
        <v>0.93</v>
      </c>
      <c r="F329" s="17">
        <v>0</v>
      </c>
      <c r="G329" s="12">
        <f t="shared" si="67"/>
        <v>9.3000000000000005E-4</v>
      </c>
    </row>
    <row r="330" spans="1:7" x14ac:dyDescent="0.35">
      <c r="A330" s="18">
        <v>43061</v>
      </c>
      <c r="B330" s="17">
        <f t="shared" si="64"/>
        <v>2017</v>
      </c>
      <c r="C330" s="17">
        <f t="shared" si="65"/>
        <v>11</v>
      </c>
      <c r="D330" s="17">
        <f t="shared" si="66"/>
        <v>22</v>
      </c>
      <c r="E330" s="17">
        <v>0.18</v>
      </c>
      <c r="F330" s="17">
        <v>0</v>
      </c>
      <c r="G330" s="12">
        <f t="shared" si="67"/>
        <v>1.7999999999999998E-4</v>
      </c>
    </row>
    <row r="331" spans="1:7" x14ac:dyDescent="0.35">
      <c r="A331" s="18">
        <v>43062</v>
      </c>
      <c r="B331" s="17">
        <f t="shared" si="64"/>
        <v>2017</v>
      </c>
      <c r="C331" s="17">
        <f t="shared" si="65"/>
        <v>11</v>
      </c>
      <c r="D331" s="17">
        <f t="shared" si="66"/>
        <v>23</v>
      </c>
      <c r="E331" s="17">
        <v>0</v>
      </c>
      <c r="F331" s="17">
        <v>0</v>
      </c>
      <c r="G331" s="12">
        <f t="shared" si="67"/>
        <v>0</v>
      </c>
    </row>
    <row r="332" spans="1:7" x14ac:dyDescent="0.35">
      <c r="A332" s="18">
        <v>43063</v>
      </c>
      <c r="B332" s="17">
        <f t="shared" si="64"/>
        <v>2017</v>
      </c>
      <c r="C332" s="17">
        <f t="shared" si="65"/>
        <v>11</v>
      </c>
      <c r="D332" s="17">
        <f t="shared" si="66"/>
        <v>24</v>
      </c>
      <c r="E332" s="17">
        <v>0</v>
      </c>
      <c r="F332" s="17">
        <v>0</v>
      </c>
      <c r="G332" s="12">
        <f t="shared" si="67"/>
        <v>0</v>
      </c>
    </row>
    <row r="333" spans="1:7" x14ac:dyDescent="0.35">
      <c r="A333" s="18">
        <v>43064</v>
      </c>
      <c r="B333" s="17">
        <f t="shared" si="64"/>
        <v>2017</v>
      </c>
      <c r="C333" s="17">
        <f t="shared" si="65"/>
        <v>11</v>
      </c>
      <c r="D333" s="17">
        <f t="shared" si="66"/>
        <v>25</v>
      </c>
      <c r="E333" s="17">
        <v>0</v>
      </c>
      <c r="F333" s="17">
        <v>0</v>
      </c>
      <c r="G333" s="12">
        <f t="shared" si="67"/>
        <v>0</v>
      </c>
    </row>
    <row r="334" spans="1:7" x14ac:dyDescent="0.35">
      <c r="A334" s="18">
        <v>43065</v>
      </c>
      <c r="B334" s="17">
        <f t="shared" si="64"/>
        <v>2017</v>
      </c>
      <c r="C334" s="17">
        <f t="shared" si="65"/>
        <v>11</v>
      </c>
      <c r="D334" s="17">
        <f t="shared" si="66"/>
        <v>26</v>
      </c>
      <c r="E334" s="17">
        <v>0</v>
      </c>
      <c r="F334" s="17">
        <v>0</v>
      </c>
      <c r="G334" s="12">
        <f t="shared" si="67"/>
        <v>0</v>
      </c>
    </row>
    <row r="335" spans="1:7" x14ac:dyDescent="0.35">
      <c r="A335" s="18">
        <v>43066</v>
      </c>
      <c r="B335" s="17">
        <f t="shared" si="64"/>
        <v>2017</v>
      </c>
      <c r="C335" s="17">
        <f t="shared" si="65"/>
        <v>11</v>
      </c>
      <c r="D335" s="17">
        <f t="shared" si="66"/>
        <v>27</v>
      </c>
      <c r="E335" s="17">
        <v>0</v>
      </c>
      <c r="F335" s="17">
        <v>0</v>
      </c>
      <c r="G335" s="12">
        <f t="shared" si="67"/>
        <v>0</v>
      </c>
    </row>
    <row r="336" spans="1:7" x14ac:dyDescent="0.35">
      <c r="A336" s="18">
        <v>43067</v>
      </c>
      <c r="B336" s="17">
        <f t="shared" si="64"/>
        <v>2017</v>
      </c>
      <c r="C336" s="17">
        <f t="shared" si="65"/>
        <v>11</v>
      </c>
      <c r="D336" s="17">
        <f t="shared" si="66"/>
        <v>28</v>
      </c>
      <c r="E336" s="17">
        <v>0</v>
      </c>
      <c r="F336" s="17">
        <v>0</v>
      </c>
      <c r="G336" s="12">
        <f t="shared" si="67"/>
        <v>0</v>
      </c>
    </row>
    <row r="337" spans="1:7" x14ac:dyDescent="0.35">
      <c r="A337" s="18">
        <v>43068</v>
      </c>
      <c r="B337" s="17">
        <f t="shared" si="64"/>
        <v>2017</v>
      </c>
      <c r="C337" s="17">
        <f t="shared" si="65"/>
        <v>11</v>
      </c>
      <c r="D337" s="17">
        <f t="shared" si="66"/>
        <v>29</v>
      </c>
      <c r="E337" s="17">
        <v>0</v>
      </c>
      <c r="F337" s="17">
        <v>0</v>
      </c>
      <c r="G337" s="12">
        <f t="shared" si="67"/>
        <v>0</v>
      </c>
    </row>
    <row r="338" spans="1:7" x14ac:dyDescent="0.35">
      <c r="A338" s="18">
        <v>43069</v>
      </c>
      <c r="B338" s="17">
        <f t="shared" si="64"/>
        <v>2017</v>
      </c>
      <c r="C338" s="17">
        <f t="shared" si="65"/>
        <v>11</v>
      </c>
      <c r="D338" s="17">
        <f t="shared" si="66"/>
        <v>30</v>
      </c>
      <c r="E338" s="17">
        <v>0</v>
      </c>
      <c r="F338" s="17">
        <v>0</v>
      </c>
      <c r="G338" s="12">
        <f t="shared" si="67"/>
        <v>0</v>
      </c>
    </row>
    <row r="339" spans="1:7" x14ac:dyDescent="0.35">
      <c r="A339" s="18">
        <v>43070</v>
      </c>
      <c r="B339" s="17">
        <f t="shared" si="64"/>
        <v>2017</v>
      </c>
      <c r="C339" s="17">
        <f t="shared" si="65"/>
        <v>12</v>
      </c>
      <c r="D339" s="17">
        <f t="shared" si="66"/>
        <v>1</v>
      </c>
      <c r="E339" s="17">
        <v>0</v>
      </c>
      <c r="F339" s="17">
        <v>0</v>
      </c>
      <c r="G339" s="12">
        <f t="shared" si="67"/>
        <v>0</v>
      </c>
    </row>
    <row r="340" spans="1:7" x14ac:dyDescent="0.35">
      <c r="A340" s="18">
        <v>43071</v>
      </c>
      <c r="B340" s="17">
        <f t="shared" si="64"/>
        <v>2017</v>
      </c>
      <c r="C340" s="17">
        <f t="shared" si="65"/>
        <v>12</v>
      </c>
      <c r="D340" s="17">
        <f t="shared" si="66"/>
        <v>2</v>
      </c>
      <c r="E340" s="17">
        <v>0</v>
      </c>
      <c r="F340" s="17">
        <v>0</v>
      </c>
      <c r="G340" s="12">
        <f t="shared" si="67"/>
        <v>0</v>
      </c>
    </row>
    <row r="341" spans="1:7" x14ac:dyDescent="0.35">
      <c r="A341" s="18">
        <v>43072</v>
      </c>
      <c r="B341" s="17">
        <f t="shared" si="64"/>
        <v>2017</v>
      </c>
      <c r="C341" s="17">
        <f t="shared" si="65"/>
        <v>12</v>
      </c>
      <c r="D341" s="17">
        <f t="shared" si="66"/>
        <v>3</v>
      </c>
      <c r="E341" s="17">
        <v>0</v>
      </c>
      <c r="F341" s="17">
        <v>0</v>
      </c>
      <c r="G341" s="12">
        <f t="shared" si="67"/>
        <v>0</v>
      </c>
    </row>
    <row r="342" spans="1:7" x14ac:dyDescent="0.35">
      <c r="A342" s="18">
        <v>43073</v>
      </c>
      <c r="B342" s="17">
        <f t="shared" si="64"/>
        <v>2017</v>
      </c>
      <c r="C342" s="17">
        <f t="shared" si="65"/>
        <v>12</v>
      </c>
      <c r="D342" s="17">
        <f t="shared" si="66"/>
        <v>4</v>
      </c>
      <c r="E342" s="17">
        <v>0</v>
      </c>
      <c r="F342" s="17">
        <v>0</v>
      </c>
      <c r="G342" s="12">
        <f t="shared" si="67"/>
        <v>0</v>
      </c>
    </row>
    <row r="343" spans="1:7" x14ac:dyDescent="0.35">
      <c r="A343" s="18">
        <v>43074</v>
      </c>
      <c r="B343" s="17">
        <f t="shared" si="64"/>
        <v>2017</v>
      </c>
      <c r="C343" s="17">
        <f t="shared" si="65"/>
        <v>12</v>
      </c>
      <c r="D343" s="17">
        <f t="shared" si="66"/>
        <v>5</v>
      </c>
      <c r="E343" s="17">
        <v>0</v>
      </c>
      <c r="F343" s="17">
        <v>0</v>
      </c>
      <c r="G343" s="12">
        <f t="shared" si="67"/>
        <v>0</v>
      </c>
    </row>
    <row r="344" spans="1:7" x14ac:dyDescent="0.35">
      <c r="A344" s="18">
        <v>43075</v>
      </c>
      <c r="B344" s="17">
        <f t="shared" si="64"/>
        <v>2017</v>
      </c>
      <c r="C344" s="17">
        <f t="shared" si="65"/>
        <v>12</v>
      </c>
      <c r="D344" s="17">
        <f t="shared" si="66"/>
        <v>6</v>
      </c>
      <c r="E344" s="17">
        <v>0</v>
      </c>
      <c r="F344" s="17">
        <v>0</v>
      </c>
      <c r="G344" s="12">
        <f t="shared" si="67"/>
        <v>0</v>
      </c>
    </row>
    <row r="345" spans="1:7" x14ac:dyDescent="0.35">
      <c r="A345" s="18">
        <v>43076</v>
      </c>
      <c r="B345" s="17">
        <f t="shared" si="64"/>
        <v>2017</v>
      </c>
      <c r="C345" s="17">
        <f t="shared" si="65"/>
        <v>12</v>
      </c>
      <c r="D345" s="17">
        <f t="shared" si="66"/>
        <v>7</v>
      </c>
      <c r="E345" s="17">
        <v>0</v>
      </c>
      <c r="F345" s="17">
        <v>0</v>
      </c>
      <c r="G345" s="12">
        <f t="shared" si="67"/>
        <v>0</v>
      </c>
    </row>
    <row r="346" spans="1:7" x14ac:dyDescent="0.35">
      <c r="A346" s="18">
        <v>43077</v>
      </c>
      <c r="B346" s="17">
        <f t="shared" si="64"/>
        <v>2017</v>
      </c>
      <c r="C346" s="17">
        <f t="shared" si="65"/>
        <v>12</v>
      </c>
      <c r="D346" s="17">
        <f t="shared" si="66"/>
        <v>8</v>
      </c>
      <c r="E346" s="17">
        <v>0</v>
      </c>
      <c r="F346" s="17">
        <v>0</v>
      </c>
      <c r="G346" s="12">
        <f t="shared" si="67"/>
        <v>0</v>
      </c>
    </row>
    <row r="347" spans="1:7" x14ac:dyDescent="0.35">
      <c r="A347" s="18">
        <v>43078</v>
      </c>
      <c r="B347" s="17">
        <f t="shared" si="64"/>
        <v>2017</v>
      </c>
      <c r="C347" s="17">
        <f t="shared" si="65"/>
        <v>12</v>
      </c>
      <c r="D347" s="17">
        <f t="shared" si="66"/>
        <v>9</v>
      </c>
      <c r="E347" s="17">
        <v>0</v>
      </c>
      <c r="F347" s="17">
        <v>0</v>
      </c>
      <c r="G347" s="12">
        <f t="shared" si="67"/>
        <v>0</v>
      </c>
    </row>
    <row r="348" spans="1:7" x14ac:dyDescent="0.35">
      <c r="A348" s="18">
        <v>43079</v>
      </c>
      <c r="B348" s="17">
        <f t="shared" si="64"/>
        <v>2017</v>
      </c>
      <c r="C348" s="17">
        <f t="shared" si="65"/>
        <v>12</v>
      </c>
      <c r="D348" s="17">
        <f t="shared" si="66"/>
        <v>10</v>
      </c>
      <c r="E348" s="17">
        <v>0</v>
      </c>
      <c r="F348" s="17">
        <v>0</v>
      </c>
      <c r="G348" s="12">
        <f t="shared" si="67"/>
        <v>0</v>
      </c>
    </row>
    <row r="349" spans="1:7" x14ac:dyDescent="0.35">
      <c r="A349" s="18">
        <v>43080</v>
      </c>
      <c r="B349" s="17">
        <f t="shared" si="64"/>
        <v>2017</v>
      </c>
      <c r="C349" s="17">
        <f t="shared" si="65"/>
        <v>12</v>
      </c>
      <c r="D349" s="17">
        <f t="shared" si="66"/>
        <v>11</v>
      </c>
      <c r="E349" s="17">
        <v>0</v>
      </c>
      <c r="F349" s="17">
        <v>0</v>
      </c>
      <c r="G349" s="12">
        <f t="shared" si="67"/>
        <v>0</v>
      </c>
    </row>
    <row r="350" spans="1:7" x14ac:dyDescent="0.35">
      <c r="A350" s="18">
        <v>43081</v>
      </c>
      <c r="B350" s="17">
        <f t="shared" si="64"/>
        <v>2017</v>
      </c>
      <c r="C350" s="17">
        <f t="shared" si="65"/>
        <v>12</v>
      </c>
      <c r="D350" s="17">
        <f t="shared" si="66"/>
        <v>12</v>
      </c>
      <c r="E350" s="17">
        <v>0</v>
      </c>
      <c r="F350" s="17">
        <v>0</v>
      </c>
      <c r="G350" s="12">
        <f t="shared" si="67"/>
        <v>0</v>
      </c>
    </row>
    <row r="351" spans="1:7" x14ac:dyDescent="0.35">
      <c r="A351" s="18">
        <v>43082</v>
      </c>
      <c r="B351" s="17">
        <f t="shared" si="64"/>
        <v>2017</v>
      </c>
      <c r="C351" s="17">
        <f t="shared" si="65"/>
        <v>12</v>
      </c>
      <c r="D351" s="17">
        <f t="shared" si="66"/>
        <v>13</v>
      </c>
      <c r="E351" s="17">
        <v>0</v>
      </c>
      <c r="F351" s="17">
        <v>0</v>
      </c>
      <c r="G351" s="12">
        <f t="shared" si="67"/>
        <v>0</v>
      </c>
    </row>
    <row r="352" spans="1:7" x14ac:dyDescent="0.35">
      <c r="A352" s="18">
        <v>43083</v>
      </c>
      <c r="B352" s="17">
        <f t="shared" si="64"/>
        <v>2017</v>
      </c>
      <c r="C352" s="17">
        <f t="shared" si="65"/>
        <v>12</v>
      </c>
      <c r="D352" s="17">
        <f t="shared" si="66"/>
        <v>14</v>
      </c>
      <c r="E352" s="17">
        <v>0</v>
      </c>
      <c r="F352" s="17">
        <v>0</v>
      </c>
      <c r="G352" s="12">
        <f t="shared" si="67"/>
        <v>0</v>
      </c>
    </row>
    <row r="353" spans="1:7" x14ac:dyDescent="0.35">
      <c r="A353" s="18">
        <v>43084</v>
      </c>
      <c r="B353" s="17">
        <f t="shared" si="64"/>
        <v>2017</v>
      </c>
      <c r="C353" s="17">
        <f t="shared" si="65"/>
        <v>12</v>
      </c>
      <c r="D353" s="17">
        <f t="shared" si="66"/>
        <v>15</v>
      </c>
      <c r="E353" s="17">
        <v>0</v>
      </c>
      <c r="F353" s="17">
        <v>0</v>
      </c>
      <c r="G353" s="12">
        <f t="shared" si="67"/>
        <v>0</v>
      </c>
    </row>
    <row r="354" spans="1:7" x14ac:dyDescent="0.35">
      <c r="A354" s="18">
        <v>43085</v>
      </c>
      <c r="B354" s="17">
        <f t="shared" si="64"/>
        <v>2017</v>
      </c>
      <c r="C354" s="17">
        <f t="shared" si="65"/>
        <v>12</v>
      </c>
      <c r="D354" s="17">
        <f t="shared" si="66"/>
        <v>16</v>
      </c>
      <c r="E354" s="17">
        <v>0</v>
      </c>
      <c r="F354" s="17">
        <v>0</v>
      </c>
      <c r="G354" s="12">
        <f t="shared" si="67"/>
        <v>0</v>
      </c>
    </row>
    <row r="355" spans="1:7" x14ac:dyDescent="0.35">
      <c r="A355" s="18">
        <v>43086</v>
      </c>
      <c r="B355" s="17">
        <f t="shared" si="64"/>
        <v>2017</v>
      </c>
      <c r="C355" s="17">
        <f t="shared" si="65"/>
        <v>12</v>
      </c>
      <c r="D355" s="17">
        <f t="shared" si="66"/>
        <v>17</v>
      </c>
      <c r="E355" s="17">
        <v>0</v>
      </c>
      <c r="F355" s="17">
        <v>0</v>
      </c>
      <c r="G355" s="12">
        <f t="shared" si="67"/>
        <v>0</v>
      </c>
    </row>
    <row r="356" spans="1:7" x14ac:dyDescent="0.35">
      <c r="A356" s="18">
        <v>43087</v>
      </c>
      <c r="B356" s="17">
        <f t="shared" si="64"/>
        <v>2017</v>
      </c>
      <c r="C356" s="17">
        <f t="shared" si="65"/>
        <v>12</v>
      </c>
      <c r="D356" s="17">
        <f t="shared" si="66"/>
        <v>18</v>
      </c>
      <c r="E356" s="17">
        <v>0</v>
      </c>
      <c r="F356" s="17">
        <v>0</v>
      </c>
      <c r="G356" s="12">
        <f t="shared" si="67"/>
        <v>0</v>
      </c>
    </row>
    <row r="357" spans="1:7" x14ac:dyDescent="0.35">
      <c r="A357" s="18">
        <v>43088</v>
      </c>
      <c r="B357" s="17">
        <f t="shared" si="64"/>
        <v>2017</v>
      </c>
      <c r="C357" s="17">
        <f t="shared" si="65"/>
        <v>12</v>
      </c>
      <c r="D357" s="17">
        <f t="shared" si="66"/>
        <v>19</v>
      </c>
      <c r="E357" s="17">
        <v>0</v>
      </c>
      <c r="F357" s="17">
        <v>0</v>
      </c>
      <c r="G357" s="12">
        <f t="shared" si="67"/>
        <v>0</v>
      </c>
    </row>
    <row r="358" spans="1:7" x14ac:dyDescent="0.35">
      <c r="A358" s="18">
        <v>43089</v>
      </c>
      <c r="B358" s="17">
        <f t="shared" si="64"/>
        <v>2017</v>
      </c>
      <c r="C358" s="17">
        <f t="shared" si="65"/>
        <v>12</v>
      </c>
      <c r="D358" s="17">
        <f t="shared" si="66"/>
        <v>20</v>
      </c>
      <c r="E358" s="17">
        <v>0</v>
      </c>
      <c r="F358" s="17">
        <v>0</v>
      </c>
      <c r="G358" s="12">
        <f t="shared" si="67"/>
        <v>0</v>
      </c>
    </row>
    <row r="359" spans="1:7" x14ac:dyDescent="0.35">
      <c r="A359" s="18">
        <v>43090</v>
      </c>
      <c r="B359" s="17">
        <f t="shared" si="64"/>
        <v>2017</v>
      </c>
      <c r="C359" s="17">
        <f t="shared" si="65"/>
        <v>12</v>
      </c>
      <c r="D359" s="17">
        <f t="shared" si="66"/>
        <v>21</v>
      </c>
      <c r="E359" s="17">
        <v>0</v>
      </c>
      <c r="F359" s="17">
        <v>0</v>
      </c>
      <c r="G359" s="12">
        <f t="shared" si="67"/>
        <v>0</v>
      </c>
    </row>
    <row r="360" spans="1:7" x14ac:dyDescent="0.35">
      <c r="A360" s="18">
        <v>43091</v>
      </c>
      <c r="B360" s="17">
        <f t="shared" si="64"/>
        <v>2017</v>
      </c>
      <c r="C360" s="17">
        <f t="shared" si="65"/>
        <v>12</v>
      </c>
      <c r="D360" s="17">
        <f t="shared" si="66"/>
        <v>22</v>
      </c>
      <c r="E360" s="17">
        <v>0</v>
      </c>
      <c r="F360" s="17">
        <v>0</v>
      </c>
      <c r="G360" s="12">
        <f t="shared" si="67"/>
        <v>0</v>
      </c>
    </row>
    <row r="361" spans="1:7" x14ac:dyDescent="0.35">
      <c r="A361" s="18">
        <v>43092</v>
      </c>
      <c r="B361" s="17">
        <f t="shared" si="64"/>
        <v>2017</v>
      </c>
      <c r="C361" s="17">
        <f t="shared" si="65"/>
        <v>12</v>
      </c>
      <c r="D361" s="17">
        <f t="shared" si="66"/>
        <v>23</v>
      </c>
      <c r="E361" s="17">
        <v>0</v>
      </c>
      <c r="F361" s="17">
        <v>0</v>
      </c>
      <c r="G361" s="12">
        <f t="shared" si="67"/>
        <v>0</v>
      </c>
    </row>
    <row r="362" spans="1:7" x14ac:dyDescent="0.35">
      <c r="A362" s="18">
        <v>43093</v>
      </c>
      <c r="B362" s="17">
        <f t="shared" si="64"/>
        <v>2017</v>
      </c>
      <c r="C362" s="17">
        <f t="shared" si="65"/>
        <v>12</v>
      </c>
      <c r="D362" s="17">
        <f t="shared" si="66"/>
        <v>24</v>
      </c>
      <c r="E362" s="17">
        <v>0</v>
      </c>
      <c r="F362" s="17">
        <v>0</v>
      </c>
      <c r="G362" s="12">
        <f t="shared" si="67"/>
        <v>0</v>
      </c>
    </row>
    <row r="363" spans="1:7" x14ac:dyDescent="0.35">
      <c r="A363" s="18">
        <v>43094</v>
      </c>
      <c r="B363" s="17">
        <f t="shared" si="64"/>
        <v>2017</v>
      </c>
      <c r="C363" s="17">
        <f t="shared" si="65"/>
        <v>12</v>
      </c>
      <c r="D363" s="17">
        <f t="shared" si="66"/>
        <v>25</v>
      </c>
      <c r="E363" s="17">
        <v>0</v>
      </c>
      <c r="F363" s="17">
        <v>0</v>
      </c>
      <c r="G363" s="12">
        <f t="shared" si="67"/>
        <v>0</v>
      </c>
    </row>
    <row r="364" spans="1:7" x14ac:dyDescent="0.35">
      <c r="A364" s="18">
        <v>43095</v>
      </c>
      <c r="B364" s="17">
        <f t="shared" si="64"/>
        <v>2017</v>
      </c>
      <c r="C364" s="17">
        <f t="shared" si="65"/>
        <v>12</v>
      </c>
      <c r="D364" s="17">
        <f t="shared" si="66"/>
        <v>26</v>
      </c>
      <c r="E364" s="17">
        <v>0</v>
      </c>
      <c r="F364" s="17">
        <v>0</v>
      </c>
      <c r="G364" s="12">
        <f t="shared" si="67"/>
        <v>0</v>
      </c>
    </row>
    <row r="365" spans="1:7" x14ac:dyDescent="0.35">
      <c r="A365" s="18">
        <v>43096</v>
      </c>
      <c r="B365" s="17">
        <f t="shared" si="64"/>
        <v>2017</v>
      </c>
      <c r="C365" s="17">
        <f t="shared" si="65"/>
        <v>12</v>
      </c>
      <c r="D365" s="17">
        <f t="shared" si="66"/>
        <v>27</v>
      </c>
      <c r="E365" s="17">
        <v>0</v>
      </c>
      <c r="F365" s="17">
        <v>0</v>
      </c>
      <c r="G365" s="12">
        <f t="shared" si="67"/>
        <v>0</v>
      </c>
    </row>
    <row r="366" spans="1:7" x14ac:dyDescent="0.35">
      <c r="A366" s="18">
        <v>43097</v>
      </c>
      <c r="B366" s="17">
        <f t="shared" si="64"/>
        <v>2017</v>
      </c>
      <c r="C366" s="17">
        <f t="shared" si="65"/>
        <v>12</v>
      </c>
      <c r="D366" s="17">
        <f t="shared" si="66"/>
        <v>28</v>
      </c>
      <c r="E366" s="17">
        <v>0</v>
      </c>
      <c r="F366" s="17">
        <v>0</v>
      </c>
      <c r="G366" s="12">
        <f t="shared" si="67"/>
        <v>0</v>
      </c>
    </row>
    <row r="367" spans="1:7" x14ac:dyDescent="0.35">
      <c r="A367" s="18">
        <v>43098</v>
      </c>
      <c r="B367" s="17">
        <f t="shared" si="64"/>
        <v>2017</v>
      </c>
      <c r="C367" s="17">
        <f t="shared" si="65"/>
        <v>12</v>
      </c>
      <c r="D367" s="17">
        <f t="shared" si="66"/>
        <v>29</v>
      </c>
      <c r="E367" s="17">
        <v>0</v>
      </c>
      <c r="F367" s="17">
        <v>0</v>
      </c>
      <c r="G367" s="12">
        <f t="shared" si="67"/>
        <v>0</v>
      </c>
    </row>
    <row r="368" spans="1:7" x14ac:dyDescent="0.35">
      <c r="A368" s="18">
        <v>43099</v>
      </c>
      <c r="B368" s="17">
        <f t="shared" si="64"/>
        <v>2017</v>
      </c>
      <c r="C368" s="17">
        <f t="shared" si="65"/>
        <v>12</v>
      </c>
      <c r="D368" s="17">
        <f t="shared" si="66"/>
        <v>30</v>
      </c>
      <c r="E368" s="17">
        <v>0</v>
      </c>
      <c r="F368" s="17">
        <v>0</v>
      </c>
      <c r="G368" s="12">
        <f t="shared" si="67"/>
        <v>0</v>
      </c>
    </row>
    <row r="369" spans="1:7" x14ac:dyDescent="0.35">
      <c r="A369" s="18">
        <v>43100</v>
      </c>
      <c r="B369" s="17">
        <f t="shared" si="64"/>
        <v>2017</v>
      </c>
      <c r="C369" s="17">
        <f t="shared" si="65"/>
        <v>12</v>
      </c>
      <c r="D369" s="17">
        <f t="shared" si="66"/>
        <v>31</v>
      </c>
      <c r="E369" s="17">
        <v>0</v>
      </c>
      <c r="F369" s="17">
        <v>0</v>
      </c>
      <c r="G369" s="12">
        <f t="shared" si="67"/>
        <v>0</v>
      </c>
    </row>
    <row r="370" spans="1:7" x14ac:dyDescent="0.35">
      <c r="A370" s="18">
        <v>43101</v>
      </c>
      <c r="B370" s="17">
        <f t="shared" si="64"/>
        <v>2018</v>
      </c>
      <c r="C370" s="17">
        <f t="shared" si="65"/>
        <v>1</v>
      </c>
      <c r="D370" s="17">
        <f t="shared" si="66"/>
        <v>1</v>
      </c>
      <c r="E370" s="17">
        <v>0</v>
      </c>
      <c r="F370" s="17">
        <v>0</v>
      </c>
      <c r="G370" s="12">
        <f t="shared" si="67"/>
        <v>0</v>
      </c>
    </row>
    <row r="371" spans="1:7" x14ac:dyDescent="0.35">
      <c r="A371" s="18">
        <v>43102</v>
      </c>
      <c r="B371" s="17">
        <f t="shared" si="64"/>
        <v>2018</v>
      </c>
      <c r="C371" s="17">
        <f t="shared" si="65"/>
        <v>1</v>
      </c>
      <c r="D371" s="17">
        <f t="shared" si="66"/>
        <v>2</v>
      </c>
      <c r="E371" s="17">
        <v>0</v>
      </c>
      <c r="F371" s="17">
        <v>0</v>
      </c>
      <c r="G371" s="12">
        <f t="shared" si="67"/>
        <v>0</v>
      </c>
    </row>
    <row r="372" spans="1:7" x14ac:dyDescent="0.35">
      <c r="A372" s="18">
        <v>43103</v>
      </c>
      <c r="B372" s="17">
        <f t="shared" si="64"/>
        <v>2018</v>
      </c>
      <c r="C372" s="17">
        <f t="shared" si="65"/>
        <v>1</v>
      </c>
      <c r="D372" s="17">
        <f t="shared" si="66"/>
        <v>3</v>
      </c>
      <c r="E372" s="17">
        <v>0</v>
      </c>
      <c r="F372" s="17">
        <v>0</v>
      </c>
      <c r="G372" s="12">
        <f t="shared" si="67"/>
        <v>0</v>
      </c>
    </row>
    <row r="373" spans="1:7" x14ac:dyDescent="0.35">
      <c r="A373" s="18">
        <v>43104</v>
      </c>
      <c r="B373" s="17">
        <f t="shared" si="64"/>
        <v>2018</v>
      </c>
      <c r="C373" s="17">
        <f t="shared" si="65"/>
        <v>1</v>
      </c>
      <c r="D373" s="17">
        <f t="shared" si="66"/>
        <v>4</v>
      </c>
      <c r="E373" s="17">
        <v>0</v>
      </c>
      <c r="F373" s="17">
        <v>0</v>
      </c>
      <c r="G373" s="12">
        <f t="shared" si="67"/>
        <v>0</v>
      </c>
    </row>
    <row r="374" spans="1:7" x14ac:dyDescent="0.35">
      <c r="A374" s="18">
        <v>43105</v>
      </c>
      <c r="B374" s="17">
        <f t="shared" si="64"/>
        <v>2018</v>
      </c>
      <c r="C374" s="17">
        <f t="shared" si="65"/>
        <v>1</v>
      </c>
      <c r="D374" s="17">
        <f t="shared" si="66"/>
        <v>5</v>
      </c>
      <c r="E374" s="17">
        <v>0</v>
      </c>
      <c r="F374" s="17">
        <v>0</v>
      </c>
      <c r="G374" s="12">
        <f t="shared" si="67"/>
        <v>0</v>
      </c>
    </row>
    <row r="375" spans="1:7" x14ac:dyDescent="0.35">
      <c r="A375" s="18">
        <v>43106</v>
      </c>
      <c r="B375" s="17">
        <f t="shared" si="64"/>
        <v>2018</v>
      </c>
      <c r="C375" s="17">
        <f t="shared" si="65"/>
        <v>1</v>
      </c>
      <c r="D375" s="17">
        <f t="shared" si="66"/>
        <v>6</v>
      </c>
      <c r="E375" s="17">
        <v>0</v>
      </c>
      <c r="F375" s="17">
        <v>0</v>
      </c>
      <c r="G375" s="12">
        <f t="shared" si="67"/>
        <v>0</v>
      </c>
    </row>
    <row r="376" spans="1:7" x14ac:dyDescent="0.35">
      <c r="A376" s="18">
        <v>43107</v>
      </c>
      <c r="B376" s="17">
        <f t="shared" si="64"/>
        <v>2018</v>
      </c>
      <c r="C376" s="17">
        <f t="shared" si="65"/>
        <v>1</v>
      </c>
      <c r="D376" s="17">
        <f t="shared" si="66"/>
        <v>7</v>
      </c>
      <c r="E376" s="17">
        <v>0</v>
      </c>
      <c r="F376" s="17">
        <v>0</v>
      </c>
      <c r="G376" s="12">
        <f t="shared" si="67"/>
        <v>0</v>
      </c>
    </row>
    <row r="377" spans="1:7" x14ac:dyDescent="0.35">
      <c r="A377" s="18">
        <v>43108</v>
      </c>
      <c r="B377" s="17">
        <f t="shared" si="64"/>
        <v>2018</v>
      </c>
      <c r="C377" s="17">
        <f t="shared" si="65"/>
        <v>1</v>
      </c>
      <c r="D377" s="17">
        <f t="shared" si="66"/>
        <v>8</v>
      </c>
      <c r="E377" s="17">
        <v>0</v>
      </c>
      <c r="F377" s="17">
        <v>0</v>
      </c>
      <c r="G377" s="12">
        <f t="shared" si="67"/>
        <v>0</v>
      </c>
    </row>
    <row r="378" spans="1:7" x14ac:dyDescent="0.35">
      <c r="A378" s="18">
        <v>43109</v>
      </c>
      <c r="B378" s="17">
        <f t="shared" si="64"/>
        <v>2018</v>
      </c>
      <c r="C378" s="17">
        <f t="shared" si="65"/>
        <v>1</v>
      </c>
      <c r="D378" s="17">
        <f t="shared" si="66"/>
        <v>9</v>
      </c>
      <c r="E378" s="17">
        <v>0</v>
      </c>
      <c r="F378" s="17">
        <v>0</v>
      </c>
      <c r="G378" s="12">
        <f t="shared" si="67"/>
        <v>0</v>
      </c>
    </row>
    <row r="379" spans="1:7" x14ac:dyDescent="0.35">
      <c r="A379" s="18">
        <v>43110</v>
      </c>
      <c r="B379" s="17">
        <f t="shared" si="64"/>
        <v>2018</v>
      </c>
      <c r="C379" s="17">
        <f t="shared" si="65"/>
        <v>1</v>
      </c>
      <c r="D379" s="17">
        <f t="shared" si="66"/>
        <v>10</v>
      </c>
      <c r="E379" s="17">
        <v>0</v>
      </c>
      <c r="F379" s="17">
        <v>0</v>
      </c>
      <c r="G379" s="12">
        <f t="shared" si="67"/>
        <v>0</v>
      </c>
    </row>
    <row r="380" spans="1:7" x14ac:dyDescent="0.35">
      <c r="A380" s="18">
        <v>43111</v>
      </c>
      <c r="B380" s="17">
        <f t="shared" si="64"/>
        <v>2018</v>
      </c>
      <c r="C380" s="17">
        <f t="shared" si="65"/>
        <v>1</v>
      </c>
      <c r="D380" s="17">
        <f t="shared" si="66"/>
        <v>11</v>
      </c>
      <c r="E380" s="17">
        <v>0</v>
      </c>
      <c r="F380" s="17">
        <v>0</v>
      </c>
      <c r="G380" s="12">
        <f t="shared" si="67"/>
        <v>0</v>
      </c>
    </row>
    <row r="381" spans="1:7" x14ac:dyDescent="0.35">
      <c r="A381" s="18">
        <v>43112</v>
      </c>
      <c r="B381" s="17">
        <f t="shared" si="64"/>
        <v>2018</v>
      </c>
      <c r="C381" s="17">
        <f t="shared" si="65"/>
        <v>1</v>
      </c>
      <c r="D381" s="17">
        <f t="shared" si="66"/>
        <v>12</v>
      </c>
      <c r="E381" s="17">
        <v>0</v>
      </c>
      <c r="F381" s="17">
        <v>0</v>
      </c>
      <c r="G381" s="12">
        <f t="shared" si="67"/>
        <v>0</v>
      </c>
    </row>
    <row r="382" spans="1:7" x14ac:dyDescent="0.35">
      <c r="A382" s="18">
        <v>43113</v>
      </c>
      <c r="B382" s="17">
        <f t="shared" si="64"/>
        <v>2018</v>
      </c>
      <c r="C382" s="17">
        <f t="shared" si="65"/>
        <v>1</v>
      </c>
      <c r="D382" s="17">
        <f t="shared" si="66"/>
        <v>13</v>
      </c>
      <c r="E382" s="17">
        <v>0</v>
      </c>
      <c r="F382" s="17">
        <v>0</v>
      </c>
      <c r="G382" s="12">
        <f t="shared" si="67"/>
        <v>0</v>
      </c>
    </row>
    <row r="383" spans="1:7" x14ac:dyDescent="0.35">
      <c r="A383" s="18">
        <v>43114</v>
      </c>
      <c r="B383" s="17">
        <f t="shared" si="64"/>
        <v>2018</v>
      </c>
      <c r="C383" s="17">
        <f t="shared" si="65"/>
        <v>1</v>
      </c>
      <c r="D383" s="17">
        <f t="shared" si="66"/>
        <v>14</v>
      </c>
      <c r="E383" s="17">
        <v>0</v>
      </c>
      <c r="F383" s="17">
        <v>0</v>
      </c>
      <c r="G383" s="12">
        <f t="shared" si="67"/>
        <v>0</v>
      </c>
    </row>
    <row r="384" spans="1:7" x14ac:dyDescent="0.35">
      <c r="A384" s="18">
        <v>43115</v>
      </c>
      <c r="B384" s="17">
        <f t="shared" si="64"/>
        <v>2018</v>
      </c>
      <c r="C384" s="17">
        <f t="shared" si="65"/>
        <v>1</v>
      </c>
      <c r="D384" s="17">
        <f t="shared" si="66"/>
        <v>15</v>
      </c>
      <c r="E384" s="17">
        <v>0</v>
      </c>
      <c r="F384" s="17">
        <v>0</v>
      </c>
      <c r="G384" s="12">
        <f t="shared" si="67"/>
        <v>0</v>
      </c>
    </row>
    <row r="385" spans="1:7" x14ac:dyDescent="0.35">
      <c r="A385" s="18">
        <v>43116</v>
      </c>
      <c r="B385" s="17">
        <f t="shared" si="64"/>
        <v>2018</v>
      </c>
      <c r="C385" s="17">
        <f t="shared" si="65"/>
        <v>1</v>
      </c>
      <c r="D385" s="17">
        <f t="shared" si="66"/>
        <v>16</v>
      </c>
      <c r="E385" s="17">
        <v>0</v>
      </c>
      <c r="F385" s="17">
        <v>0</v>
      </c>
      <c r="G385" s="12">
        <f t="shared" si="67"/>
        <v>0</v>
      </c>
    </row>
    <row r="386" spans="1:7" x14ac:dyDescent="0.35">
      <c r="A386" s="18">
        <v>43117</v>
      </c>
      <c r="B386" s="17">
        <f t="shared" si="64"/>
        <v>2018</v>
      </c>
      <c r="C386" s="17">
        <f t="shared" si="65"/>
        <v>1</v>
      </c>
      <c r="D386" s="17">
        <f t="shared" si="66"/>
        <v>17</v>
      </c>
      <c r="E386" s="17">
        <v>0</v>
      </c>
      <c r="F386" s="17">
        <v>0</v>
      </c>
      <c r="G386" s="12">
        <f t="shared" si="67"/>
        <v>0</v>
      </c>
    </row>
    <row r="387" spans="1:7" x14ac:dyDescent="0.35">
      <c r="A387" s="18">
        <v>43118</v>
      </c>
      <c r="B387" s="17">
        <f t="shared" si="64"/>
        <v>2018</v>
      </c>
      <c r="C387" s="17">
        <f t="shared" si="65"/>
        <v>1</v>
      </c>
      <c r="D387" s="17">
        <f t="shared" si="66"/>
        <v>18</v>
      </c>
      <c r="E387" s="17">
        <v>0</v>
      </c>
      <c r="F387" s="17">
        <v>0</v>
      </c>
      <c r="G387" s="12">
        <f t="shared" si="67"/>
        <v>0</v>
      </c>
    </row>
    <row r="388" spans="1:7" x14ac:dyDescent="0.35">
      <c r="A388" s="18">
        <v>43119</v>
      </c>
      <c r="B388" s="17">
        <f t="shared" si="64"/>
        <v>2018</v>
      </c>
      <c r="C388" s="17">
        <f t="shared" si="65"/>
        <v>1</v>
      </c>
      <c r="D388" s="17">
        <f t="shared" si="66"/>
        <v>19</v>
      </c>
      <c r="E388" s="17">
        <v>0</v>
      </c>
      <c r="F388" s="17">
        <v>0</v>
      </c>
      <c r="G388" s="12">
        <f t="shared" si="67"/>
        <v>0</v>
      </c>
    </row>
    <row r="389" spans="1:7" x14ac:dyDescent="0.35">
      <c r="A389" s="18">
        <v>43120</v>
      </c>
      <c r="B389" s="17">
        <f t="shared" si="64"/>
        <v>2018</v>
      </c>
      <c r="C389" s="17">
        <f t="shared" si="65"/>
        <v>1</v>
      </c>
      <c r="D389" s="17">
        <f t="shared" si="66"/>
        <v>20</v>
      </c>
      <c r="E389" s="17">
        <v>0</v>
      </c>
      <c r="F389" s="17">
        <v>0</v>
      </c>
      <c r="G389" s="12">
        <f t="shared" si="67"/>
        <v>0</v>
      </c>
    </row>
    <row r="390" spans="1:7" x14ac:dyDescent="0.35">
      <c r="A390" s="18">
        <v>43121</v>
      </c>
      <c r="B390" s="17">
        <f t="shared" ref="B390:B453" si="68">YEAR(A390)</f>
        <v>2018</v>
      </c>
      <c r="C390" s="17">
        <f t="shared" ref="C390:C453" si="69">MONTH(A390)</f>
        <v>1</v>
      </c>
      <c r="D390" s="17">
        <f t="shared" ref="D390:D453" si="70">DAY(A390)</f>
        <v>21</v>
      </c>
      <c r="E390" s="17">
        <v>0</v>
      </c>
      <c r="F390" s="17">
        <v>0</v>
      </c>
      <c r="G390" s="12">
        <f t="shared" ref="G390:G453" si="71">SUM(E390:F390)/1000</f>
        <v>0</v>
      </c>
    </row>
    <row r="391" spans="1:7" x14ac:dyDescent="0.35">
      <c r="A391" s="18">
        <v>43122</v>
      </c>
      <c r="B391" s="17">
        <f t="shared" si="68"/>
        <v>2018</v>
      </c>
      <c r="C391" s="17">
        <f t="shared" si="69"/>
        <v>1</v>
      </c>
      <c r="D391" s="17">
        <f t="shared" si="70"/>
        <v>22</v>
      </c>
      <c r="E391" s="17">
        <v>0</v>
      </c>
      <c r="F391" s="17">
        <v>0</v>
      </c>
      <c r="G391" s="12">
        <f t="shared" si="71"/>
        <v>0</v>
      </c>
    </row>
    <row r="392" spans="1:7" x14ac:dyDescent="0.35">
      <c r="A392" s="18">
        <v>43123</v>
      </c>
      <c r="B392" s="17">
        <f t="shared" si="68"/>
        <v>2018</v>
      </c>
      <c r="C392" s="17">
        <f t="shared" si="69"/>
        <v>1</v>
      </c>
      <c r="D392" s="17">
        <f t="shared" si="70"/>
        <v>23</v>
      </c>
      <c r="E392" s="17">
        <v>0</v>
      </c>
      <c r="F392" s="17">
        <v>0</v>
      </c>
      <c r="G392" s="12">
        <f t="shared" si="71"/>
        <v>0</v>
      </c>
    </row>
    <row r="393" spans="1:7" x14ac:dyDescent="0.35">
      <c r="A393" s="18">
        <v>43124</v>
      </c>
      <c r="B393" s="17">
        <f t="shared" si="68"/>
        <v>2018</v>
      </c>
      <c r="C393" s="17">
        <f t="shared" si="69"/>
        <v>1</v>
      </c>
      <c r="D393" s="17">
        <f t="shared" si="70"/>
        <v>24</v>
      </c>
      <c r="E393" s="17">
        <v>0</v>
      </c>
      <c r="F393" s="17">
        <v>0</v>
      </c>
      <c r="G393" s="12">
        <f t="shared" si="71"/>
        <v>0</v>
      </c>
    </row>
    <row r="394" spans="1:7" x14ac:dyDescent="0.35">
      <c r="A394" s="18">
        <v>43125</v>
      </c>
      <c r="B394" s="17">
        <f t="shared" si="68"/>
        <v>2018</v>
      </c>
      <c r="C394" s="17">
        <f t="shared" si="69"/>
        <v>1</v>
      </c>
      <c r="D394" s="17">
        <f t="shared" si="70"/>
        <v>25</v>
      </c>
      <c r="E394" s="17">
        <v>0</v>
      </c>
      <c r="F394" s="17">
        <v>0</v>
      </c>
      <c r="G394" s="12">
        <f t="shared" si="71"/>
        <v>0</v>
      </c>
    </row>
    <row r="395" spans="1:7" x14ac:dyDescent="0.35">
      <c r="A395" s="18">
        <v>43126</v>
      </c>
      <c r="B395" s="17">
        <f t="shared" si="68"/>
        <v>2018</v>
      </c>
      <c r="C395" s="17">
        <f t="shared" si="69"/>
        <v>1</v>
      </c>
      <c r="D395" s="17">
        <f t="shared" si="70"/>
        <v>26</v>
      </c>
      <c r="E395" s="17">
        <v>0</v>
      </c>
      <c r="F395" s="17">
        <v>0</v>
      </c>
      <c r="G395" s="12">
        <f t="shared" si="71"/>
        <v>0</v>
      </c>
    </row>
    <row r="396" spans="1:7" x14ac:dyDescent="0.35">
      <c r="A396" s="18">
        <v>43127</v>
      </c>
      <c r="B396" s="17">
        <f t="shared" si="68"/>
        <v>2018</v>
      </c>
      <c r="C396" s="17">
        <f t="shared" si="69"/>
        <v>1</v>
      </c>
      <c r="D396" s="17">
        <f t="shared" si="70"/>
        <v>27</v>
      </c>
      <c r="E396" s="17">
        <v>0</v>
      </c>
      <c r="F396" s="17">
        <v>0</v>
      </c>
      <c r="G396" s="12">
        <f t="shared" si="71"/>
        <v>0</v>
      </c>
    </row>
    <row r="397" spans="1:7" x14ac:dyDescent="0.35">
      <c r="A397" s="18">
        <v>43128</v>
      </c>
      <c r="B397" s="17">
        <f t="shared" si="68"/>
        <v>2018</v>
      </c>
      <c r="C397" s="17">
        <f t="shared" si="69"/>
        <v>1</v>
      </c>
      <c r="D397" s="17">
        <f t="shared" si="70"/>
        <v>28</v>
      </c>
      <c r="E397" s="17">
        <v>0</v>
      </c>
      <c r="F397" s="17">
        <v>0</v>
      </c>
      <c r="G397" s="12">
        <f t="shared" si="71"/>
        <v>0</v>
      </c>
    </row>
    <row r="398" spans="1:7" x14ac:dyDescent="0.35">
      <c r="A398" s="18">
        <v>43129</v>
      </c>
      <c r="B398" s="17">
        <f t="shared" si="68"/>
        <v>2018</v>
      </c>
      <c r="C398" s="17">
        <f t="shared" si="69"/>
        <v>1</v>
      </c>
      <c r="D398" s="17">
        <f t="shared" si="70"/>
        <v>29</v>
      </c>
      <c r="E398" s="17">
        <v>0</v>
      </c>
      <c r="F398" s="17">
        <v>0</v>
      </c>
      <c r="G398" s="12">
        <f t="shared" si="71"/>
        <v>0</v>
      </c>
    </row>
    <row r="399" spans="1:7" x14ac:dyDescent="0.35">
      <c r="A399" s="18">
        <v>43130</v>
      </c>
      <c r="B399" s="17">
        <f t="shared" si="68"/>
        <v>2018</v>
      </c>
      <c r="C399" s="17">
        <f t="shared" si="69"/>
        <v>1</v>
      </c>
      <c r="D399" s="17">
        <f t="shared" si="70"/>
        <v>30</v>
      </c>
      <c r="E399" s="17">
        <v>0</v>
      </c>
      <c r="F399" s="17">
        <v>0</v>
      </c>
      <c r="G399" s="12">
        <f t="shared" si="71"/>
        <v>0</v>
      </c>
    </row>
    <row r="400" spans="1:7" x14ac:dyDescent="0.35">
      <c r="A400" s="18">
        <v>43131</v>
      </c>
      <c r="B400" s="17">
        <f t="shared" si="68"/>
        <v>2018</v>
      </c>
      <c r="C400" s="17">
        <f t="shared" si="69"/>
        <v>1</v>
      </c>
      <c r="D400" s="17">
        <f t="shared" si="70"/>
        <v>31</v>
      </c>
      <c r="E400" s="17">
        <v>0</v>
      </c>
      <c r="F400" s="17">
        <v>0</v>
      </c>
      <c r="G400" s="12">
        <f t="shared" si="71"/>
        <v>0</v>
      </c>
    </row>
    <row r="401" spans="1:7" x14ac:dyDescent="0.35">
      <c r="A401" s="18">
        <v>43132</v>
      </c>
      <c r="B401" s="17">
        <f t="shared" si="68"/>
        <v>2018</v>
      </c>
      <c r="C401" s="17">
        <f t="shared" si="69"/>
        <v>2</v>
      </c>
      <c r="D401" s="17">
        <f t="shared" si="70"/>
        <v>1</v>
      </c>
      <c r="E401" s="17">
        <v>0</v>
      </c>
      <c r="F401" s="17">
        <v>0</v>
      </c>
      <c r="G401" s="12">
        <f t="shared" si="71"/>
        <v>0</v>
      </c>
    </row>
    <row r="402" spans="1:7" x14ac:dyDescent="0.35">
      <c r="A402" s="18">
        <v>43133</v>
      </c>
      <c r="B402" s="17">
        <f t="shared" si="68"/>
        <v>2018</v>
      </c>
      <c r="C402" s="17">
        <f t="shared" si="69"/>
        <v>2</v>
      </c>
      <c r="D402" s="17">
        <f t="shared" si="70"/>
        <v>2</v>
      </c>
      <c r="E402" s="17">
        <v>0</v>
      </c>
      <c r="F402" s="17">
        <v>0</v>
      </c>
      <c r="G402" s="12">
        <f t="shared" si="71"/>
        <v>0</v>
      </c>
    </row>
    <row r="403" spans="1:7" x14ac:dyDescent="0.35">
      <c r="A403" s="18">
        <v>43134</v>
      </c>
      <c r="B403" s="17">
        <f t="shared" si="68"/>
        <v>2018</v>
      </c>
      <c r="C403" s="17">
        <f t="shared" si="69"/>
        <v>2</v>
      </c>
      <c r="D403" s="17">
        <f t="shared" si="70"/>
        <v>3</v>
      </c>
      <c r="E403" s="17">
        <v>0</v>
      </c>
      <c r="F403" s="17">
        <v>0</v>
      </c>
      <c r="G403" s="12">
        <f t="shared" si="71"/>
        <v>0</v>
      </c>
    </row>
    <row r="404" spans="1:7" x14ac:dyDescent="0.35">
      <c r="A404" s="18">
        <v>43135</v>
      </c>
      <c r="B404" s="17">
        <f t="shared" si="68"/>
        <v>2018</v>
      </c>
      <c r="C404" s="17">
        <f t="shared" si="69"/>
        <v>2</v>
      </c>
      <c r="D404" s="17">
        <f t="shared" si="70"/>
        <v>4</v>
      </c>
      <c r="E404" s="17">
        <v>0</v>
      </c>
      <c r="F404" s="17">
        <v>0</v>
      </c>
      <c r="G404" s="12">
        <f t="shared" si="71"/>
        <v>0</v>
      </c>
    </row>
    <row r="405" spans="1:7" x14ac:dyDescent="0.35">
      <c r="A405" s="18">
        <v>43136</v>
      </c>
      <c r="B405" s="17">
        <f t="shared" si="68"/>
        <v>2018</v>
      </c>
      <c r="C405" s="17">
        <f t="shared" si="69"/>
        <v>2</v>
      </c>
      <c r="D405" s="17">
        <f t="shared" si="70"/>
        <v>5</v>
      </c>
      <c r="E405" s="17">
        <v>0</v>
      </c>
      <c r="F405" s="17">
        <v>0</v>
      </c>
      <c r="G405" s="12">
        <f t="shared" si="71"/>
        <v>0</v>
      </c>
    </row>
    <row r="406" spans="1:7" x14ac:dyDescent="0.35">
      <c r="A406" s="18">
        <v>43137</v>
      </c>
      <c r="B406" s="17">
        <f t="shared" si="68"/>
        <v>2018</v>
      </c>
      <c r="C406" s="17">
        <f t="shared" si="69"/>
        <v>2</v>
      </c>
      <c r="D406" s="17">
        <f t="shared" si="70"/>
        <v>6</v>
      </c>
      <c r="E406" s="17">
        <v>0</v>
      </c>
      <c r="F406" s="17">
        <v>0</v>
      </c>
      <c r="G406" s="12">
        <f t="shared" si="71"/>
        <v>0</v>
      </c>
    </row>
    <row r="407" spans="1:7" x14ac:dyDescent="0.35">
      <c r="A407" s="18">
        <v>43138</v>
      </c>
      <c r="B407" s="17">
        <f t="shared" si="68"/>
        <v>2018</v>
      </c>
      <c r="C407" s="17">
        <f t="shared" si="69"/>
        <v>2</v>
      </c>
      <c r="D407" s="17">
        <f t="shared" si="70"/>
        <v>7</v>
      </c>
      <c r="E407" s="17">
        <v>0</v>
      </c>
      <c r="F407" s="17">
        <v>0</v>
      </c>
      <c r="G407" s="12">
        <f t="shared" si="71"/>
        <v>0</v>
      </c>
    </row>
    <row r="408" spans="1:7" x14ac:dyDescent="0.35">
      <c r="A408" s="18">
        <v>43139</v>
      </c>
      <c r="B408" s="17">
        <f t="shared" si="68"/>
        <v>2018</v>
      </c>
      <c r="C408" s="17">
        <f t="shared" si="69"/>
        <v>2</v>
      </c>
      <c r="D408" s="17">
        <f t="shared" si="70"/>
        <v>8</v>
      </c>
      <c r="E408" s="17">
        <v>0</v>
      </c>
      <c r="F408" s="17">
        <v>0</v>
      </c>
      <c r="G408" s="12">
        <f t="shared" si="71"/>
        <v>0</v>
      </c>
    </row>
    <row r="409" spans="1:7" x14ac:dyDescent="0.35">
      <c r="A409" s="18">
        <v>43140</v>
      </c>
      <c r="B409" s="17">
        <f t="shared" si="68"/>
        <v>2018</v>
      </c>
      <c r="C409" s="17">
        <f t="shared" si="69"/>
        <v>2</v>
      </c>
      <c r="D409" s="17">
        <f t="shared" si="70"/>
        <v>9</v>
      </c>
      <c r="E409" s="17">
        <v>0</v>
      </c>
      <c r="F409" s="17">
        <v>0</v>
      </c>
      <c r="G409" s="12">
        <f t="shared" si="71"/>
        <v>0</v>
      </c>
    </row>
    <row r="410" spans="1:7" x14ac:dyDescent="0.35">
      <c r="A410" s="18">
        <v>43141</v>
      </c>
      <c r="B410" s="17">
        <f t="shared" si="68"/>
        <v>2018</v>
      </c>
      <c r="C410" s="17">
        <f t="shared" si="69"/>
        <v>2</v>
      </c>
      <c r="D410" s="17">
        <f t="shared" si="70"/>
        <v>10</v>
      </c>
      <c r="E410" s="17">
        <v>0</v>
      </c>
      <c r="F410" s="17">
        <v>0</v>
      </c>
      <c r="G410" s="12">
        <f t="shared" si="71"/>
        <v>0</v>
      </c>
    </row>
    <row r="411" spans="1:7" x14ac:dyDescent="0.35">
      <c r="A411" s="18">
        <v>43142</v>
      </c>
      <c r="B411" s="17">
        <f t="shared" si="68"/>
        <v>2018</v>
      </c>
      <c r="C411" s="17">
        <f t="shared" si="69"/>
        <v>2</v>
      </c>
      <c r="D411" s="17">
        <f t="shared" si="70"/>
        <v>11</v>
      </c>
      <c r="E411" s="17">
        <v>0</v>
      </c>
      <c r="F411" s="17">
        <v>0</v>
      </c>
      <c r="G411" s="12">
        <f t="shared" si="71"/>
        <v>0</v>
      </c>
    </row>
    <row r="412" spans="1:7" x14ac:dyDescent="0.35">
      <c r="A412" s="18">
        <v>43143</v>
      </c>
      <c r="B412" s="17">
        <f t="shared" si="68"/>
        <v>2018</v>
      </c>
      <c r="C412" s="17">
        <f t="shared" si="69"/>
        <v>2</v>
      </c>
      <c r="D412" s="17">
        <f t="shared" si="70"/>
        <v>12</v>
      </c>
      <c r="E412" s="17">
        <v>0</v>
      </c>
      <c r="F412" s="17">
        <v>0</v>
      </c>
      <c r="G412" s="12">
        <f t="shared" si="71"/>
        <v>0</v>
      </c>
    </row>
    <row r="413" spans="1:7" x14ac:dyDescent="0.35">
      <c r="A413" s="18">
        <v>43144</v>
      </c>
      <c r="B413" s="17">
        <f t="shared" si="68"/>
        <v>2018</v>
      </c>
      <c r="C413" s="17">
        <f t="shared" si="69"/>
        <v>2</v>
      </c>
      <c r="D413" s="17">
        <f t="shared" si="70"/>
        <v>13</v>
      </c>
      <c r="E413" s="17">
        <v>0</v>
      </c>
      <c r="F413" s="17">
        <v>0</v>
      </c>
      <c r="G413" s="12">
        <f t="shared" si="71"/>
        <v>0</v>
      </c>
    </row>
    <row r="414" spans="1:7" x14ac:dyDescent="0.35">
      <c r="A414" s="18">
        <v>43145</v>
      </c>
      <c r="B414" s="17">
        <f t="shared" si="68"/>
        <v>2018</v>
      </c>
      <c r="C414" s="17">
        <f t="shared" si="69"/>
        <v>2</v>
      </c>
      <c r="D414" s="17">
        <f t="shared" si="70"/>
        <v>14</v>
      </c>
      <c r="E414" s="17">
        <v>0</v>
      </c>
      <c r="F414" s="17">
        <v>0</v>
      </c>
      <c r="G414" s="12">
        <f t="shared" si="71"/>
        <v>0</v>
      </c>
    </row>
    <row r="415" spans="1:7" x14ac:dyDescent="0.35">
      <c r="A415" s="18">
        <v>43146</v>
      </c>
      <c r="B415" s="17">
        <f t="shared" si="68"/>
        <v>2018</v>
      </c>
      <c r="C415" s="17">
        <f t="shared" si="69"/>
        <v>2</v>
      </c>
      <c r="D415" s="17">
        <f t="shared" si="70"/>
        <v>15</v>
      </c>
      <c r="E415" s="17">
        <v>0</v>
      </c>
      <c r="F415" s="17">
        <v>0</v>
      </c>
      <c r="G415" s="12">
        <f t="shared" si="71"/>
        <v>0</v>
      </c>
    </row>
    <row r="416" spans="1:7" x14ac:dyDescent="0.35">
      <c r="A416" s="18">
        <v>43147</v>
      </c>
      <c r="B416" s="17">
        <f t="shared" si="68"/>
        <v>2018</v>
      </c>
      <c r="C416" s="17">
        <f t="shared" si="69"/>
        <v>2</v>
      </c>
      <c r="D416" s="17">
        <f t="shared" si="70"/>
        <v>16</v>
      </c>
      <c r="E416" s="17">
        <v>0</v>
      </c>
      <c r="F416" s="17">
        <v>0</v>
      </c>
      <c r="G416" s="12">
        <f t="shared" si="71"/>
        <v>0</v>
      </c>
    </row>
    <row r="417" spans="1:7" x14ac:dyDescent="0.35">
      <c r="A417" s="18">
        <v>43148</v>
      </c>
      <c r="B417" s="17">
        <f t="shared" si="68"/>
        <v>2018</v>
      </c>
      <c r="C417" s="17">
        <f t="shared" si="69"/>
        <v>2</v>
      </c>
      <c r="D417" s="17">
        <f t="shared" si="70"/>
        <v>17</v>
      </c>
      <c r="E417" s="17">
        <v>0</v>
      </c>
      <c r="F417" s="17">
        <v>0</v>
      </c>
      <c r="G417" s="12">
        <f t="shared" si="71"/>
        <v>0</v>
      </c>
    </row>
    <row r="418" spans="1:7" x14ac:dyDescent="0.35">
      <c r="A418" s="18">
        <v>43149</v>
      </c>
      <c r="B418" s="17">
        <f t="shared" si="68"/>
        <v>2018</v>
      </c>
      <c r="C418" s="17">
        <f t="shared" si="69"/>
        <v>2</v>
      </c>
      <c r="D418" s="17">
        <f t="shared" si="70"/>
        <v>18</v>
      </c>
      <c r="E418" s="17">
        <v>0</v>
      </c>
      <c r="F418" s="17">
        <v>0</v>
      </c>
      <c r="G418" s="12">
        <f t="shared" si="71"/>
        <v>0</v>
      </c>
    </row>
    <row r="419" spans="1:7" x14ac:dyDescent="0.35">
      <c r="A419" s="18">
        <v>43150</v>
      </c>
      <c r="B419" s="17">
        <f t="shared" si="68"/>
        <v>2018</v>
      </c>
      <c r="C419" s="17">
        <f t="shared" si="69"/>
        <v>2</v>
      </c>
      <c r="D419" s="17">
        <f t="shared" si="70"/>
        <v>19</v>
      </c>
      <c r="E419" s="17">
        <v>0</v>
      </c>
      <c r="F419" s="17">
        <v>0</v>
      </c>
      <c r="G419" s="12">
        <f t="shared" si="71"/>
        <v>0</v>
      </c>
    </row>
    <row r="420" spans="1:7" x14ac:dyDescent="0.35">
      <c r="A420" s="18">
        <v>43151</v>
      </c>
      <c r="B420" s="17">
        <f t="shared" si="68"/>
        <v>2018</v>
      </c>
      <c r="C420" s="17">
        <f t="shared" si="69"/>
        <v>2</v>
      </c>
      <c r="D420" s="17">
        <f t="shared" si="70"/>
        <v>20</v>
      </c>
      <c r="E420" s="17">
        <v>0</v>
      </c>
      <c r="F420" s="17">
        <v>0</v>
      </c>
      <c r="G420" s="12">
        <f t="shared" si="71"/>
        <v>0</v>
      </c>
    </row>
    <row r="421" spans="1:7" x14ac:dyDescent="0.35">
      <c r="A421" s="18">
        <v>43152</v>
      </c>
      <c r="B421" s="17">
        <f t="shared" si="68"/>
        <v>2018</v>
      </c>
      <c r="C421" s="17">
        <f t="shared" si="69"/>
        <v>2</v>
      </c>
      <c r="D421" s="17">
        <f t="shared" si="70"/>
        <v>21</v>
      </c>
      <c r="E421" s="17">
        <v>0</v>
      </c>
      <c r="F421" s="17">
        <v>0</v>
      </c>
      <c r="G421" s="12">
        <f t="shared" si="71"/>
        <v>0</v>
      </c>
    </row>
    <row r="422" spans="1:7" x14ac:dyDescent="0.35">
      <c r="A422" s="18">
        <v>43153</v>
      </c>
      <c r="B422" s="17">
        <f t="shared" si="68"/>
        <v>2018</v>
      </c>
      <c r="C422" s="17">
        <f t="shared" si="69"/>
        <v>2</v>
      </c>
      <c r="D422" s="17">
        <f t="shared" si="70"/>
        <v>22</v>
      </c>
      <c r="E422" s="17">
        <v>0</v>
      </c>
      <c r="F422" s="17">
        <v>0</v>
      </c>
      <c r="G422" s="12">
        <f t="shared" si="71"/>
        <v>0</v>
      </c>
    </row>
    <row r="423" spans="1:7" x14ac:dyDescent="0.35">
      <c r="A423" s="18">
        <v>43154</v>
      </c>
      <c r="B423" s="17">
        <f t="shared" si="68"/>
        <v>2018</v>
      </c>
      <c r="C423" s="17">
        <f t="shared" si="69"/>
        <v>2</v>
      </c>
      <c r="D423" s="17">
        <f t="shared" si="70"/>
        <v>23</v>
      </c>
      <c r="E423" s="17">
        <v>0</v>
      </c>
      <c r="F423" s="17">
        <v>0</v>
      </c>
      <c r="G423" s="12">
        <f t="shared" si="71"/>
        <v>0</v>
      </c>
    </row>
    <row r="424" spans="1:7" x14ac:dyDescent="0.35">
      <c r="A424" s="18">
        <v>43155</v>
      </c>
      <c r="B424" s="17">
        <f t="shared" si="68"/>
        <v>2018</v>
      </c>
      <c r="C424" s="17">
        <f t="shared" si="69"/>
        <v>2</v>
      </c>
      <c r="D424" s="17">
        <f t="shared" si="70"/>
        <v>24</v>
      </c>
      <c r="E424" s="17">
        <v>0</v>
      </c>
      <c r="F424" s="17">
        <v>0</v>
      </c>
      <c r="G424" s="12">
        <f t="shared" si="71"/>
        <v>0</v>
      </c>
    </row>
    <row r="425" spans="1:7" x14ac:dyDescent="0.35">
      <c r="A425" s="18">
        <v>43156</v>
      </c>
      <c r="B425" s="17">
        <f t="shared" si="68"/>
        <v>2018</v>
      </c>
      <c r="C425" s="17">
        <f t="shared" si="69"/>
        <v>2</v>
      </c>
      <c r="D425" s="17">
        <f t="shared" si="70"/>
        <v>25</v>
      </c>
      <c r="E425" s="17">
        <v>0</v>
      </c>
      <c r="F425" s="17">
        <v>0</v>
      </c>
      <c r="G425" s="12">
        <f t="shared" si="71"/>
        <v>0</v>
      </c>
    </row>
    <row r="426" spans="1:7" x14ac:dyDescent="0.35">
      <c r="A426" s="18">
        <v>43157</v>
      </c>
      <c r="B426" s="17">
        <f t="shared" si="68"/>
        <v>2018</v>
      </c>
      <c r="C426" s="17">
        <f t="shared" si="69"/>
        <v>2</v>
      </c>
      <c r="D426" s="17">
        <f t="shared" si="70"/>
        <v>26</v>
      </c>
      <c r="E426" s="17">
        <v>0</v>
      </c>
      <c r="F426" s="17">
        <v>0</v>
      </c>
      <c r="G426" s="12">
        <f t="shared" si="71"/>
        <v>0</v>
      </c>
    </row>
    <row r="427" spans="1:7" x14ac:dyDescent="0.35">
      <c r="A427" s="18">
        <v>43158</v>
      </c>
      <c r="B427" s="17">
        <f t="shared" si="68"/>
        <v>2018</v>
      </c>
      <c r="C427" s="17">
        <f t="shared" si="69"/>
        <v>2</v>
      </c>
      <c r="D427" s="17">
        <f t="shared" si="70"/>
        <v>27</v>
      </c>
      <c r="E427" s="17">
        <v>0</v>
      </c>
      <c r="F427" s="17">
        <v>0</v>
      </c>
      <c r="G427" s="12">
        <f t="shared" si="71"/>
        <v>0</v>
      </c>
    </row>
    <row r="428" spans="1:7" x14ac:dyDescent="0.35">
      <c r="A428" s="18">
        <v>43159</v>
      </c>
      <c r="B428" s="17">
        <f t="shared" si="68"/>
        <v>2018</v>
      </c>
      <c r="C428" s="17">
        <f t="shared" si="69"/>
        <v>2</v>
      </c>
      <c r="D428" s="17">
        <f t="shared" si="70"/>
        <v>28</v>
      </c>
      <c r="E428" s="17">
        <v>0</v>
      </c>
      <c r="F428" s="17">
        <v>0</v>
      </c>
      <c r="G428" s="12">
        <f t="shared" si="71"/>
        <v>0</v>
      </c>
    </row>
    <row r="429" spans="1:7" x14ac:dyDescent="0.35">
      <c r="A429" s="18">
        <v>43160</v>
      </c>
      <c r="B429" s="17">
        <f t="shared" si="68"/>
        <v>2018</v>
      </c>
      <c r="C429" s="17">
        <f t="shared" si="69"/>
        <v>3</v>
      </c>
      <c r="D429" s="17">
        <f t="shared" si="70"/>
        <v>1</v>
      </c>
      <c r="E429" s="17">
        <v>0</v>
      </c>
      <c r="F429" s="17">
        <v>0</v>
      </c>
      <c r="G429" s="12">
        <f t="shared" si="71"/>
        <v>0</v>
      </c>
    </row>
    <row r="430" spans="1:7" x14ac:dyDescent="0.35">
      <c r="A430" s="18">
        <v>43161</v>
      </c>
      <c r="B430" s="17">
        <f t="shared" si="68"/>
        <v>2018</v>
      </c>
      <c r="C430" s="17">
        <f t="shared" si="69"/>
        <v>3</v>
      </c>
      <c r="D430" s="17">
        <f t="shared" si="70"/>
        <v>2</v>
      </c>
      <c r="E430" s="17">
        <v>0</v>
      </c>
      <c r="F430" s="17">
        <v>0</v>
      </c>
      <c r="G430" s="12">
        <f t="shared" si="71"/>
        <v>0</v>
      </c>
    </row>
    <row r="431" spans="1:7" x14ac:dyDescent="0.35">
      <c r="A431" s="18">
        <v>43162</v>
      </c>
      <c r="B431" s="17">
        <f t="shared" si="68"/>
        <v>2018</v>
      </c>
      <c r="C431" s="17">
        <f t="shared" si="69"/>
        <v>3</v>
      </c>
      <c r="D431" s="17">
        <f t="shared" si="70"/>
        <v>3</v>
      </c>
      <c r="E431" s="17">
        <v>0</v>
      </c>
      <c r="F431" s="17">
        <v>0</v>
      </c>
      <c r="G431" s="12">
        <f t="shared" si="71"/>
        <v>0</v>
      </c>
    </row>
    <row r="432" spans="1:7" x14ac:dyDescent="0.35">
      <c r="A432" s="18">
        <v>43163</v>
      </c>
      <c r="B432" s="17">
        <f t="shared" si="68"/>
        <v>2018</v>
      </c>
      <c r="C432" s="17">
        <f t="shared" si="69"/>
        <v>3</v>
      </c>
      <c r="D432" s="17">
        <f t="shared" si="70"/>
        <v>4</v>
      </c>
      <c r="E432" s="17">
        <v>0</v>
      </c>
      <c r="F432" s="17">
        <v>0</v>
      </c>
      <c r="G432" s="12">
        <f t="shared" si="71"/>
        <v>0</v>
      </c>
    </row>
    <row r="433" spans="1:7" x14ac:dyDescent="0.35">
      <c r="A433" s="18">
        <v>43164</v>
      </c>
      <c r="B433" s="17">
        <f t="shared" si="68"/>
        <v>2018</v>
      </c>
      <c r="C433" s="17">
        <f t="shared" si="69"/>
        <v>3</v>
      </c>
      <c r="D433" s="17">
        <f t="shared" si="70"/>
        <v>5</v>
      </c>
      <c r="E433" s="17">
        <v>0</v>
      </c>
      <c r="F433" s="17">
        <v>0</v>
      </c>
      <c r="G433" s="12">
        <f t="shared" si="71"/>
        <v>0</v>
      </c>
    </row>
    <row r="434" spans="1:7" x14ac:dyDescent="0.35">
      <c r="A434" s="18">
        <v>43165</v>
      </c>
      <c r="B434" s="17">
        <f t="shared" si="68"/>
        <v>2018</v>
      </c>
      <c r="C434" s="17">
        <f t="shared" si="69"/>
        <v>3</v>
      </c>
      <c r="D434" s="17">
        <f t="shared" si="70"/>
        <v>6</v>
      </c>
      <c r="E434" s="17">
        <v>0</v>
      </c>
      <c r="F434" s="17">
        <v>0</v>
      </c>
      <c r="G434" s="12">
        <f t="shared" si="71"/>
        <v>0</v>
      </c>
    </row>
    <row r="435" spans="1:7" x14ac:dyDescent="0.35">
      <c r="A435" s="18">
        <v>43166</v>
      </c>
      <c r="B435" s="17">
        <f t="shared" si="68"/>
        <v>2018</v>
      </c>
      <c r="C435" s="17">
        <f t="shared" si="69"/>
        <v>3</v>
      </c>
      <c r="D435" s="17">
        <f t="shared" si="70"/>
        <v>7</v>
      </c>
      <c r="E435" s="17">
        <v>0</v>
      </c>
      <c r="F435" s="17">
        <v>0</v>
      </c>
      <c r="G435" s="12">
        <f t="shared" si="71"/>
        <v>0</v>
      </c>
    </row>
    <row r="436" spans="1:7" x14ac:dyDescent="0.35">
      <c r="A436" s="18">
        <v>43167</v>
      </c>
      <c r="B436" s="17">
        <f t="shared" si="68"/>
        <v>2018</v>
      </c>
      <c r="C436" s="17">
        <f t="shared" si="69"/>
        <v>3</v>
      </c>
      <c r="D436" s="17">
        <f t="shared" si="70"/>
        <v>8</v>
      </c>
      <c r="E436" s="17">
        <v>0</v>
      </c>
      <c r="F436" s="17">
        <v>0</v>
      </c>
      <c r="G436" s="12">
        <f t="shared" si="71"/>
        <v>0</v>
      </c>
    </row>
    <row r="437" spans="1:7" x14ac:dyDescent="0.35">
      <c r="A437" s="18">
        <v>43168</v>
      </c>
      <c r="B437" s="17">
        <f t="shared" si="68"/>
        <v>2018</v>
      </c>
      <c r="C437" s="17">
        <f t="shared" si="69"/>
        <v>3</v>
      </c>
      <c r="D437" s="17">
        <f t="shared" si="70"/>
        <v>9</v>
      </c>
      <c r="E437" s="17">
        <v>0</v>
      </c>
      <c r="F437" s="17">
        <v>0</v>
      </c>
      <c r="G437" s="12">
        <f t="shared" si="71"/>
        <v>0</v>
      </c>
    </row>
    <row r="438" spans="1:7" x14ac:dyDescent="0.35">
      <c r="A438" s="18">
        <v>43169</v>
      </c>
      <c r="B438" s="17">
        <f t="shared" si="68"/>
        <v>2018</v>
      </c>
      <c r="C438" s="17">
        <f t="shared" si="69"/>
        <v>3</v>
      </c>
      <c r="D438" s="17">
        <f t="shared" si="70"/>
        <v>10</v>
      </c>
      <c r="E438" s="17">
        <v>0</v>
      </c>
      <c r="F438" s="17">
        <v>0</v>
      </c>
      <c r="G438" s="12">
        <f t="shared" si="71"/>
        <v>0</v>
      </c>
    </row>
    <row r="439" spans="1:7" x14ac:dyDescent="0.35">
      <c r="A439" s="18">
        <v>43170</v>
      </c>
      <c r="B439" s="17">
        <f t="shared" si="68"/>
        <v>2018</v>
      </c>
      <c r="C439" s="17">
        <f t="shared" si="69"/>
        <v>3</v>
      </c>
      <c r="D439" s="17">
        <f t="shared" si="70"/>
        <v>11</v>
      </c>
      <c r="E439" s="17">
        <v>0</v>
      </c>
      <c r="F439" s="17">
        <v>0</v>
      </c>
      <c r="G439" s="12">
        <f t="shared" si="71"/>
        <v>0</v>
      </c>
    </row>
    <row r="440" spans="1:7" x14ac:dyDescent="0.35">
      <c r="A440" s="18">
        <v>43171</v>
      </c>
      <c r="B440" s="17">
        <f t="shared" si="68"/>
        <v>2018</v>
      </c>
      <c r="C440" s="17">
        <f t="shared" si="69"/>
        <v>3</v>
      </c>
      <c r="D440" s="17">
        <f t="shared" si="70"/>
        <v>12</v>
      </c>
      <c r="E440" s="17">
        <v>0</v>
      </c>
      <c r="F440" s="17">
        <v>0</v>
      </c>
      <c r="G440" s="12">
        <f t="shared" si="71"/>
        <v>0</v>
      </c>
    </row>
    <row r="441" spans="1:7" x14ac:dyDescent="0.35">
      <c r="A441" s="18">
        <v>43172</v>
      </c>
      <c r="B441" s="17">
        <f t="shared" si="68"/>
        <v>2018</v>
      </c>
      <c r="C441" s="17">
        <f t="shared" si="69"/>
        <v>3</v>
      </c>
      <c r="D441" s="17">
        <f t="shared" si="70"/>
        <v>13</v>
      </c>
      <c r="E441" s="17">
        <v>0</v>
      </c>
      <c r="F441" s="17">
        <v>0</v>
      </c>
      <c r="G441" s="12">
        <f t="shared" si="71"/>
        <v>0</v>
      </c>
    </row>
    <row r="442" spans="1:7" x14ac:dyDescent="0.35">
      <c r="A442" s="18">
        <v>43173</v>
      </c>
      <c r="B442" s="17">
        <f t="shared" si="68"/>
        <v>2018</v>
      </c>
      <c r="C442" s="17">
        <f t="shared" si="69"/>
        <v>3</v>
      </c>
      <c r="D442" s="17">
        <f t="shared" si="70"/>
        <v>14</v>
      </c>
      <c r="E442" s="17">
        <v>0</v>
      </c>
      <c r="F442" s="17">
        <v>0</v>
      </c>
      <c r="G442" s="12">
        <f t="shared" si="71"/>
        <v>0</v>
      </c>
    </row>
    <row r="443" spans="1:7" x14ac:dyDescent="0.35">
      <c r="A443" s="18">
        <v>43174</v>
      </c>
      <c r="B443" s="17">
        <f t="shared" si="68"/>
        <v>2018</v>
      </c>
      <c r="C443" s="17">
        <f t="shared" si="69"/>
        <v>3</v>
      </c>
      <c r="D443" s="17">
        <f t="shared" si="70"/>
        <v>15</v>
      </c>
      <c r="E443" s="17">
        <v>0</v>
      </c>
      <c r="F443" s="17">
        <v>0</v>
      </c>
      <c r="G443" s="12">
        <f t="shared" si="71"/>
        <v>0</v>
      </c>
    </row>
    <row r="444" spans="1:7" x14ac:dyDescent="0.35">
      <c r="A444" s="18">
        <v>43175</v>
      </c>
      <c r="B444" s="17">
        <f t="shared" si="68"/>
        <v>2018</v>
      </c>
      <c r="C444" s="17">
        <f t="shared" si="69"/>
        <v>3</v>
      </c>
      <c r="D444" s="17">
        <f t="shared" si="70"/>
        <v>16</v>
      </c>
      <c r="E444" s="17">
        <v>0</v>
      </c>
      <c r="F444" s="17">
        <v>0</v>
      </c>
      <c r="G444" s="12">
        <f t="shared" si="71"/>
        <v>0</v>
      </c>
    </row>
    <row r="445" spans="1:7" x14ac:dyDescent="0.35">
      <c r="A445" s="18">
        <v>43176</v>
      </c>
      <c r="B445" s="17">
        <f t="shared" si="68"/>
        <v>2018</v>
      </c>
      <c r="C445" s="17">
        <f t="shared" si="69"/>
        <v>3</v>
      </c>
      <c r="D445" s="17">
        <f t="shared" si="70"/>
        <v>17</v>
      </c>
      <c r="E445" s="17">
        <v>0</v>
      </c>
      <c r="F445" s="17">
        <v>0</v>
      </c>
      <c r="G445" s="12">
        <f t="shared" si="71"/>
        <v>0</v>
      </c>
    </row>
    <row r="446" spans="1:7" x14ac:dyDescent="0.35">
      <c r="A446" s="18">
        <v>43177</v>
      </c>
      <c r="B446" s="17">
        <f t="shared" si="68"/>
        <v>2018</v>
      </c>
      <c r="C446" s="17">
        <f t="shared" si="69"/>
        <v>3</v>
      </c>
      <c r="D446" s="17">
        <f t="shared" si="70"/>
        <v>18</v>
      </c>
      <c r="E446" s="17">
        <v>0</v>
      </c>
      <c r="F446" s="17">
        <v>0</v>
      </c>
      <c r="G446" s="12">
        <f t="shared" si="71"/>
        <v>0</v>
      </c>
    </row>
    <row r="447" spans="1:7" x14ac:dyDescent="0.35">
      <c r="A447" s="18">
        <v>43178</v>
      </c>
      <c r="B447" s="17">
        <f t="shared" si="68"/>
        <v>2018</v>
      </c>
      <c r="C447" s="17">
        <f t="shared" si="69"/>
        <v>3</v>
      </c>
      <c r="D447" s="17">
        <f t="shared" si="70"/>
        <v>19</v>
      </c>
      <c r="E447" s="17">
        <v>0</v>
      </c>
      <c r="F447" s="17">
        <v>0</v>
      </c>
      <c r="G447" s="12">
        <f t="shared" si="71"/>
        <v>0</v>
      </c>
    </row>
    <row r="448" spans="1:7" x14ac:dyDescent="0.35">
      <c r="A448" s="18">
        <v>43179</v>
      </c>
      <c r="B448" s="17">
        <f t="shared" si="68"/>
        <v>2018</v>
      </c>
      <c r="C448" s="17">
        <f t="shared" si="69"/>
        <v>3</v>
      </c>
      <c r="D448" s="17">
        <f t="shared" si="70"/>
        <v>20</v>
      </c>
      <c r="E448" s="17">
        <v>0</v>
      </c>
      <c r="F448" s="17">
        <v>0</v>
      </c>
      <c r="G448" s="12">
        <f t="shared" si="71"/>
        <v>0</v>
      </c>
    </row>
    <row r="449" spans="1:7" x14ac:dyDescent="0.35">
      <c r="A449" s="18">
        <v>43180</v>
      </c>
      <c r="B449" s="17">
        <f t="shared" si="68"/>
        <v>2018</v>
      </c>
      <c r="C449" s="17">
        <f t="shared" si="69"/>
        <v>3</v>
      </c>
      <c r="D449" s="17">
        <f t="shared" si="70"/>
        <v>21</v>
      </c>
      <c r="E449" s="17">
        <v>0</v>
      </c>
      <c r="F449" s="17">
        <v>0</v>
      </c>
      <c r="G449" s="12">
        <f t="shared" si="71"/>
        <v>0</v>
      </c>
    </row>
    <row r="450" spans="1:7" x14ac:dyDescent="0.35">
      <c r="A450" s="18">
        <v>43181</v>
      </c>
      <c r="B450" s="17">
        <f t="shared" si="68"/>
        <v>2018</v>
      </c>
      <c r="C450" s="17">
        <f t="shared" si="69"/>
        <v>3</v>
      </c>
      <c r="D450" s="17">
        <f t="shared" si="70"/>
        <v>22</v>
      </c>
      <c r="E450" s="17">
        <v>3.48</v>
      </c>
      <c r="F450" s="17">
        <v>0</v>
      </c>
      <c r="G450" s="12">
        <f t="shared" si="71"/>
        <v>3.48E-3</v>
      </c>
    </row>
    <row r="451" spans="1:7" x14ac:dyDescent="0.35">
      <c r="A451" s="18">
        <v>43182</v>
      </c>
      <c r="B451" s="17">
        <f t="shared" si="68"/>
        <v>2018</v>
      </c>
      <c r="C451" s="17">
        <f t="shared" si="69"/>
        <v>3</v>
      </c>
      <c r="D451" s="17">
        <f t="shared" si="70"/>
        <v>23</v>
      </c>
      <c r="E451" s="17">
        <v>0</v>
      </c>
      <c r="F451" s="17">
        <v>0</v>
      </c>
      <c r="G451" s="12">
        <f t="shared" si="71"/>
        <v>0</v>
      </c>
    </row>
    <row r="452" spans="1:7" x14ac:dyDescent="0.35">
      <c r="A452" s="18">
        <v>43183</v>
      </c>
      <c r="B452" s="17">
        <f t="shared" si="68"/>
        <v>2018</v>
      </c>
      <c r="C452" s="17">
        <f t="shared" si="69"/>
        <v>3</v>
      </c>
      <c r="D452" s="17">
        <f t="shared" si="70"/>
        <v>24</v>
      </c>
      <c r="E452" s="17">
        <v>0</v>
      </c>
      <c r="F452" s="17">
        <v>0</v>
      </c>
      <c r="G452" s="12">
        <f t="shared" si="71"/>
        <v>0</v>
      </c>
    </row>
    <row r="453" spans="1:7" x14ac:dyDescent="0.35">
      <c r="A453" s="18">
        <v>43184</v>
      </c>
      <c r="B453" s="17">
        <f t="shared" si="68"/>
        <v>2018</v>
      </c>
      <c r="C453" s="17">
        <f t="shared" si="69"/>
        <v>3</v>
      </c>
      <c r="D453" s="17">
        <f t="shared" si="70"/>
        <v>25</v>
      </c>
      <c r="E453" s="17">
        <v>0</v>
      </c>
      <c r="F453" s="17">
        <v>0</v>
      </c>
      <c r="G453" s="12">
        <f t="shared" si="71"/>
        <v>0</v>
      </c>
    </row>
    <row r="454" spans="1:7" x14ac:dyDescent="0.35">
      <c r="A454" s="18">
        <v>43185</v>
      </c>
      <c r="B454" s="17">
        <f t="shared" ref="B454:B517" si="72">YEAR(A454)</f>
        <v>2018</v>
      </c>
      <c r="C454" s="17">
        <f t="shared" ref="C454:C517" si="73">MONTH(A454)</f>
        <v>3</v>
      </c>
      <c r="D454" s="17">
        <f t="shared" ref="D454:D517" si="74">DAY(A454)</f>
        <v>26</v>
      </c>
      <c r="E454" s="17">
        <v>0</v>
      </c>
      <c r="F454" s="17">
        <v>0</v>
      </c>
      <c r="G454" s="12">
        <f t="shared" ref="G454:G517" si="75">SUM(E454:F454)/1000</f>
        <v>0</v>
      </c>
    </row>
    <row r="455" spans="1:7" x14ac:dyDescent="0.35">
      <c r="A455" s="18">
        <v>43186</v>
      </c>
      <c r="B455" s="17">
        <f t="shared" si="72"/>
        <v>2018</v>
      </c>
      <c r="C455" s="17">
        <f t="shared" si="73"/>
        <v>3</v>
      </c>
      <c r="D455" s="17">
        <f t="shared" si="74"/>
        <v>27</v>
      </c>
      <c r="E455" s="17">
        <v>0</v>
      </c>
      <c r="F455" s="17">
        <v>0</v>
      </c>
      <c r="G455" s="12">
        <f t="shared" si="75"/>
        <v>0</v>
      </c>
    </row>
    <row r="456" spans="1:7" x14ac:dyDescent="0.35">
      <c r="A456" s="18">
        <v>43187</v>
      </c>
      <c r="B456" s="17">
        <f t="shared" si="72"/>
        <v>2018</v>
      </c>
      <c r="C456" s="17">
        <f t="shared" si="73"/>
        <v>3</v>
      </c>
      <c r="D456" s="17">
        <f t="shared" si="74"/>
        <v>28</v>
      </c>
      <c r="E456" s="17">
        <v>0</v>
      </c>
      <c r="F456" s="17">
        <v>0</v>
      </c>
      <c r="G456" s="12">
        <f t="shared" si="75"/>
        <v>0</v>
      </c>
    </row>
    <row r="457" spans="1:7" x14ac:dyDescent="0.35">
      <c r="A457" s="18">
        <v>43188</v>
      </c>
      <c r="B457" s="17">
        <f t="shared" si="72"/>
        <v>2018</v>
      </c>
      <c r="C457" s="17">
        <f t="shared" si="73"/>
        <v>3</v>
      </c>
      <c r="D457" s="17">
        <f t="shared" si="74"/>
        <v>29</v>
      </c>
      <c r="E457" s="17">
        <v>0</v>
      </c>
      <c r="F457" s="17">
        <v>0</v>
      </c>
      <c r="G457" s="12">
        <f t="shared" si="75"/>
        <v>0</v>
      </c>
    </row>
    <row r="458" spans="1:7" x14ac:dyDescent="0.35">
      <c r="A458" s="18">
        <v>43189</v>
      </c>
      <c r="B458" s="17">
        <f t="shared" si="72"/>
        <v>2018</v>
      </c>
      <c r="C458" s="17">
        <f t="shared" si="73"/>
        <v>3</v>
      </c>
      <c r="D458" s="17">
        <f t="shared" si="74"/>
        <v>30</v>
      </c>
      <c r="E458" s="17">
        <v>0</v>
      </c>
      <c r="F458" s="17">
        <v>0</v>
      </c>
      <c r="G458" s="12">
        <f t="shared" si="75"/>
        <v>0</v>
      </c>
    </row>
    <row r="459" spans="1:7" x14ac:dyDescent="0.35">
      <c r="A459" s="18">
        <v>43190</v>
      </c>
      <c r="B459" s="17">
        <f t="shared" si="72"/>
        <v>2018</v>
      </c>
      <c r="C459" s="17">
        <f t="shared" si="73"/>
        <v>3</v>
      </c>
      <c r="D459" s="17">
        <f t="shared" si="74"/>
        <v>31</v>
      </c>
      <c r="E459" s="17">
        <v>0</v>
      </c>
      <c r="F459" s="17">
        <v>0</v>
      </c>
      <c r="G459" s="12">
        <f t="shared" si="75"/>
        <v>0</v>
      </c>
    </row>
    <row r="460" spans="1:7" x14ac:dyDescent="0.35">
      <c r="A460" s="18">
        <v>43191</v>
      </c>
      <c r="B460" s="17">
        <f t="shared" si="72"/>
        <v>2018</v>
      </c>
      <c r="C460" s="17">
        <f t="shared" si="73"/>
        <v>4</v>
      </c>
      <c r="D460" s="17">
        <f t="shared" si="74"/>
        <v>1</v>
      </c>
      <c r="E460" s="17">
        <v>0</v>
      </c>
      <c r="F460" s="17">
        <v>0</v>
      </c>
      <c r="G460" s="12">
        <f t="shared" si="75"/>
        <v>0</v>
      </c>
    </row>
    <row r="461" spans="1:7" x14ac:dyDescent="0.35">
      <c r="A461" s="18">
        <v>43192</v>
      </c>
      <c r="B461" s="17">
        <f t="shared" si="72"/>
        <v>2018</v>
      </c>
      <c r="C461" s="17">
        <f t="shared" si="73"/>
        <v>4</v>
      </c>
      <c r="D461" s="17">
        <f t="shared" si="74"/>
        <v>2</v>
      </c>
      <c r="E461" s="17">
        <v>0</v>
      </c>
      <c r="F461" s="17">
        <v>0</v>
      </c>
      <c r="G461" s="12">
        <f t="shared" si="75"/>
        <v>0</v>
      </c>
    </row>
    <row r="462" spans="1:7" x14ac:dyDescent="0.35">
      <c r="A462" s="18">
        <v>43193</v>
      </c>
      <c r="B462" s="17">
        <f t="shared" si="72"/>
        <v>2018</v>
      </c>
      <c r="C462" s="17">
        <f t="shared" si="73"/>
        <v>4</v>
      </c>
      <c r="D462" s="17">
        <f t="shared" si="74"/>
        <v>3</v>
      </c>
      <c r="E462" s="17">
        <v>0</v>
      </c>
      <c r="F462" s="17">
        <v>0</v>
      </c>
      <c r="G462" s="12">
        <f t="shared" si="75"/>
        <v>0</v>
      </c>
    </row>
    <row r="463" spans="1:7" x14ac:dyDescent="0.35">
      <c r="A463" s="18">
        <v>43194</v>
      </c>
      <c r="B463" s="17">
        <f t="shared" si="72"/>
        <v>2018</v>
      </c>
      <c r="C463" s="17">
        <f t="shared" si="73"/>
        <v>4</v>
      </c>
      <c r="D463" s="17">
        <f t="shared" si="74"/>
        <v>4</v>
      </c>
      <c r="E463" s="17">
        <v>13.28</v>
      </c>
      <c r="F463" s="17">
        <v>0</v>
      </c>
      <c r="G463" s="12">
        <f t="shared" si="75"/>
        <v>1.328E-2</v>
      </c>
    </row>
    <row r="464" spans="1:7" x14ac:dyDescent="0.35">
      <c r="A464" s="18">
        <v>43195</v>
      </c>
      <c r="B464" s="17">
        <f t="shared" si="72"/>
        <v>2018</v>
      </c>
      <c r="C464" s="17">
        <f t="shared" si="73"/>
        <v>4</v>
      </c>
      <c r="D464" s="17">
        <f t="shared" si="74"/>
        <v>5</v>
      </c>
      <c r="E464" s="17">
        <v>12.75</v>
      </c>
      <c r="F464" s="17">
        <v>0</v>
      </c>
      <c r="G464" s="12">
        <f t="shared" si="75"/>
        <v>1.2749999999999999E-2</v>
      </c>
    </row>
    <row r="465" spans="1:7" x14ac:dyDescent="0.35">
      <c r="A465" s="18">
        <v>43196</v>
      </c>
      <c r="B465" s="17">
        <f t="shared" si="72"/>
        <v>2018</v>
      </c>
      <c r="C465" s="17">
        <f t="shared" si="73"/>
        <v>4</v>
      </c>
      <c r="D465" s="17">
        <f t="shared" si="74"/>
        <v>6</v>
      </c>
      <c r="E465" s="17">
        <v>18.010000000000002</v>
      </c>
      <c r="F465" s="17">
        <v>0</v>
      </c>
      <c r="G465" s="12">
        <f t="shared" si="75"/>
        <v>1.8010000000000002E-2</v>
      </c>
    </row>
    <row r="466" spans="1:7" x14ac:dyDescent="0.35">
      <c r="A466" s="18">
        <v>43197</v>
      </c>
      <c r="B466" s="17">
        <f t="shared" si="72"/>
        <v>2018</v>
      </c>
      <c r="C466" s="17">
        <f t="shared" si="73"/>
        <v>4</v>
      </c>
      <c r="D466" s="17">
        <f t="shared" si="74"/>
        <v>7</v>
      </c>
      <c r="E466" s="17">
        <v>6.66</v>
      </c>
      <c r="F466" s="17">
        <v>0</v>
      </c>
      <c r="G466" s="12">
        <f t="shared" si="75"/>
        <v>6.6600000000000001E-3</v>
      </c>
    </row>
    <row r="467" spans="1:7" x14ac:dyDescent="0.35">
      <c r="A467" s="18">
        <v>43198</v>
      </c>
      <c r="B467" s="17">
        <f t="shared" si="72"/>
        <v>2018</v>
      </c>
      <c r="C467" s="17">
        <f t="shared" si="73"/>
        <v>4</v>
      </c>
      <c r="D467" s="17">
        <f t="shared" si="74"/>
        <v>8</v>
      </c>
      <c r="E467" s="17">
        <v>5.16</v>
      </c>
      <c r="F467" s="17">
        <v>0</v>
      </c>
      <c r="G467" s="12">
        <f t="shared" si="75"/>
        <v>5.1600000000000005E-3</v>
      </c>
    </row>
    <row r="468" spans="1:7" x14ac:dyDescent="0.35">
      <c r="A468" s="18">
        <v>43199</v>
      </c>
      <c r="B468" s="17">
        <f t="shared" si="72"/>
        <v>2018</v>
      </c>
      <c r="C468" s="17">
        <f t="shared" si="73"/>
        <v>4</v>
      </c>
      <c r="D468" s="17">
        <f t="shared" si="74"/>
        <v>9</v>
      </c>
      <c r="E468" s="17">
        <v>0</v>
      </c>
      <c r="F468" s="17">
        <v>0</v>
      </c>
      <c r="G468" s="12">
        <f t="shared" si="75"/>
        <v>0</v>
      </c>
    </row>
    <row r="469" spans="1:7" x14ac:dyDescent="0.35">
      <c r="A469" s="18">
        <v>43200</v>
      </c>
      <c r="B469" s="17">
        <f t="shared" si="72"/>
        <v>2018</v>
      </c>
      <c r="C469" s="17">
        <f t="shared" si="73"/>
        <v>4</v>
      </c>
      <c r="D469" s="17">
        <f t="shared" si="74"/>
        <v>10</v>
      </c>
      <c r="E469" s="17">
        <v>1.38</v>
      </c>
      <c r="F469" s="17">
        <v>0</v>
      </c>
      <c r="G469" s="12">
        <f t="shared" si="75"/>
        <v>1.3799999999999999E-3</v>
      </c>
    </row>
    <row r="470" spans="1:7" x14ac:dyDescent="0.35">
      <c r="A470" s="18">
        <v>43201</v>
      </c>
      <c r="B470" s="17">
        <f t="shared" si="72"/>
        <v>2018</v>
      </c>
      <c r="C470" s="17">
        <f t="shared" si="73"/>
        <v>4</v>
      </c>
      <c r="D470" s="17">
        <f t="shared" si="74"/>
        <v>11</v>
      </c>
      <c r="E470" s="17">
        <v>7.93</v>
      </c>
      <c r="F470" s="17">
        <v>0</v>
      </c>
      <c r="G470" s="12">
        <f t="shared" si="75"/>
        <v>7.9299999999999995E-3</v>
      </c>
    </row>
    <row r="471" spans="1:7" x14ac:dyDescent="0.35">
      <c r="A471" s="18">
        <v>43202</v>
      </c>
      <c r="B471" s="17">
        <f t="shared" si="72"/>
        <v>2018</v>
      </c>
      <c r="C471" s="17">
        <f t="shared" si="73"/>
        <v>4</v>
      </c>
      <c r="D471" s="17">
        <f t="shared" si="74"/>
        <v>12</v>
      </c>
      <c r="E471" s="17">
        <v>0</v>
      </c>
      <c r="F471" s="17">
        <v>0</v>
      </c>
      <c r="G471" s="12">
        <f t="shared" si="75"/>
        <v>0</v>
      </c>
    </row>
    <row r="472" spans="1:7" x14ac:dyDescent="0.35">
      <c r="A472" s="18">
        <v>43203</v>
      </c>
      <c r="B472" s="17">
        <f t="shared" si="72"/>
        <v>2018</v>
      </c>
      <c r="C472" s="17">
        <f t="shared" si="73"/>
        <v>4</v>
      </c>
      <c r="D472" s="17">
        <f t="shared" si="74"/>
        <v>13</v>
      </c>
      <c r="E472" s="17">
        <v>0</v>
      </c>
      <c r="F472" s="17">
        <v>0</v>
      </c>
      <c r="G472" s="12">
        <f t="shared" si="75"/>
        <v>0</v>
      </c>
    </row>
    <row r="473" spans="1:7" x14ac:dyDescent="0.35">
      <c r="A473" s="18">
        <v>43204</v>
      </c>
      <c r="B473" s="17">
        <f t="shared" si="72"/>
        <v>2018</v>
      </c>
      <c r="C473" s="17">
        <f t="shared" si="73"/>
        <v>4</v>
      </c>
      <c r="D473" s="17">
        <f t="shared" si="74"/>
        <v>14</v>
      </c>
      <c r="E473" s="17">
        <v>0</v>
      </c>
      <c r="F473" s="17">
        <v>0</v>
      </c>
      <c r="G473" s="12">
        <f t="shared" si="75"/>
        <v>0</v>
      </c>
    </row>
    <row r="474" spans="1:7" x14ac:dyDescent="0.35">
      <c r="A474" s="18">
        <v>43205</v>
      </c>
      <c r="B474" s="17">
        <f t="shared" si="72"/>
        <v>2018</v>
      </c>
      <c r="C474" s="17">
        <f t="shared" si="73"/>
        <v>4</v>
      </c>
      <c r="D474" s="17">
        <f t="shared" si="74"/>
        <v>15</v>
      </c>
      <c r="E474" s="17">
        <v>0</v>
      </c>
      <c r="F474" s="17">
        <v>0</v>
      </c>
      <c r="G474" s="12">
        <f t="shared" si="75"/>
        <v>0</v>
      </c>
    </row>
    <row r="475" spans="1:7" x14ac:dyDescent="0.35">
      <c r="A475" s="18">
        <v>43206</v>
      </c>
      <c r="B475" s="17">
        <f t="shared" si="72"/>
        <v>2018</v>
      </c>
      <c r="C475" s="17">
        <f t="shared" si="73"/>
        <v>4</v>
      </c>
      <c r="D475" s="17">
        <f t="shared" si="74"/>
        <v>16</v>
      </c>
      <c r="E475" s="17">
        <v>4.0199999999999996</v>
      </c>
      <c r="F475" s="17">
        <v>0</v>
      </c>
      <c r="G475" s="12">
        <f t="shared" si="75"/>
        <v>4.0199999999999993E-3</v>
      </c>
    </row>
    <row r="476" spans="1:7" x14ac:dyDescent="0.35">
      <c r="A476" s="18">
        <v>43207</v>
      </c>
      <c r="B476" s="17">
        <f t="shared" si="72"/>
        <v>2018</v>
      </c>
      <c r="C476" s="17">
        <f t="shared" si="73"/>
        <v>4</v>
      </c>
      <c r="D476" s="17">
        <f t="shared" si="74"/>
        <v>17</v>
      </c>
      <c r="E476" s="17">
        <v>11.56</v>
      </c>
      <c r="F476" s="17">
        <v>0</v>
      </c>
      <c r="G476" s="12">
        <f t="shared" si="75"/>
        <v>1.1560000000000001E-2</v>
      </c>
    </row>
    <row r="477" spans="1:7" x14ac:dyDescent="0.35">
      <c r="A477" s="18">
        <v>43208</v>
      </c>
      <c r="B477" s="17">
        <f t="shared" si="72"/>
        <v>2018</v>
      </c>
      <c r="C477" s="17">
        <f t="shared" si="73"/>
        <v>4</v>
      </c>
      <c r="D477" s="17">
        <f t="shared" si="74"/>
        <v>18</v>
      </c>
      <c r="E477" s="17">
        <v>6.94</v>
      </c>
      <c r="F477" s="17">
        <v>0</v>
      </c>
      <c r="G477" s="12">
        <f t="shared" si="75"/>
        <v>6.94E-3</v>
      </c>
    </row>
    <row r="478" spans="1:7" x14ac:dyDescent="0.35">
      <c r="A478" s="18">
        <v>43209</v>
      </c>
      <c r="B478" s="17">
        <f t="shared" si="72"/>
        <v>2018</v>
      </c>
      <c r="C478" s="17">
        <f t="shared" si="73"/>
        <v>4</v>
      </c>
      <c r="D478" s="17">
        <f t="shared" si="74"/>
        <v>19</v>
      </c>
      <c r="E478" s="17">
        <v>2.37</v>
      </c>
      <c r="F478" s="17">
        <v>0</v>
      </c>
      <c r="G478" s="12">
        <f t="shared" si="75"/>
        <v>2.3700000000000001E-3</v>
      </c>
    </row>
    <row r="479" spans="1:7" x14ac:dyDescent="0.35">
      <c r="A479" s="18">
        <v>43210</v>
      </c>
      <c r="B479" s="17">
        <f t="shared" si="72"/>
        <v>2018</v>
      </c>
      <c r="C479" s="17">
        <f t="shared" si="73"/>
        <v>4</v>
      </c>
      <c r="D479" s="17">
        <f t="shared" si="74"/>
        <v>20</v>
      </c>
      <c r="E479" s="17">
        <v>12.89</v>
      </c>
      <c r="F479" s="17">
        <v>0</v>
      </c>
      <c r="G479" s="12">
        <f t="shared" si="75"/>
        <v>1.289E-2</v>
      </c>
    </row>
    <row r="480" spans="1:7" x14ac:dyDescent="0.35">
      <c r="A480" s="18">
        <v>43211</v>
      </c>
      <c r="B480" s="17">
        <f t="shared" si="72"/>
        <v>2018</v>
      </c>
      <c r="C480" s="17">
        <f t="shared" si="73"/>
        <v>4</v>
      </c>
      <c r="D480" s="17">
        <f t="shared" si="74"/>
        <v>21</v>
      </c>
      <c r="E480" s="17">
        <v>0</v>
      </c>
      <c r="F480" s="17">
        <v>0</v>
      </c>
      <c r="G480" s="12">
        <f t="shared" si="75"/>
        <v>0</v>
      </c>
    </row>
    <row r="481" spans="1:7" x14ac:dyDescent="0.35">
      <c r="A481" s="18">
        <v>43212</v>
      </c>
      <c r="B481" s="17">
        <f t="shared" si="72"/>
        <v>2018</v>
      </c>
      <c r="C481" s="17">
        <f t="shared" si="73"/>
        <v>4</v>
      </c>
      <c r="D481" s="17">
        <f t="shared" si="74"/>
        <v>22</v>
      </c>
      <c r="E481" s="17">
        <v>0</v>
      </c>
      <c r="F481" s="17">
        <v>0</v>
      </c>
      <c r="G481" s="12">
        <f t="shared" si="75"/>
        <v>0</v>
      </c>
    </row>
    <row r="482" spans="1:7" x14ac:dyDescent="0.35">
      <c r="A482" s="18">
        <v>43213</v>
      </c>
      <c r="B482" s="17">
        <f t="shared" si="72"/>
        <v>2018</v>
      </c>
      <c r="C482" s="17">
        <f t="shared" si="73"/>
        <v>4</v>
      </c>
      <c r="D482" s="17">
        <f t="shared" si="74"/>
        <v>23</v>
      </c>
      <c r="E482" s="17">
        <v>7.96</v>
      </c>
      <c r="F482" s="17">
        <v>0</v>
      </c>
      <c r="G482" s="12">
        <f t="shared" si="75"/>
        <v>7.9600000000000001E-3</v>
      </c>
    </row>
    <row r="483" spans="1:7" x14ac:dyDescent="0.35">
      <c r="A483" s="18">
        <v>43214</v>
      </c>
      <c r="B483" s="17">
        <f t="shared" si="72"/>
        <v>2018</v>
      </c>
      <c r="C483" s="17">
        <f t="shared" si="73"/>
        <v>4</v>
      </c>
      <c r="D483" s="17">
        <f t="shared" si="74"/>
        <v>24</v>
      </c>
      <c r="E483" s="17">
        <v>2.06</v>
      </c>
      <c r="F483" s="17">
        <v>0</v>
      </c>
      <c r="G483" s="12">
        <f t="shared" si="75"/>
        <v>2.0600000000000002E-3</v>
      </c>
    </row>
    <row r="484" spans="1:7" x14ac:dyDescent="0.35">
      <c r="A484" s="18">
        <v>43215</v>
      </c>
      <c r="B484" s="17">
        <f t="shared" si="72"/>
        <v>2018</v>
      </c>
      <c r="C484" s="17">
        <f t="shared" si="73"/>
        <v>4</v>
      </c>
      <c r="D484" s="17">
        <f t="shared" si="74"/>
        <v>25</v>
      </c>
      <c r="E484" s="17">
        <v>5.76</v>
      </c>
      <c r="F484" s="17">
        <v>0</v>
      </c>
      <c r="G484" s="12">
        <f t="shared" si="75"/>
        <v>5.7599999999999995E-3</v>
      </c>
    </row>
    <row r="485" spans="1:7" x14ac:dyDescent="0.35">
      <c r="A485" s="18">
        <v>43216</v>
      </c>
      <c r="B485" s="17">
        <f t="shared" si="72"/>
        <v>2018</v>
      </c>
      <c r="C485" s="17">
        <f t="shared" si="73"/>
        <v>4</v>
      </c>
      <c r="D485" s="17">
        <f t="shared" si="74"/>
        <v>26</v>
      </c>
      <c r="E485" s="17">
        <v>4.0599999999999996</v>
      </c>
      <c r="F485" s="17">
        <v>0</v>
      </c>
      <c r="G485" s="12">
        <f t="shared" si="75"/>
        <v>4.0599999999999994E-3</v>
      </c>
    </row>
    <row r="486" spans="1:7" x14ac:dyDescent="0.35">
      <c r="A486" s="18">
        <v>43217</v>
      </c>
      <c r="B486" s="17">
        <f t="shared" si="72"/>
        <v>2018</v>
      </c>
      <c r="C486" s="17">
        <f t="shared" si="73"/>
        <v>4</v>
      </c>
      <c r="D486" s="17">
        <f t="shared" si="74"/>
        <v>27</v>
      </c>
      <c r="E486" s="17">
        <v>5.55</v>
      </c>
      <c r="F486" s="17">
        <v>0</v>
      </c>
      <c r="G486" s="12">
        <f t="shared" si="75"/>
        <v>5.5500000000000002E-3</v>
      </c>
    </row>
    <row r="487" spans="1:7" x14ac:dyDescent="0.35">
      <c r="A487" s="18">
        <v>43218</v>
      </c>
      <c r="B487" s="17">
        <f t="shared" si="72"/>
        <v>2018</v>
      </c>
      <c r="C487" s="17">
        <f t="shared" si="73"/>
        <v>4</v>
      </c>
      <c r="D487" s="17">
        <f t="shared" si="74"/>
        <v>28</v>
      </c>
      <c r="E487" s="17">
        <v>4.66</v>
      </c>
      <c r="F487" s="17">
        <v>0</v>
      </c>
      <c r="G487" s="12">
        <f t="shared" si="75"/>
        <v>4.6600000000000001E-3</v>
      </c>
    </row>
    <row r="488" spans="1:7" x14ac:dyDescent="0.35">
      <c r="A488" s="18">
        <v>43219</v>
      </c>
      <c r="B488" s="17">
        <f t="shared" si="72"/>
        <v>2018</v>
      </c>
      <c r="C488" s="17">
        <f t="shared" si="73"/>
        <v>4</v>
      </c>
      <c r="D488" s="17">
        <f t="shared" si="74"/>
        <v>29</v>
      </c>
      <c r="E488" s="17">
        <v>3.61</v>
      </c>
      <c r="F488" s="17">
        <v>0</v>
      </c>
      <c r="G488" s="12">
        <f t="shared" si="75"/>
        <v>3.6099999999999999E-3</v>
      </c>
    </row>
    <row r="489" spans="1:7" x14ac:dyDescent="0.35">
      <c r="A489" s="18">
        <v>43220</v>
      </c>
      <c r="B489" s="17">
        <f t="shared" si="72"/>
        <v>2018</v>
      </c>
      <c r="C489" s="17">
        <f t="shared" si="73"/>
        <v>4</v>
      </c>
      <c r="D489" s="17">
        <f t="shared" si="74"/>
        <v>30</v>
      </c>
      <c r="E489" s="17">
        <v>2.4700000000000002</v>
      </c>
      <c r="F489" s="17">
        <v>0</v>
      </c>
      <c r="G489" s="12">
        <f t="shared" si="75"/>
        <v>2.4700000000000004E-3</v>
      </c>
    </row>
    <row r="490" spans="1:7" x14ac:dyDescent="0.35">
      <c r="A490" s="18">
        <v>43221</v>
      </c>
      <c r="B490" s="17">
        <f t="shared" si="72"/>
        <v>2018</v>
      </c>
      <c r="C490" s="17">
        <f t="shared" si="73"/>
        <v>5</v>
      </c>
      <c r="D490" s="17">
        <f t="shared" si="74"/>
        <v>1</v>
      </c>
      <c r="E490" s="17">
        <v>4.6500000000000004</v>
      </c>
      <c r="F490" s="17">
        <v>0</v>
      </c>
      <c r="G490" s="12">
        <f t="shared" si="75"/>
        <v>4.6500000000000005E-3</v>
      </c>
    </row>
    <row r="491" spans="1:7" x14ac:dyDescent="0.35">
      <c r="A491" s="18">
        <v>43222</v>
      </c>
      <c r="B491" s="17">
        <f t="shared" si="72"/>
        <v>2018</v>
      </c>
      <c r="C491" s="17">
        <f t="shared" si="73"/>
        <v>5</v>
      </c>
      <c r="D491" s="17">
        <f t="shared" si="74"/>
        <v>2</v>
      </c>
      <c r="E491" s="17">
        <v>6.53</v>
      </c>
      <c r="F491" s="17">
        <v>0</v>
      </c>
      <c r="G491" s="12">
        <f t="shared" si="75"/>
        <v>6.5300000000000002E-3</v>
      </c>
    </row>
    <row r="492" spans="1:7" x14ac:dyDescent="0.35">
      <c r="A492" s="18">
        <v>43223</v>
      </c>
      <c r="B492" s="17">
        <f t="shared" si="72"/>
        <v>2018</v>
      </c>
      <c r="C492" s="17">
        <f t="shared" si="73"/>
        <v>5</v>
      </c>
      <c r="D492" s="17">
        <f t="shared" si="74"/>
        <v>3</v>
      </c>
      <c r="E492" s="17">
        <v>6.07</v>
      </c>
      <c r="F492" s="17">
        <v>0</v>
      </c>
      <c r="G492" s="12">
        <f t="shared" si="75"/>
        <v>6.0699999999999999E-3</v>
      </c>
    </row>
    <row r="493" spans="1:7" x14ac:dyDescent="0.35">
      <c r="A493" s="18">
        <v>43224</v>
      </c>
      <c r="B493" s="17">
        <f t="shared" si="72"/>
        <v>2018</v>
      </c>
      <c r="C493" s="17">
        <f t="shared" si="73"/>
        <v>5</v>
      </c>
      <c r="D493" s="17">
        <f t="shared" si="74"/>
        <v>4</v>
      </c>
      <c r="E493" s="17">
        <v>17.670000000000002</v>
      </c>
      <c r="F493" s="17">
        <v>0</v>
      </c>
      <c r="G493" s="12">
        <f t="shared" si="75"/>
        <v>1.7670000000000002E-2</v>
      </c>
    </row>
    <row r="494" spans="1:7" x14ac:dyDescent="0.35">
      <c r="A494" s="18">
        <v>43225</v>
      </c>
      <c r="B494" s="17">
        <f t="shared" si="72"/>
        <v>2018</v>
      </c>
      <c r="C494" s="17">
        <f t="shared" si="73"/>
        <v>5</v>
      </c>
      <c r="D494" s="17">
        <f t="shared" si="74"/>
        <v>5</v>
      </c>
      <c r="E494" s="17">
        <v>24.02</v>
      </c>
      <c r="F494" s="17">
        <v>0</v>
      </c>
      <c r="G494" s="12">
        <f t="shared" si="75"/>
        <v>2.402E-2</v>
      </c>
    </row>
    <row r="495" spans="1:7" x14ac:dyDescent="0.35">
      <c r="A495" s="18">
        <v>43226</v>
      </c>
      <c r="B495" s="17">
        <f t="shared" si="72"/>
        <v>2018</v>
      </c>
      <c r="C495" s="17">
        <f t="shared" si="73"/>
        <v>5</v>
      </c>
      <c r="D495" s="17">
        <f t="shared" si="74"/>
        <v>6</v>
      </c>
      <c r="E495" s="17">
        <v>22.95</v>
      </c>
      <c r="F495" s="17">
        <v>0</v>
      </c>
      <c r="G495" s="12">
        <f t="shared" si="75"/>
        <v>2.2949999999999998E-2</v>
      </c>
    </row>
    <row r="496" spans="1:7" x14ac:dyDescent="0.35">
      <c r="A496" s="18">
        <v>43227</v>
      </c>
      <c r="B496" s="17">
        <f t="shared" si="72"/>
        <v>2018</v>
      </c>
      <c r="C496" s="17">
        <f t="shared" si="73"/>
        <v>5</v>
      </c>
      <c r="D496" s="17">
        <f t="shared" si="74"/>
        <v>7</v>
      </c>
      <c r="E496" s="17">
        <v>22.01</v>
      </c>
      <c r="F496" s="17">
        <v>0</v>
      </c>
      <c r="G496" s="12">
        <f t="shared" si="75"/>
        <v>2.2010000000000002E-2</v>
      </c>
    </row>
    <row r="497" spans="1:7" x14ac:dyDescent="0.35">
      <c r="A497" s="18">
        <v>43228</v>
      </c>
      <c r="B497" s="17">
        <f t="shared" si="72"/>
        <v>2018</v>
      </c>
      <c r="C497" s="17">
        <f t="shared" si="73"/>
        <v>5</v>
      </c>
      <c r="D497" s="17">
        <f t="shared" si="74"/>
        <v>8</v>
      </c>
      <c r="E497" s="17">
        <v>26.34</v>
      </c>
      <c r="F497" s="17">
        <v>0</v>
      </c>
      <c r="G497" s="12">
        <f t="shared" si="75"/>
        <v>2.6339999999999999E-2</v>
      </c>
    </row>
    <row r="498" spans="1:7" x14ac:dyDescent="0.35">
      <c r="A498" s="18">
        <v>43229</v>
      </c>
      <c r="B498" s="17">
        <f t="shared" si="72"/>
        <v>2018</v>
      </c>
      <c r="C498" s="17">
        <f t="shared" si="73"/>
        <v>5</v>
      </c>
      <c r="D498" s="17">
        <f t="shared" si="74"/>
        <v>9</v>
      </c>
      <c r="E498" s="17">
        <v>25.87</v>
      </c>
      <c r="F498" s="17">
        <v>0</v>
      </c>
      <c r="G498" s="12">
        <f t="shared" si="75"/>
        <v>2.5870000000000001E-2</v>
      </c>
    </row>
    <row r="499" spans="1:7" x14ac:dyDescent="0.35">
      <c r="A499" s="18">
        <v>43230</v>
      </c>
      <c r="B499" s="17">
        <f t="shared" si="72"/>
        <v>2018</v>
      </c>
      <c r="C499" s="17">
        <f t="shared" si="73"/>
        <v>5</v>
      </c>
      <c r="D499" s="17">
        <f t="shared" si="74"/>
        <v>10</v>
      </c>
      <c r="E499" s="17">
        <v>26.22</v>
      </c>
      <c r="F499" s="17">
        <v>0</v>
      </c>
      <c r="G499" s="12">
        <f t="shared" si="75"/>
        <v>2.622E-2</v>
      </c>
    </row>
    <row r="500" spans="1:7" x14ac:dyDescent="0.35">
      <c r="A500" s="18">
        <v>43231</v>
      </c>
      <c r="B500" s="17">
        <f t="shared" si="72"/>
        <v>2018</v>
      </c>
      <c r="C500" s="17">
        <f t="shared" si="73"/>
        <v>5</v>
      </c>
      <c r="D500" s="17">
        <f t="shared" si="74"/>
        <v>11</v>
      </c>
      <c r="E500" s="17">
        <v>30.73</v>
      </c>
      <c r="F500" s="17">
        <v>0</v>
      </c>
      <c r="G500" s="12">
        <f t="shared" si="75"/>
        <v>3.073E-2</v>
      </c>
    </row>
    <row r="501" spans="1:7" x14ac:dyDescent="0.35">
      <c r="A501" s="18">
        <v>43232</v>
      </c>
      <c r="B501" s="17">
        <f t="shared" si="72"/>
        <v>2018</v>
      </c>
      <c r="C501" s="17">
        <f t="shared" si="73"/>
        <v>5</v>
      </c>
      <c r="D501" s="17">
        <f t="shared" si="74"/>
        <v>12</v>
      </c>
      <c r="E501" s="17">
        <v>31.36</v>
      </c>
      <c r="F501" s="17">
        <v>0</v>
      </c>
      <c r="G501" s="12">
        <f t="shared" si="75"/>
        <v>3.1359999999999999E-2</v>
      </c>
    </row>
    <row r="502" spans="1:7" x14ac:dyDescent="0.35">
      <c r="A502" s="18">
        <v>43233</v>
      </c>
      <c r="B502" s="17">
        <f t="shared" si="72"/>
        <v>2018</v>
      </c>
      <c r="C502" s="17">
        <f t="shared" si="73"/>
        <v>5</v>
      </c>
      <c r="D502" s="17">
        <f t="shared" si="74"/>
        <v>13</v>
      </c>
      <c r="E502" s="17">
        <v>31.12</v>
      </c>
      <c r="F502" s="17">
        <v>0</v>
      </c>
      <c r="G502" s="12">
        <f t="shared" si="75"/>
        <v>3.1120000000000002E-2</v>
      </c>
    </row>
    <row r="503" spans="1:7" x14ac:dyDescent="0.35">
      <c r="A503" s="18">
        <v>43234</v>
      </c>
      <c r="B503" s="17">
        <f t="shared" si="72"/>
        <v>2018</v>
      </c>
      <c r="C503" s="17">
        <f t="shared" si="73"/>
        <v>5</v>
      </c>
      <c r="D503" s="17">
        <f t="shared" si="74"/>
        <v>14</v>
      </c>
      <c r="E503" s="17">
        <v>32.97</v>
      </c>
      <c r="F503" s="17">
        <v>0</v>
      </c>
      <c r="G503" s="12">
        <f t="shared" si="75"/>
        <v>3.2969999999999999E-2</v>
      </c>
    </row>
    <row r="504" spans="1:7" x14ac:dyDescent="0.35">
      <c r="A504" s="18">
        <v>43235</v>
      </c>
      <c r="B504" s="17">
        <f t="shared" si="72"/>
        <v>2018</v>
      </c>
      <c r="C504" s="17">
        <f t="shared" si="73"/>
        <v>5</v>
      </c>
      <c r="D504" s="17">
        <f t="shared" si="74"/>
        <v>15</v>
      </c>
      <c r="E504" s="17">
        <v>32.909999999999997</v>
      </c>
      <c r="F504" s="17">
        <v>0</v>
      </c>
      <c r="G504" s="12">
        <f t="shared" si="75"/>
        <v>3.2909999999999995E-2</v>
      </c>
    </row>
    <row r="505" spans="1:7" x14ac:dyDescent="0.35">
      <c r="A505" s="18">
        <v>43236</v>
      </c>
      <c r="B505" s="17">
        <f t="shared" si="72"/>
        <v>2018</v>
      </c>
      <c r="C505" s="17">
        <f t="shared" si="73"/>
        <v>5</v>
      </c>
      <c r="D505" s="17">
        <f t="shared" si="74"/>
        <v>16</v>
      </c>
      <c r="E505" s="17">
        <v>20.170000000000002</v>
      </c>
      <c r="F505" s="17">
        <v>0</v>
      </c>
      <c r="G505" s="12">
        <f t="shared" si="75"/>
        <v>2.017E-2</v>
      </c>
    </row>
    <row r="506" spans="1:7" x14ac:dyDescent="0.35">
      <c r="A506" s="18">
        <v>43237</v>
      </c>
      <c r="B506" s="17">
        <f t="shared" si="72"/>
        <v>2018</v>
      </c>
      <c r="C506" s="17">
        <f t="shared" si="73"/>
        <v>5</v>
      </c>
      <c r="D506" s="17">
        <f t="shared" si="74"/>
        <v>17</v>
      </c>
      <c r="E506" s="17">
        <v>23.24</v>
      </c>
      <c r="F506" s="17">
        <v>0</v>
      </c>
      <c r="G506" s="12">
        <f t="shared" si="75"/>
        <v>2.3239999999999997E-2</v>
      </c>
    </row>
    <row r="507" spans="1:7" x14ac:dyDescent="0.35">
      <c r="A507" s="18">
        <v>43238</v>
      </c>
      <c r="B507" s="17">
        <f t="shared" si="72"/>
        <v>2018</v>
      </c>
      <c r="C507" s="17">
        <f t="shared" si="73"/>
        <v>5</v>
      </c>
      <c r="D507" s="17">
        <f t="shared" si="74"/>
        <v>18</v>
      </c>
      <c r="E507" s="17">
        <v>17.579999999999998</v>
      </c>
      <c r="F507" s="17">
        <v>0</v>
      </c>
      <c r="G507" s="12">
        <f t="shared" si="75"/>
        <v>1.7579999999999998E-2</v>
      </c>
    </row>
    <row r="508" spans="1:7" x14ac:dyDescent="0.35">
      <c r="A508" s="18">
        <v>43239</v>
      </c>
      <c r="B508" s="17">
        <f t="shared" si="72"/>
        <v>2018</v>
      </c>
      <c r="C508" s="17">
        <f t="shared" si="73"/>
        <v>5</v>
      </c>
      <c r="D508" s="17">
        <f t="shared" si="74"/>
        <v>19</v>
      </c>
      <c r="E508" s="17">
        <v>35.42</v>
      </c>
      <c r="F508" s="17">
        <v>0</v>
      </c>
      <c r="G508" s="12">
        <f t="shared" si="75"/>
        <v>3.542E-2</v>
      </c>
    </row>
    <row r="509" spans="1:7" x14ac:dyDescent="0.35">
      <c r="A509" s="18">
        <v>43240</v>
      </c>
      <c r="B509" s="17">
        <f t="shared" si="72"/>
        <v>2018</v>
      </c>
      <c r="C509" s="17">
        <f t="shared" si="73"/>
        <v>5</v>
      </c>
      <c r="D509" s="17">
        <f t="shared" si="74"/>
        <v>20</v>
      </c>
      <c r="E509" s="17">
        <v>35.58</v>
      </c>
      <c r="F509" s="17">
        <v>0</v>
      </c>
      <c r="G509" s="12">
        <f t="shared" si="75"/>
        <v>3.5580000000000001E-2</v>
      </c>
    </row>
    <row r="510" spans="1:7" x14ac:dyDescent="0.35">
      <c r="A510" s="18">
        <v>43241</v>
      </c>
      <c r="B510" s="17">
        <f t="shared" si="72"/>
        <v>2018</v>
      </c>
      <c r="C510" s="17">
        <f t="shared" si="73"/>
        <v>5</v>
      </c>
      <c r="D510" s="17">
        <f t="shared" si="74"/>
        <v>21</v>
      </c>
      <c r="E510" s="17">
        <v>35.200000000000003</v>
      </c>
      <c r="F510" s="17">
        <v>0</v>
      </c>
      <c r="G510" s="12">
        <f t="shared" si="75"/>
        <v>3.5200000000000002E-2</v>
      </c>
    </row>
    <row r="511" spans="1:7" x14ac:dyDescent="0.35">
      <c r="A511" s="18">
        <v>43242</v>
      </c>
      <c r="B511" s="17">
        <f t="shared" si="72"/>
        <v>2018</v>
      </c>
      <c r="C511" s="17">
        <f t="shared" si="73"/>
        <v>5</v>
      </c>
      <c r="D511" s="17">
        <f t="shared" si="74"/>
        <v>22</v>
      </c>
      <c r="E511" s="17">
        <v>37.56</v>
      </c>
      <c r="F511" s="17">
        <v>0</v>
      </c>
      <c r="G511" s="12">
        <f t="shared" si="75"/>
        <v>3.7560000000000003E-2</v>
      </c>
    </row>
    <row r="512" spans="1:7" x14ac:dyDescent="0.35">
      <c r="A512" s="18">
        <v>43243</v>
      </c>
      <c r="B512" s="17">
        <f t="shared" si="72"/>
        <v>2018</v>
      </c>
      <c r="C512" s="17">
        <f t="shared" si="73"/>
        <v>5</v>
      </c>
      <c r="D512" s="17">
        <f t="shared" si="74"/>
        <v>23</v>
      </c>
      <c r="E512" s="17">
        <v>27.42</v>
      </c>
      <c r="F512" s="17">
        <v>0</v>
      </c>
      <c r="G512" s="12">
        <f t="shared" si="75"/>
        <v>2.7420000000000003E-2</v>
      </c>
    </row>
    <row r="513" spans="1:7" x14ac:dyDescent="0.35">
      <c r="A513" s="18">
        <v>43244</v>
      </c>
      <c r="B513" s="17">
        <f t="shared" si="72"/>
        <v>2018</v>
      </c>
      <c r="C513" s="17">
        <f t="shared" si="73"/>
        <v>5</v>
      </c>
      <c r="D513" s="17">
        <f t="shared" si="74"/>
        <v>24</v>
      </c>
      <c r="E513" s="17">
        <v>21.07</v>
      </c>
      <c r="F513" s="17">
        <v>0</v>
      </c>
      <c r="G513" s="12">
        <f t="shared" si="75"/>
        <v>2.1070000000000002E-2</v>
      </c>
    </row>
    <row r="514" spans="1:7" x14ac:dyDescent="0.35">
      <c r="A514" s="18">
        <v>43245</v>
      </c>
      <c r="B514" s="17">
        <f t="shared" si="72"/>
        <v>2018</v>
      </c>
      <c r="C514" s="17">
        <f t="shared" si="73"/>
        <v>5</v>
      </c>
      <c r="D514" s="17">
        <f t="shared" si="74"/>
        <v>25</v>
      </c>
      <c r="E514" s="17">
        <v>33.880000000000003</v>
      </c>
      <c r="F514" s="17">
        <v>0</v>
      </c>
      <c r="G514" s="12">
        <f t="shared" si="75"/>
        <v>3.388E-2</v>
      </c>
    </row>
    <row r="515" spans="1:7" x14ac:dyDescent="0.35">
      <c r="A515" s="18">
        <v>43246</v>
      </c>
      <c r="B515" s="17">
        <f t="shared" si="72"/>
        <v>2018</v>
      </c>
      <c r="C515" s="17">
        <f t="shared" si="73"/>
        <v>5</v>
      </c>
      <c r="D515" s="17">
        <f t="shared" si="74"/>
        <v>26</v>
      </c>
      <c r="E515" s="17">
        <v>22.55</v>
      </c>
      <c r="F515" s="17">
        <v>0</v>
      </c>
      <c r="G515" s="12">
        <f t="shared" si="75"/>
        <v>2.2550000000000001E-2</v>
      </c>
    </row>
    <row r="516" spans="1:7" x14ac:dyDescent="0.35">
      <c r="A516" s="18">
        <v>43247</v>
      </c>
      <c r="B516" s="17">
        <f t="shared" si="72"/>
        <v>2018</v>
      </c>
      <c r="C516" s="17">
        <f t="shared" si="73"/>
        <v>5</v>
      </c>
      <c r="D516" s="17">
        <f t="shared" si="74"/>
        <v>27</v>
      </c>
      <c r="E516" s="17">
        <v>24.25</v>
      </c>
      <c r="F516" s="17">
        <v>0</v>
      </c>
      <c r="G516" s="12">
        <f t="shared" si="75"/>
        <v>2.4250000000000001E-2</v>
      </c>
    </row>
    <row r="517" spans="1:7" x14ac:dyDescent="0.35">
      <c r="A517" s="18">
        <v>43248</v>
      </c>
      <c r="B517" s="17">
        <f t="shared" si="72"/>
        <v>2018</v>
      </c>
      <c r="C517" s="17">
        <f t="shared" si="73"/>
        <v>5</v>
      </c>
      <c r="D517" s="17">
        <f t="shared" si="74"/>
        <v>28</v>
      </c>
      <c r="E517" s="17">
        <v>21.99</v>
      </c>
      <c r="F517" s="17">
        <v>0</v>
      </c>
      <c r="G517" s="12">
        <f t="shared" si="75"/>
        <v>2.1989999999999999E-2</v>
      </c>
    </row>
    <row r="518" spans="1:7" x14ac:dyDescent="0.35">
      <c r="A518" s="18">
        <v>43249</v>
      </c>
      <c r="B518" s="17">
        <f t="shared" ref="B518:B581" si="76">YEAR(A518)</f>
        <v>2018</v>
      </c>
      <c r="C518" s="17">
        <f t="shared" ref="C518:C581" si="77">MONTH(A518)</f>
        <v>5</v>
      </c>
      <c r="D518" s="17">
        <f t="shared" ref="D518:D581" si="78">DAY(A518)</f>
        <v>29</v>
      </c>
      <c r="E518" s="17">
        <v>32.58</v>
      </c>
      <c r="F518" s="17">
        <v>0</v>
      </c>
      <c r="G518" s="12">
        <f t="shared" ref="G518:G581" si="79">SUM(E518:F518)/1000</f>
        <v>3.2579999999999998E-2</v>
      </c>
    </row>
    <row r="519" spans="1:7" x14ac:dyDescent="0.35">
      <c r="A519" s="18">
        <v>43250</v>
      </c>
      <c r="B519" s="17">
        <f t="shared" si="76"/>
        <v>2018</v>
      </c>
      <c r="C519" s="17">
        <f t="shared" si="77"/>
        <v>5</v>
      </c>
      <c r="D519" s="17">
        <f t="shared" si="78"/>
        <v>30</v>
      </c>
      <c r="E519" s="17">
        <v>25.12</v>
      </c>
      <c r="F519" s="17">
        <v>0</v>
      </c>
      <c r="G519" s="12">
        <f t="shared" si="79"/>
        <v>2.512E-2</v>
      </c>
    </row>
    <row r="520" spans="1:7" x14ac:dyDescent="0.35">
      <c r="A520" s="18">
        <v>43251</v>
      </c>
      <c r="B520" s="17">
        <f t="shared" si="76"/>
        <v>2018</v>
      </c>
      <c r="C520" s="17">
        <f t="shared" si="77"/>
        <v>5</v>
      </c>
      <c r="D520" s="17">
        <f t="shared" si="78"/>
        <v>31</v>
      </c>
      <c r="E520" s="17">
        <v>6.88</v>
      </c>
      <c r="F520" s="17">
        <v>0</v>
      </c>
      <c r="G520" s="12">
        <f t="shared" si="79"/>
        <v>6.8799999999999998E-3</v>
      </c>
    </row>
    <row r="521" spans="1:7" x14ac:dyDescent="0.35">
      <c r="A521" s="18">
        <v>43252</v>
      </c>
      <c r="B521" s="17">
        <f t="shared" si="76"/>
        <v>2018</v>
      </c>
      <c r="C521" s="17">
        <f t="shared" si="77"/>
        <v>6</v>
      </c>
      <c r="D521" s="17">
        <f t="shared" si="78"/>
        <v>1</v>
      </c>
      <c r="E521" s="17">
        <v>5.92</v>
      </c>
      <c r="F521" s="17">
        <v>0</v>
      </c>
      <c r="G521" s="12">
        <f t="shared" si="79"/>
        <v>5.9199999999999999E-3</v>
      </c>
    </row>
    <row r="522" spans="1:7" x14ac:dyDescent="0.35">
      <c r="A522" s="18">
        <v>43253</v>
      </c>
      <c r="B522" s="17">
        <f t="shared" si="76"/>
        <v>2018</v>
      </c>
      <c r="C522" s="17">
        <f t="shared" si="77"/>
        <v>6</v>
      </c>
      <c r="D522" s="17">
        <f t="shared" si="78"/>
        <v>2</v>
      </c>
      <c r="E522" s="17">
        <v>23.89</v>
      </c>
      <c r="F522" s="17">
        <v>0</v>
      </c>
      <c r="G522" s="12">
        <f t="shared" si="79"/>
        <v>2.3890000000000002E-2</v>
      </c>
    </row>
    <row r="523" spans="1:7" x14ac:dyDescent="0.35">
      <c r="A523" s="18">
        <v>43254</v>
      </c>
      <c r="B523" s="17">
        <f t="shared" si="76"/>
        <v>2018</v>
      </c>
      <c r="C523" s="17">
        <f t="shared" si="77"/>
        <v>6</v>
      </c>
      <c r="D523" s="17">
        <f t="shared" si="78"/>
        <v>3</v>
      </c>
      <c r="E523" s="17">
        <v>23.29</v>
      </c>
      <c r="F523" s="17">
        <v>0</v>
      </c>
      <c r="G523" s="12">
        <f t="shared" si="79"/>
        <v>2.3289999999999998E-2</v>
      </c>
    </row>
    <row r="524" spans="1:7" x14ac:dyDescent="0.35">
      <c r="A524" s="18">
        <v>43255</v>
      </c>
      <c r="B524" s="17">
        <f t="shared" si="76"/>
        <v>2018</v>
      </c>
      <c r="C524" s="17">
        <f t="shared" si="77"/>
        <v>6</v>
      </c>
      <c r="D524" s="17">
        <f t="shared" si="78"/>
        <v>4</v>
      </c>
      <c r="E524" s="17">
        <v>8.4</v>
      </c>
      <c r="F524" s="17">
        <v>0</v>
      </c>
      <c r="G524" s="12">
        <f t="shared" si="79"/>
        <v>8.4000000000000012E-3</v>
      </c>
    </row>
    <row r="525" spans="1:7" x14ac:dyDescent="0.35">
      <c r="A525" s="18">
        <v>43256</v>
      </c>
      <c r="B525" s="17">
        <f t="shared" si="76"/>
        <v>2018</v>
      </c>
      <c r="C525" s="17">
        <f t="shared" si="77"/>
        <v>6</v>
      </c>
      <c r="D525" s="17">
        <f t="shared" si="78"/>
        <v>5</v>
      </c>
      <c r="E525" s="17">
        <v>5.0599999999999996</v>
      </c>
      <c r="F525" s="17">
        <v>0</v>
      </c>
      <c r="G525" s="12">
        <f t="shared" si="79"/>
        <v>5.0599999999999994E-3</v>
      </c>
    </row>
    <row r="526" spans="1:7" x14ac:dyDescent="0.35">
      <c r="A526" s="18">
        <v>43257</v>
      </c>
      <c r="B526" s="17">
        <f t="shared" si="76"/>
        <v>2018</v>
      </c>
      <c r="C526" s="17">
        <f t="shared" si="77"/>
        <v>6</v>
      </c>
      <c r="D526" s="17">
        <f t="shared" si="78"/>
        <v>6</v>
      </c>
      <c r="E526" s="17">
        <v>6.55</v>
      </c>
      <c r="F526" s="17">
        <v>0</v>
      </c>
      <c r="G526" s="12">
        <f t="shared" si="79"/>
        <v>6.5499999999999994E-3</v>
      </c>
    </row>
    <row r="527" spans="1:7" x14ac:dyDescent="0.35">
      <c r="A527" s="18">
        <v>43258</v>
      </c>
      <c r="B527" s="17">
        <f t="shared" si="76"/>
        <v>2018</v>
      </c>
      <c r="C527" s="17">
        <f t="shared" si="77"/>
        <v>6</v>
      </c>
      <c r="D527" s="17">
        <f t="shared" si="78"/>
        <v>7</v>
      </c>
      <c r="E527" s="17">
        <v>4.34</v>
      </c>
      <c r="F527" s="17">
        <v>0</v>
      </c>
      <c r="G527" s="12">
        <f t="shared" si="79"/>
        <v>4.3400000000000001E-3</v>
      </c>
    </row>
    <row r="528" spans="1:7" x14ac:dyDescent="0.35">
      <c r="A528" s="18">
        <v>43259</v>
      </c>
      <c r="B528" s="17">
        <f t="shared" si="76"/>
        <v>2018</v>
      </c>
      <c r="C528" s="17">
        <f t="shared" si="77"/>
        <v>6</v>
      </c>
      <c r="D528" s="17">
        <f t="shared" si="78"/>
        <v>8</v>
      </c>
      <c r="E528" s="17">
        <v>10.45</v>
      </c>
      <c r="F528" s="17">
        <v>0</v>
      </c>
      <c r="G528" s="12">
        <f t="shared" si="79"/>
        <v>1.0449999999999999E-2</v>
      </c>
    </row>
    <row r="529" spans="1:7" x14ac:dyDescent="0.35">
      <c r="A529" s="18">
        <v>43260</v>
      </c>
      <c r="B529" s="17">
        <f t="shared" si="76"/>
        <v>2018</v>
      </c>
      <c r="C529" s="17">
        <f t="shared" si="77"/>
        <v>6</v>
      </c>
      <c r="D529" s="17">
        <f t="shared" si="78"/>
        <v>9</v>
      </c>
      <c r="E529" s="17">
        <v>17.28</v>
      </c>
      <c r="F529" s="17">
        <v>0</v>
      </c>
      <c r="G529" s="12">
        <f t="shared" si="79"/>
        <v>1.728E-2</v>
      </c>
    </row>
    <row r="530" spans="1:7" x14ac:dyDescent="0.35">
      <c r="A530" s="18">
        <v>43261</v>
      </c>
      <c r="B530" s="17">
        <f t="shared" si="76"/>
        <v>2018</v>
      </c>
      <c r="C530" s="17">
        <f t="shared" si="77"/>
        <v>6</v>
      </c>
      <c r="D530" s="17">
        <f t="shared" si="78"/>
        <v>10</v>
      </c>
      <c r="E530" s="17">
        <v>14.37</v>
      </c>
      <c r="F530" s="17">
        <v>0</v>
      </c>
      <c r="G530" s="12">
        <f t="shared" si="79"/>
        <v>1.4369999999999999E-2</v>
      </c>
    </row>
    <row r="531" spans="1:7" x14ac:dyDescent="0.35">
      <c r="A531" s="18">
        <v>43262</v>
      </c>
      <c r="B531" s="17">
        <f t="shared" si="76"/>
        <v>2018</v>
      </c>
      <c r="C531" s="17">
        <f t="shared" si="77"/>
        <v>6</v>
      </c>
      <c r="D531" s="17">
        <f t="shared" si="78"/>
        <v>11</v>
      </c>
      <c r="E531" s="17">
        <v>13.38</v>
      </c>
      <c r="F531" s="17">
        <v>0</v>
      </c>
      <c r="G531" s="12">
        <f t="shared" si="79"/>
        <v>1.3380000000000001E-2</v>
      </c>
    </row>
    <row r="532" spans="1:7" x14ac:dyDescent="0.35">
      <c r="A532" s="18">
        <v>43263</v>
      </c>
      <c r="B532" s="17">
        <f t="shared" si="76"/>
        <v>2018</v>
      </c>
      <c r="C532" s="17">
        <f t="shared" si="77"/>
        <v>6</v>
      </c>
      <c r="D532" s="17">
        <f t="shared" si="78"/>
        <v>12</v>
      </c>
      <c r="E532" s="17">
        <v>27.52</v>
      </c>
      <c r="F532" s="17">
        <v>0</v>
      </c>
      <c r="G532" s="12">
        <f t="shared" si="79"/>
        <v>2.7519999999999999E-2</v>
      </c>
    </row>
    <row r="533" spans="1:7" x14ac:dyDescent="0.35">
      <c r="A533" s="18">
        <v>43264</v>
      </c>
      <c r="B533" s="17">
        <f t="shared" si="76"/>
        <v>2018</v>
      </c>
      <c r="C533" s="17">
        <f t="shared" si="77"/>
        <v>6</v>
      </c>
      <c r="D533" s="17">
        <f t="shared" si="78"/>
        <v>13</v>
      </c>
      <c r="E533" s="17">
        <v>0</v>
      </c>
      <c r="F533" s="17">
        <v>0</v>
      </c>
      <c r="G533" s="12">
        <f t="shared" si="79"/>
        <v>0</v>
      </c>
    </row>
    <row r="534" spans="1:7" x14ac:dyDescent="0.35">
      <c r="A534" s="18">
        <v>43265</v>
      </c>
      <c r="B534" s="17">
        <f t="shared" si="76"/>
        <v>2018</v>
      </c>
      <c r="C534" s="17">
        <f t="shared" si="77"/>
        <v>6</v>
      </c>
      <c r="D534" s="17">
        <f t="shared" si="78"/>
        <v>14</v>
      </c>
      <c r="E534" s="17">
        <v>0</v>
      </c>
      <c r="F534" s="17">
        <v>0</v>
      </c>
      <c r="G534" s="12">
        <f t="shared" si="79"/>
        <v>0</v>
      </c>
    </row>
    <row r="535" spans="1:7" x14ac:dyDescent="0.35">
      <c r="A535" s="18">
        <v>43266</v>
      </c>
      <c r="B535" s="17">
        <f t="shared" si="76"/>
        <v>2018</v>
      </c>
      <c r="C535" s="17">
        <f t="shared" si="77"/>
        <v>6</v>
      </c>
      <c r="D535" s="17">
        <f t="shared" si="78"/>
        <v>15</v>
      </c>
      <c r="E535" s="17">
        <v>0</v>
      </c>
      <c r="F535" s="17">
        <v>0</v>
      </c>
      <c r="G535" s="12">
        <f t="shared" si="79"/>
        <v>0</v>
      </c>
    </row>
    <row r="536" spans="1:7" x14ac:dyDescent="0.35">
      <c r="A536" s="18">
        <v>43267</v>
      </c>
      <c r="B536" s="17">
        <f t="shared" si="76"/>
        <v>2018</v>
      </c>
      <c r="C536" s="17">
        <f t="shared" si="77"/>
        <v>6</v>
      </c>
      <c r="D536" s="17">
        <f t="shared" si="78"/>
        <v>16</v>
      </c>
      <c r="E536" s="17">
        <v>0</v>
      </c>
      <c r="F536" s="17">
        <v>0</v>
      </c>
      <c r="G536" s="12">
        <f t="shared" si="79"/>
        <v>0</v>
      </c>
    </row>
    <row r="537" spans="1:7" x14ac:dyDescent="0.35">
      <c r="A537" s="18">
        <v>43268</v>
      </c>
      <c r="B537" s="17">
        <f t="shared" si="76"/>
        <v>2018</v>
      </c>
      <c r="C537" s="17">
        <f t="shared" si="77"/>
        <v>6</v>
      </c>
      <c r="D537" s="17">
        <f t="shared" si="78"/>
        <v>17</v>
      </c>
      <c r="E537" s="17">
        <v>0</v>
      </c>
      <c r="F537" s="17">
        <v>0</v>
      </c>
      <c r="G537" s="12">
        <f t="shared" si="79"/>
        <v>0</v>
      </c>
    </row>
    <row r="538" spans="1:7" x14ac:dyDescent="0.35">
      <c r="A538" s="18">
        <v>43269</v>
      </c>
      <c r="B538" s="17">
        <f t="shared" si="76"/>
        <v>2018</v>
      </c>
      <c r="C538" s="17">
        <f t="shared" si="77"/>
        <v>6</v>
      </c>
      <c r="D538" s="17">
        <f t="shared" si="78"/>
        <v>18</v>
      </c>
      <c r="E538" s="17">
        <v>0</v>
      </c>
      <c r="F538" s="17">
        <v>0</v>
      </c>
      <c r="G538" s="12">
        <f t="shared" si="79"/>
        <v>0</v>
      </c>
    </row>
    <row r="539" spans="1:7" x14ac:dyDescent="0.35">
      <c r="A539" s="18">
        <v>43270</v>
      </c>
      <c r="B539" s="17">
        <f t="shared" si="76"/>
        <v>2018</v>
      </c>
      <c r="C539" s="17">
        <f t="shared" si="77"/>
        <v>6</v>
      </c>
      <c r="D539" s="17">
        <f t="shared" si="78"/>
        <v>19</v>
      </c>
      <c r="E539" s="17">
        <v>0</v>
      </c>
      <c r="F539" s="17">
        <v>0</v>
      </c>
      <c r="G539" s="12">
        <f t="shared" si="79"/>
        <v>0</v>
      </c>
    </row>
    <row r="540" spans="1:7" x14ac:dyDescent="0.35">
      <c r="A540" s="18">
        <v>43271</v>
      </c>
      <c r="B540" s="17">
        <f t="shared" si="76"/>
        <v>2018</v>
      </c>
      <c r="C540" s="17">
        <f t="shared" si="77"/>
        <v>6</v>
      </c>
      <c r="D540" s="17">
        <f t="shared" si="78"/>
        <v>20</v>
      </c>
      <c r="E540" s="17">
        <v>0</v>
      </c>
      <c r="F540" s="17">
        <v>0</v>
      </c>
      <c r="G540" s="12">
        <f t="shared" si="79"/>
        <v>0</v>
      </c>
    </row>
    <row r="541" spans="1:7" x14ac:dyDescent="0.35">
      <c r="A541" s="18">
        <v>43272</v>
      </c>
      <c r="B541" s="17">
        <f t="shared" si="76"/>
        <v>2018</v>
      </c>
      <c r="C541" s="17">
        <f t="shared" si="77"/>
        <v>6</v>
      </c>
      <c r="D541" s="17">
        <f t="shared" si="78"/>
        <v>21</v>
      </c>
      <c r="E541" s="17">
        <v>0</v>
      </c>
      <c r="F541" s="17">
        <v>0</v>
      </c>
      <c r="G541" s="12">
        <f t="shared" si="79"/>
        <v>0</v>
      </c>
    </row>
    <row r="542" spans="1:7" x14ac:dyDescent="0.35">
      <c r="A542" s="18">
        <v>43273</v>
      </c>
      <c r="B542" s="17">
        <f t="shared" si="76"/>
        <v>2018</v>
      </c>
      <c r="C542" s="17">
        <f t="shared" si="77"/>
        <v>6</v>
      </c>
      <c r="D542" s="17">
        <f t="shared" si="78"/>
        <v>22</v>
      </c>
      <c r="E542" s="17">
        <v>0</v>
      </c>
      <c r="F542" s="17">
        <v>0</v>
      </c>
      <c r="G542" s="12">
        <f t="shared" si="79"/>
        <v>0</v>
      </c>
    </row>
    <row r="543" spans="1:7" x14ac:dyDescent="0.35">
      <c r="A543" s="18">
        <v>43274</v>
      </c>
      <c r="B543" s="17">
        <f t="shared" si="76"/>
        <v>2018</v>
      </c>
      <c r="C543" s="17">
        <f t="shared" si="77"/>
        <v>6</v>
      </c>
      <c r="D543" s="17">
        <f t="shared" si="78"/>
        <v>23</v>
      </c>
      <c r="E543" s="17">
        <v>0</v>
      </c>
      <c r="F543" s="17">
        <v>0</v>
      </c>
      <c r="G543" s="12">
        <f t="shared" si="79"/>
        <v>0</v>
      </c>
    </row>
    <row r="544" spans="1:7" x14ac:dyDescent="0.35">
      <c r="A544" s="18">
        <v>43275</v>
      </c>
      <c r="B544" s="17">
        <f t="shared" si="76"/>
        <v>2018</v>
      </c>
      <c r="C544" s="17">
        <f t="shared" si="77"/>
        <v>6</v>
      </c>
      <c r="D544" s="17">
        <f t="shared" si="78"/>
        <v>24</v>
      </c>
      <c r="E544" s="17">
        <v>0</v>
      </c>
      <c r="F544" s="17">
        <v>0</v>
      </c>
      <c r="G544" s="12">
        <f t="shared" si="79"/>
        <v>0</v>
      </c>
    </row>
    <row r="545" spans="1:7" x14ac:dyDescent="0.35">
      <c r="A545" s="18">
        <v>43276</v>
      </c>
      <c r="B545" s="17">
        <f t="shared" si="76"/>
        <v>2018</v>
      </c>
      <c r="C545" s="17">
        <f t="shared" si="77"/>
        <v>6</v>
      </c>
      <c r="D545" s="17">
        <f t="shared" si="78"/>
        <v>25</v>
      </c>
      <c r="E545" s="17">
        <v>0</v>
      </c>
      <c r="F545" s="17">
        <v>0</v>
      </c>
      <c r="G545" s="12">
        <f t="shared" si="79"/>
        <v>0</v>
      </c>
    </row>
    <row r="546" spans="1:7" x14ac:dyDescent="0.35">
      <c r="A546" s="18">
        <v>43277</v>
      </c>
      <c r="B546" s="17">
        <f t="shared" si="76"/>
        <v>2018</v>
      </c>
      <c r="C546" s="17">
        <f t="shared" si="77"/>
        <v>6</v>
      </c>
      <c r="D546" s="17">
        <f t="shared" si="78"/>
        <v>26</v>
      </c>
      <c r="E546" s="17">
        <v>0</v>
      </c>
      <c r="F546" s="17">
        <v>0</v>
      </c>
      <c r="G546" s="12">
        <f t="shared" si="79"/>
        <v>0</v>
      </c>
    </row>
    <row r="547" spans="1:7" x14ac:dyDescent="0.35">
      <c r="A547" s="18">
        <v>43278</v>
      </c>
      <c r="B547" s="17">
        <f t="shared" si="76"/>
        <v>2018</v>
      </c>
      <c r="C547" s="17">
        <f t="shared" si="77"/>
        <v>6</v>
      </c>
      <c r="D547" s="17">
        <f t="shared" si="78"/>
        <v>27</v>
      </c>
      <c r="E547" s="17">
        <v>0</v>
      </c>
      <c r="F547" s="17">
        <v>0</v>
      </c>
      <c r="G547" s="12">
        <f t="shared" si="79"/>
        <v>0</v>
      </c>
    </row>
    <row r="548" spans="1:7" x14ac:dyDescent="0.35">
      <c r="A548" s="18">
        <v>43279</v>
      </c>
      <c r="B548" s="17">
        <f t="shared" si="76"/>
        <v>2018</v>
      </c>
      <c r="C548" s="17">
        <f t="shared" si="77"/>
        <v>6</v>
      </c>
      <c r="D548" s="17">
        <f t="shared" si="78"/>
        <v>28</v>
      </c>
      <c r="E548" s="17">
        <v>35.96</v>
      </c>
      <c r="F548" s="17">
        <v>0</v>
      </c>
      <c r="G548" s="12">
        <f t="shared" si="79"/>
        <v>3.5959999999999999E-2</v>
      </c>
    </row>
    <row r="549" spans="1:7" x14ac:dyDescent="0.35">
      <c r="A549" s="18">
        <v>43280</v>
      </c>
      <c r="B549" s="17">
        <f t="shared" si="76"/>
        <v>2018</v>
      </c>
      <c r="C549" s="17">
        <f t="shared" si="77"/>
        <v>6</v>
      </c>
      <c r="D549" s="17">
        <f t="shared" si="78"/>
        <v>29</v>
      </c>
      <c r="E549" s="17">
        <v>40.04</v>
      </c>
      <c r="F549" s="17">
        <v>0</v>
      </c>
      <c r="G549" s="12">
        <f t="shared" si="79"/>
        <v>4.0039999999999999E-2</v>
      </c>
    </row>
    <row r="550" spans="1:7" x14ac:dyDescent="0.35">
      <c r="A550" s="18">
        <v>43281</v>
      </c>
      <c r="B550" s="17">
        <f t="shared" si="76"/>
        <v>2018</v>
      </c>
      <c r="C550" s="17">
        <f t="shared" si="77"/>
        <v>6</v>
      </c>
      <c r="D550" s="17">
        <f t="shared" si="78"/>
        <v>30</v>
      </c>
      <c r="E550" s="17">
        <v>39.369999999999997</v>
      </c>
      <c r="F550" s="17">
        <v>0</v>
      </c>
      <c r="G550" s="12">
        <f t="shared" si="79"/>
        <v>3.9369999999999995E-2</v>
      </c>
    </row>
    <row r="551" spans="1:7" x14ac:dyDescent="0.35">
      <c r="A551" s="18">
        <v>43282</v>
      </c>
      <c r="B551" s="17">
        <f t="shared" si="76"/>
        <v>2018</v>
      </c>
      <c r="C551" s="17">
        <f t="shared" si="77"/>
        <v>7</v>
      </c>
      <c r="D551" s="17">
        <f t="shared" si="78"/>
        <v>1</v>
      </c>
      <c r="E551" s="17">
        <v>55.33</v>
      </c>
      <c r="F551" s="17">
        <v>0</v>
      </c>
      <c r="G551" s="12">
        <f t="shared" si="79"/>
        <v>5.5329999999999997E-2</v>
      </c>
    </row>
    <row r="552" spans="1:7" x14ac:dyDescent="0.35">
      <c r="A552" s="18">
        <v>43283</v>
      </c>
      <c r="B552" s="17">
        <f t="shared" si="76"/>
        <v>2018</v>
      </c>
      <c r="C552" s="17">
        <f t="shared" si="77"/>
        <v>7</v>
      </c>
      <c r="D552" s="17">
        <f t="shared" si="78"/>
        <v>2</v>
      </c>
      <c r="E552" s="17">
        <v>56.1</v>
      </c>
      <c r="F552" s="17">
        <v>0</v>
      </c>
      <c r="G552" s="12">
        <f t="shared" si="79"/>
        <v>5.6100000000000004E-2</v>
      </c>
    </row>
    <row r="553" spans="1:7" x14ac:dyDescent="0.35">
      <c r="A553" s="18">
        <v>43284</v>
      </c>
      <c r="B553" s="17">
        <f t="shared" si="76"/>
        <v>2018</v>
      </c>
      <c r="C553" s="17">
        <f t="shared" si="77"/>
        <v>7</v>
      </c>
      <c r="D553" s="17">
        <f t="shared" si="78"/>
        <v>3</v>
      </c>
      <c r="E553" s="17">
        <v>54.39</v>
      </c>
      <c r="F553" s="17">
        <v>0</v>
      </c>
      <c r="G553" s="12">
        <f t="shared" si="79"/>
        <v>5.4390000000000001E-2</v>
      </c>
    </row>
    <row r="554" spans="1:7" x14ac:dyDescent="0.35">
      <c r="A554" s="18">
        <v>43285</v>
      </c>
      <c r="B554" s="17">
        <f t="shared" si="76"/>
        <v>2018</v>
      </c>
      <c r="C554" s="17">
        <f t="shared" si="77"/>
        <v>7</v>
      </c>
      <c r="D554" s="17">
        <f t="shared" si="78"/>
        <v>4</v>
      </c>
      <c r="E554" s="17">
        <v>54.51</v>
      </c>
      <c r="F554" s="17">
        <v>0</v>
      </c>
      <c r="G554" s="12">
        <f t="shared" si="79"/>
        <v>5.4509999999999996E-2</v>
      </c>
    </row>
    <row r="555" spans="1:7" x14ac:dyDescent="0.35">
      <c r="A555" s="18">
        <v>43286</v>
      </c>
      <c r="B555" s="17">
        <f t="shared" si="76"/>
        <v>2018</v>
      </c>
      <c r="C555" s="17">
        <f t="shared" si="77"/>
        <v>7</v>
      </c>
      <c r="D555" s="17">
        <f t="shared" si="78"/>
        <v>5</v>
      </c>
      <c r="E555" s="17">
        <v>52.59</v>
      </c>
      <c r="F555" s="17">
        <v>0</v>
      </c>
      <c r="G555" s="12">
        <f t="shared" si="79"/>
        <v>5.2590000000000005E-2</v>
      </c>
    </row>
    <row r="556" spans="1:7" x14ac:dyDescent="0.35">
      <c r="A556" s="18">
        <v>43287</v>
      </c>
      <c r="B556" s="17">
        <f t="shared" si="76"/>
        <v>2018</v>
      </c>
      <c r="C556" s="17">
        <f t="shared" si="77"/>
        <v>7</v>
      </c>
      <c r="D556" s="17">
        <f t="shared" si="78"/>
        <v>6</v>
      </c>
      <c r="E556" s="17">
        <v>50.76</v>
      </c>
      <c r="F556" s="17">
        <v>0</v>
      </c>
      <c r="G556" s="12">
        <f t="shared" si="79"/>
        <v>5.076E-2</v>
      </c>
    </row>
    <row r="557" spans="1:7" x14ac:dyDescent="0.35">
      <c r="A557" s="18">
        <v>43288</v>
      </c>
      <c r="B557" s="17">
        <f t="shared" si="76"/>
        <v>2018</v>
      </c>
      <c r="C557" s="17">
        <f t="shared" si="77"/>
        <v>7</v>
      </c>
      <c r="D557" s="17">
        <f t="shared" si="78"/>
        <v>7</v>
      </c>
      <c r="E557" s="17">
        <v>41.81</v>
      </c>
      <c r="F557" s="17">
        <v>0</v>
      </c>
      <c r="G557" s="12">
        <f t="shared" si="79"/>
        <v>4.181E-2</v>
      </c>
    </row>
    <row r="558" spans="1:7" x14ac:dyDescent="0.35">
      <c r="A558" s="18">
        <v>43289</v>
      </c>
      <c r="B558" s="17">
        <f t="shared" si="76"/>
        <v>2018</v>
      </c>
      <c r="C558" s="17">
        <f t="shared" si="77"/>
        <v>7</v>
      </c>
      <c r="D558" s="17">
        <f t="shared" si="78"/>
        <v>8</v>
      </c>
      <c r="E558" s="17">
        <v>43.89</v>
      </c>
      <c r="F558" s="17">
        <v>0</v>
      </c>
      <c r="G558" s="12">
        <f t="shared" si="79"/>
        <v>4.3889999999999998E-2</v>
      </c>
    </row>
    <row r="559" spans="1:7" x14ac:dyDescent="0.35">
      <c r="A559" s="18">
        <v>43290</v>
      </c>
      <c r="B559" s="17">
        <f t="shared" si="76"/>
        <v>2018</v>
      </c>
      <c r="C559" s="17">
        <f t="shared" si="77"/>
        <v>7</v>
      </c>
      <c r="D559" s="17">
        <f t="shared" si="78"/>
        <v>9</v>
      </c>
      <c r="E559" s="17">
        <v>52.13</v>
      </c>
      <c r="F559" s="17">
        <v>0</v>
      </c>
      <c r="G559" s="12">
        <f t="shared" si="79"/>
        <v>5.2130000000000003E-2</v>
      </c>
    </row>
    <row r="560" spans="1:7" x14ac:dyDescent="0.35">
      <c r="A560" s="18">
        <v>43291</v>
      </c>
      <c r="B560" s="17">
        <f t="shared" si="76"/>
        <v>2018</v>
      </c>
      <c r="C560" s="17">
        <f t="shared" si="77"/>
        <v>7</v>
      </c>
      <c r="D560" s="17">
        <f t="shared" si="78"/>
        <v>10</v>
      </c>
      <c r="E560" s="17">
        <v>45.14</v>
      </c>
      <c r="F560" s="17">
        <v>0</v>
      </c>
      <c r="G560" s="12">
        <f t="shared" si="79"/>
        <v>4.514E-2</v>
      </c>
    </row>
    <row r="561" spans="1:7" x14ac:dyDescent="0.35">
      <c r="A561" s="18">
        <v>43292</v>
      </c>
      <c r="B561" s="17">
        <f t="shared" si="76"/>
        <v>2018</v>
      </c>
      <c r="C561" s="17">
        <f t="shared" si="77"/>
        <v>7</v>
      </c>
      <c r="D561" s="17">
        <f t="shared" si="78"/>
        <v>11</v>
      </c>
      <c r="E561" s="17">
        <v>44.51</v>
      </c>
      <c r="F561" s="17">
        <v>0</v>
      </c>
      <c r="G561" s="12">
        <f t="shared" si="79"/>
        <v>4.4510000000000001E-2</v>
      </c>
    </row>
    <row r="562" spans="1:7" x14ac:dyDescent="0.35">
      <c r="A562" s="18">
        <v>43293</v>
      </c>
      <c r="B562" s="17">
        <f t="shared" si="76"/>
        <v>2018</v>
      </c>
      <c r="C562" s="17">
        <f t="shared" si="77"/>
        <v>7</v>
      </c>
      <c r="D562" s="17">
        <f t="shared" si="78"/>
        <v>12</v>
      </c>
      <c r="E562" s="17">
        <v>53.42</v>
      </c>
      <c r="F562" s="17">
        <v>0</v>
      </c>
      <c r="G562" s="12">
        <f t="shared" si="79"/>
        <v>5.3420000000000002E-2</v>
      </c>
    </row>
    <row r="563" spans="1:7" x14ac:dyDescent="0.35">
      <c r="A563" s="18">
        <v>43294</v>
      </c>
      <c r="B563" s="17">
        <f t="shared" si="76"/>
        <v>2018</v>
      </c>
      <c r="C563" s="17">
        <f t="shared" si="77"/>
        <v>7</v>
      </c>
      <c r="D563" s="17">
        <f t="shared" si="78"/>
        <v>13</v>
      </c>
      <c r="E563" s="17">
        <v>51.91</v>
      </c>
      <c r="F563" s="17"/>
      <c r="G563" s="12">
        <f t="shared" si="79"/>
        <v>5.1909999999999998E-2</v>
      </c>
    </row>
    <row r="564" spans="1:7" x14ac:dyDescent="0.35">
      <c r="A564" s="18">
        <v>43295</v>
      </c>
      <c r="B564" s="17">
        <f t="shared" si="76"/>
        <v>2018</v>
      </c>
      <c r="C564" s="17">
        <f t="shared" si="77"/>
        <v>7</v>
      </c>
      <c r="D564" s="17">
        <f t="shared" si="78"/>
        <v>14</v>
      </c>
      <c r="E564" s="17">
        <v>43.39</v>
      </c>
      <c r="F564" s="17">
        <v>0</v>
      </c>
      <c r="G564" s="12">
        <f t="shared" si="79"/>
        <v>4.3389999999999998E-2</v>
      </c>
    </row>
    <row r="565" spans="1:7" x14ac:dyDescent="0.35">
      <c r="A565" s="18">
        <v>43296</v>
      </c>
      <c r="B565" s="17">
        <f t="shared" si="76"/>
        <v>2018</v>
      </c>
      <c r="C565" s="17">
        <f t="shared" si="77"/>
        <v>7</v>
      </c>
      <c r="D565" s="17">
        <f t="shared" si="78"/>
        <v>15</v>
      </c>
      <c r="E565" s="17">
        <v>44.37</v>
      </c>
      <c r="F565" s="17">
        <v>0</v>
      </c>
      <c r="G565" s="12">
        <f t="shared" si="79"/>
        <v>4.437E-2</v>
      </c>
    </row>
    <row r="566" spans="1:7" x14ac:dyDescent="0.35">
      <c r="A566" s="18">
        <v>43297</v>
      </c>
      <c r="B566" s="17">
        <f t="shared" si="76"/>
        <v>2018</v>
      </c>
      <c r="C566" s="17">
        <f t="shared" si="77"/>
        <v>7</v>
      </c>
      <c r="D566" s="17">
        <f t="shared" si="78"/>
        <v>16</v>
      </c>
      <c r="E566" s="17">
        <v>43.95</v>
      </c>
      <c r="F566" s="17">
        <v>0</v>
      </c>
      <c r="G566" s="12">
        <f t="shared" si="79"/>
        <v>4.3950000000000003E-2</v>
      </c>
    </row>
    <row r="567" spans="1:7" x14ac:dyDescent="0.35">
      <c r="A567" s="18">
        <v>43298</v>
      </c>
      <c r="B567" s="17">
        <f t="shared" si="76"/>
        <v>2018</v>
      </c>
      <c r="C567" s="17">
        <f t="shared" si="77"/>
        <v>7</v>
      </c>
      <c r="D567" s="17">
        <f t="shared" si="78"/>
        <v>17</v>
      </c>
      <c r="E567" s="17">
        <v>51.41</v>
      </c>
      <c r="F567" s="17">
        <v>0</v>
      </c>
      <c r="G567" s="12">
        <f t="shared" si="79"/>
        <v>5.1409999999999997E-2</v>
      </c>
    </row>
    <row r="568" spans="1:7" x14ac:dyDescent="0.35">
      <c r="A568" s="18">
        <v>43299</v>
      </c>
      <c r="B568" s="17">
        <f t="shared" si="76"/>
        <v>2018</v>
      </c>
      <c r="C568" s="17">
        <f t="shared" si="77"/>
        <v>7</v>
      </c>
      <c r="D568" s="17">
        <f t="shared" si="78"/>
        <v>18</v>
      </c>
      <c r="E568" s="17">
        <v>48.52</v>
      </c>
      <c r="F568" s="17">
        <v>0</v>
      </c>
      <c r="G568" s="12">
        <f t="shared" si="79"/>
        <v>4.8520000000000001E-2</v>
      </c>
    </row>
    <row r="569" spans="1:7" x14ac:dyDescent="0.35">
      <c r="A569" s="18">
        <v>43300</v>
      </c>
      <c r="B569" s="17">
        <f t="shared" si="76"/>
        <v>2018</v>
      </c>
      <c r="C569" s="17">
        <f t="shared" si="77"/>
        <v>7</v>
      </c>
      <c r="D569" s="17">
        <f t="shared" si="78"/>
        <v>19</v>
      </c>
      <c r="E569" s="17">
        <v>44.29</v>
      </c>
      <c r="F569" s="17">
        <v>0</v>
      </c>
      <c r="G569" s="12">
        <f t="shared" si="79"/>
        <v>4.4289999999999996E-2</v>
      </c>
    </row>
    <row r="570" spans="1:7" x14ac:dyDescent="0.35">
      <c r="A570" s="18">
        <v>43301</v>
      </c>
      <c r="B570" s="17">
        <f t="shared" si="76"/>
        <v>2018</v>
      </c>
      <c r="C570" s="17">
        <f t="shared" si="77"/>
        <v>7</v>
      </c>
      <c r="D570" s="17">
        <f t="shared" si="78"/>
        <v>20</v>
      </c>
      <c r="E570" s="17">
        <v>48.73</v>
      </c>
      <c r="F570" s="17">
        <v>0</v>
      </c>
      <c r="G570" s="12">
        <f t="shared" si="79"/>
        <v>4.8729999999999996E-2</v>
      </c>
    </row>
    <row r="571" spans="1:7" x14ac:dyDescent="0.35">
      <c r="A571" s="18">
        <v>43302</v>
      </c>
      <c r="B571" s="17">
        <f t="shared" si="76"/>
        <v>2018</v>
      </c>
      <c r="C571" s="17">
        <f t="shared" si="77"/>
        <v>7</v>
      </c>
      <c r="D571" s="17">
        <f t="shared" si="78"/>
        <v>21</v>
      </c>
      <c r="E571" s="17">
        <v>44.91</v>
      </c>
      <c r="F571" s="17">
        <v>0</v>
      </c>
      <c r="G571" s="12">
        <f t="shared" si="79"/>
        <v>4.4909999999999999E-2</v>
      </c>
    </row>
    <row r="572" spans="1:7" x14ac:dyDescent="0.35">
      <c r="A572" s="18">
        <v>43303</v>
      </c>
      <c r="B572" s="17">
        <f t="shared" si="76"/>
        <v>2018</v>
      </c>
      <c r="C572" s="17">
        <f t="shared" si="77"/>
        <v>7</v>
      </c>
      <c r="D572" s="17">
        <f t="shared" si="78"/>
        <v>22</v>
      </c>
      <c r="E572" s="17">
        <v>44.84</v>
      </c>
      <c r="F572" s="17">
        <v>0</v>
      </c>
      <c r="G572" s="12">
        <f t="shared" si="79"/>
        <v>4.4840000000000005E-2</v>
      </c>
    </row>
    <row r="573" spans="1:7" x14ac:dyDescent="0.35">
      <c r="A573" s="18">
        <v>43304</v>
      </c>
      <c r="B573" s="17">
        <f t="shared" si="76"/>
        <v>2018</v>
      </c>
      <c r="C573" s="17">
        <f t="shared" si="77"/>
        <v>7</v>
      </c>
      <c r="D573" s="17">
        <f t="shared" si="78"/>
        <v>23</v>
      </c>
      <c r="E573" s="17">
        <v>47.74</v>
      </c>
      <c r="F573" s="17">
        <v>0</v>
      </c>
      <c r="G573" s="12">
        <f t="shared" si="79"/>
        <v>4.7740000000000005E-2</v>
      </c>
    </row>
    <row r="574" spans="1:7" x14ac:dyDescent="0.35">
      <c r="A574" s="18">
        <v>43305</v>
      </c>
      <c r="B574" s="17">
        <f t="shared" si="76"/>
        <v>2018</v>
      </c>
      <c r="C574" s="17">
        <f t="shared" si="77"/>
        <v>7</v>
      </c>
      <c r="D574" s="17">
        <f t="shared" si="78"/>
        <v>24</v>
      </c>
      <c r="E574" s="17">
        <v>50.02</v>
      </c>
      <c r="F574" s="17">
        <v>0</v>
      </c>
      <c r="G574" s="12">
        <f t="shared" si="79"/>
        <v>5.0020000000000002E-2</v>
      </c>
    </row>
    <row r="575" spans="1:7" x14ac:dyDescent="0.35">
      <c r="A575" s="18">
        <v>43306</v>
      </c>
      <c r="B575" s="17">
        <f t="shared" si="76"/>
        <v>2018</v>
      </c>
      <c r="C575" s="17">
        <f t="shared" si="77"/>
        <v>7</v>
      </c>
      <c r="D575" s="17">
        <f t="shared" si="78"/>
        <v>25</v>
      </c>
      <c r="E575" s="17">
        <v>41.64</v>
      </c>
      <c r="F575" s="17">
        <v>0</v>
      </c>
      <c r="G575" s="12">
        <f t="shared" si="79"/>
        <v>4.1640000000000003E-2</v>
      </c>
    </row>
    <row r="576" spans="1:7" x14ac:dyDescent="0.35">
      <c r="A576" s="18">
        <v>43307</v>
      </c>
      <c r="B576" s="17">
        <f t="shared" si="76"/>
        <v>2018</v>
      </c>
      <c r="C576" s="17">
        <f t="shared" si="77"/>
        <v>7</v>
      </c>
      <c r="D576" s="17">
        <f t="shared" si="78"/>
        <v>26</v>
      </c>
      <c r="E576" s="17">
        <v>39.43</v>
      </c>
      <c r="F576" s="17">
        <v>0</v>
      </c>
      <c r="G576" s="12">
        <f t="shared" si="79"/>
        <v>3.943E-2</v>
      </c>
    </row>
    <row r="577" spans="1:7" x14ac:dyDescent="0.35">
      <c r="A577" s="18">
        <v>43308</v>
      </c>
      <c r="B577" s="17">
        <f t="shared" si="76"/>
        <v>2018</v>
      </c>
      <c r="C577" s="17">
        <f t="shared" si="77"/>
        <v>7</v>
      </c>
      <c r="D577" s="17">
        <f t="shared" si="78"/>
        <v>27</v>
      </c>
      <c r="E577" s="17">
        <v>49.25</v>
      </c>
      <c r="F577" s="17">
        <v>0</v>
      </c>
      <c r="G577" s="12">
        <f t="shared" si="79"/>
        <v>4.9250000000000002E-2</v>
      </c>
    </row>
    <row r="578" spans="1:7" x14ac:dyDescent="0.35">
      <c r="A578" s="18">
        <v>43309</v>
      </c>
      <c r="B578" s="17">
        <f t="shared" si="76"/>
        <v>2018</v>
      </c>
      <c r="C578" s="17">
        <f t="shared" si="77"/>
        <v>7</v>
      </c>
      <c r="D578" s="17">
        <f t="shared" si="78"/>
        <v>28</v>
      </c>
      <c r="E578" s="17">
        <v>47.06</v>
      </c>
      <c r="F578" s="17">
        <v>0</v>
      </c>
      <c r="G578" s="12">
        <f t="shared" si="79"/>
        <v>4.7060000000000005E-2</v>
      </c>
    </row>
    <row r="579" spans="1:7" x14ac:dyDescent="0.35">
      <c r="A579" s="18">
        <v>43310</v>
      </c>
      <c r="B579" s="17">
        <f t="shared" si="76"/>
        <v>2018</v>
      </c>
      <c r="C579" s="17">
        <f t="shared" si="77"/>
        <v>7</v>
      </c>
      <c r="D579" s="17">
        <f t="shared" si="78"/>
        <v>29</v>
      </c>
      <c r="E579" s="17">
        <v>46.52</v>
      </c>
      <c r="F579" s="17">
        <v>0</v>
      </c>
      <c r="G579" s="12">
        <f t="shared" si="79"/>
        <v>4.6520000000000006E-2</v>
      </c>
    </row>
    <row r="580" spans="1:7" x14ac:dyDescent="0.35">
      <c r="A580" s="18">
        <v>43311</v>
      </c>
      <c r="B580" s="17">
        <f t="shared" si="76"/>
        <v>2018</v>
      </c>
      <c r="C580" s="17">
        <f t="shared" si="77"/>
        <v>7</v>
      </c>
      <c r="D580" s="17">
        <f t="shared" si="78"/>
        <v>30</v>
      </c>
      <c r="E580" s="17">
        <v>44.47</v>
      </c>
      <c r="F580" s="17">
        <v>0</v>
      </c>
      <c r="G580" s="12">
        <f t="shared" si="79"/>
        <v>4.4469999999999996E-2</v>
      </c>
    </row>
    <row r="581" spans="1:7" x14ac:dyDescent="0.35">
      <c r="A581" s="18">
        <v>43312</v>
      </c>
      <c r="B581" s="17">
        <f t="shared" si="76"/>
        <v>2018</v>
      </c>
      <c r="C581" s="17">
        <f t="shared" si="77"/>
        <v>7</v>
      </c>
      <c r="D581" s="17">
        <f t="shared" si="78"/>
        <v>31</v>
      </c>
      <c r="E581" s="17">
        <v>35.979999999999997</v>
      </c>
      <c r="F581" s="17">
        <v>0</v>
      </c>
      <c r="G581" s="12">
        <f t="shared" si="79"/>
        <v>3.5979999999999998E-2</v>
      </c>
    </row>
    <row r="582" spans="1:7" x14ac:dyDescent="0.35">
      <c r="A582" s="18">
        <v>43313</v>
      </c>
      <c r="B582" s="17">
        <f t="shared" ref="B582:B645" si="80">YEAR(A582)</f>
        <v>2018</v>
      </c>
      <c r="C582" s="17">
        <f t="shared" ref="C582:C645" si="81">MONTH(A582)</f>
        <v>8</v>
      </c>
      <c r="D582" s="17">
        <f t="shared" ref="D582:D645" si="82">DAY(A582)</f>
        <v>1</v>
      </c>
      <c r="E582" s="17">
        <v>37.11</v>
      </c>
      <c r="F582" s="17">
        <v>0</v>
      </c>
      <c r="G582" s="12">
        <f t="shared" ref="G582:G645" si="83">SUM(E582:F582)/1000</f>
        <v>3.7109999999999997E-2</v>
      </c>
    </row>
    <row r="583" spans="1:7" x14ac:dyDescent="0.35">
      <c r="A583" s="18">
        <v>43314</v>
      </c>
      <c r="B583" s="17">
        <f t="shared" si="80"/>
        <v>2018</v>
      </c>
      <c r="C583" s="17">
        <f t="shared" si="81"/>
        <v>8</v>
      </c>
      <c r="D583" s="17">
        <f t="shared" si="82"/>
        <v>2</v>
      </c>
      <c r="E583" s="17">
        <v>34.49</v>
      </c>
      <c r="F583" s="17">
        <v>0</v>
      </c>
      <c r="G583" s="12">
        <f t="shared" si="83"/>
        <v>3.449E-2</v>
      </c>
    </row>
    <row r="584" spans="1:7" x14ac:dyDescent="0.35">
      <c r="A584" s="18">
        <v>43315</v>
      </c>
      <c r="B584" s="17">
        <f t="shared" si="80"/>
        <v>2018</v>
      </c>
      <c r="C584" s="17">
        <f t="shared" si="81"/>
        <v>8</v>
      </c>
      <c r="D584" s="17">
        <f t="shared" si="82"/>
        <v>3</v>
      </c>
      <c r="E584" s="17">
        <v>27.65</v>
      </c>
      <c r="F584" s="17">
        <v>0</v>
      </c>
      <c r="G584" s="12">
        <f t="shared" si="83"/>
        <v>2.7649999999999997E-2</v>
      </c>
    </row>
    <row r="585" spans="1:7" x14ac:dyDescent="0.35">
      <c r="A585" s="18">
        <v>43316</v>
      </c>
      <c r="B585" s="17">
        <f t="shared" si="80"/>
        <v>2018</v>
      </c>
      <c r="C585" s="17">
        <f t="shared" si="81"/>
        <v>8</v>
      </c>
      <c r="D585" s="17">
        <f t="shared" si="82"/>
        <v>4</v>
      </c>
      <c r="E585" s="17">
        <v>24.32</v>
      </c>
      <c r="F585" s="17">
        <v>0</v>
      </c>
      <c r="G585" s="12">
        <f t="shared" si="83"/>
        <v>2.4320000000000001E-2</v>
      </c>
    </row>
    <row r="586" spans="1:7" x14ac:dyDescent="0.35">
      <c r="A586" s="18">
        <v>43317</v>
      </c>
      <c r="B586" s="17">
        <f t="shared" si="80"/>
        <v>2018</v>
      </c>
      <c r="C586" s="17">
        <f t="shared" si="81"/>
        <v>8</v>
      </c>
      <c r="D586" s="17">
        <f t="shared" si="82"/>
        <v>5</v>
      </c>
      <c r="E586" s="17">
        <v>24.12</v>
      </c>
      <c r="F586" s="17">
        <v>0</v>
      </c>
      <c r="G586" s="12">
        <f t="shared" si="83"/>
        <v>2.4120000000000003E-2</v>
      </c>
    </row>
    <row r="587" spans="1:7" x14ac:dyDescent="0.35">
      <c r="A587" s="18">
        <v>43318</v>
      </c>
      <c r="B587" s="17">
        <f t="shared" si="80"/>
        <v>2018</v>
      </c>
      <c r="C587" s="17">
        <f t="shared" si="81"/>
        <v>8</v>
      </c>
      <c r="D587" s="17">
        <f t="shared" si="82"/>
        <v>6</v>
      </c>
      <c r="E587" s="17">
        <v>18.34</v>
      </c>
      <c r="F587" s="17">
        <v>0</v>
      </c>
      <c r="G587" s="12">
        <f t="shared" si="83"/>
        <v>1.8339999999999999E-2</v>
      </c>
    </row>
    <row r="588" spans="1:7" x14ac:dyDescent="0.35">
      <c r="A588" s="18">
        <v>43319</v>
      </c>
      <c r="B588" s="17">
        <f t="shared" si="80"/>
        <v>2018</v>
      </c>
      <c r="C588" s="17">
        <f t="shared" si="81"/>
        <v>8</v>
      </c>
      <c r="D588" s="17">
        <f t="shared" si="82"/>
        <v>7</v>
      </c>
      <c r="E588" s="17">
        <v>35.130000000000003</v>
      </c>
      <c r="F588" s="17">
        <v>0</v>
      </c>
      <c r="G588" s="12">
        <f t="shared" si="83"/>
        <v>3.5130000000000002E-2</v>
      </c>
    </row>
    <row r="589" spans="1:7" x14ac:dyDescent="0.35">
      <c r="A589" s="18">
        <v>43320</v>
      </c>
      <c r="B589" s="17">
        <f t="shared" si="80"/>
        <v>2018</v>
      </c>
      <c r="C589" s="17">
        <f t="shared" si="81"/>
        <v>8</v>
      </c>
      <c r="D589" s="17">
        <f t="shared" si="82"/>
        <v>8</v>
      </c>
      <c r="E589" s="17">
        <v>34.94</v>
      </c>
      <c r="F589" s="17">
        <v>0</v>
      </c>
      <c r="G589" s="12">
        <f t="shared" si="83"/>
        <v>3.4939999999999999E-2</v>
      </c>
    </row>
    <row r="590" spans="1:7" x14ac:dyDescent="0.35">
      <c r="A590" s="18">
        <v>43321</v>
      </c>
      <c r="B590" s="17">
        <f t="shared" si="80"/>
        <v>2018</v>
      </c>
      <c r="C590" s="17">
        <f t="shared" si="81"/>
        <v>8</v>
      </c>
      <c r="D590" s="17">
        <f t="shared" si="82"/>
        <v>9</v>
      </c>
      <c r="E590" s="17">
        <v>35.74</v>
      </c>
      <c r="F590" s="17">
        <v>0</v>
      </c>
      <c r="G590" s="12">
        <f t="shared" si="83"/>
        <v>3.5740000000000001E-2</v>
      </c>
    </row>
    <row r="591" spans="1:7" x14ac:dyDescent="0.35">
      <c r="A591" s="18">
        <v>43322</v>
      </c>
      <c r="B591" s="17">
        <f t="shared" si="80"/>
        <v>2018</v>
      </c>
      <c r="C591" s="17">
        <f t="shared" si="81"/>
        <v>8</v>
      </c>
      <c r="D591" s="17">
        <f t="shared" si="82"/>
        <v>10</v>
      </c>
      <c r="E591" s="17">
        <v>42.9</v>
      </c>
      <c r="F591" s="17">
        <v>0</v>
      </c>
      <c r="G591" s="12">
        <f t="shared" si="83"/>
        <v>4.2900000000000001E-2</v>
      </c>
    </row>
    <row r="592" spans="1:7" x14ac:dyDescent="0.35">
      <c r="A592" s="18">
        <v>43323</v>
      </c>
      <c r="B592" s="17">
        <f t="shared" si="80"/>
        <v>2018</v>
      </c>
      <c r="C592" s="17">
        <f t="shared" si="81"/>
        <v>8</v>
      </c>
      <c r="D592" s="17">
        <f t="shared" si="82"/>
        <v>11</v>
      </c>
      <c r="E592" s="17">
        <v>41.41</v>
      </c>
      <c r="F592" s="17">
        <v>0</v>
      </c>
      <c r="G592" s="12">
        <f t="shared" si="83"/>
        <v>4.1409999999999995E-2</v>
      </c>
    </row>
    <row r="593" spans="1:7" x14ac:dyDescent="0.35">
      <c r="A593" s="18">
        <v>43324</v>
      </c>
      <c r="B593" s="17">
        <f t="shared" si="80"/>
        <v>2018</v>
      </c>
      <c r="C593" s="17">
        <f t="shared" si="81"/>
        <v>8</v>
      </c>
      <c r="D593" s="17">
        <f t="shared" si="82"/>
        <v>12</v>
      </c>
      <c r="E593" s="17">
        <v>41.35</v>
      </c>
      <c r="F593" s="17">
        <v>0</v>
      </c>
      <c r="G593" s="12">
        <f t="shared" si="83"/>
        <v>4.1350000000000005E-2</v>
      </c>
    </row>
    <row r="594" spans="1:7" x14ac:dyDescent="0.35">
      <c r="A594" s="18">
        <v>43325</v>
      </c>
      <c r="B594" s="17">
        <f t="shared" si="80"/>
        <v>2018</v>
      </c>
      <c r="C594" s="17">
        <f t="shared" si="81"/>
        <v>8</v>
      </c>
      <c r="D594" s="17">
        <f t="shared" si="82"/>
        <v>13</v>
      </c>
      <c r="E594" s="17">
        <v>44.88</v>
      </c>
      <c r="F594" s="17">
        <v>0</v>
      </c>
      <c r="G594" s="12">
        <f t="shared" si="83"/>
        <v>4.4880000000000003E-2</v>
      </c>
    </row>
    <row r="595" spans="1:7" x14ac:dyDescent="0.35">
      <c r="A595" s="18">
        <v>43326</v>
      </c>
      <c r="B595" s="17">
        <f t="shared" si="80"/>
        <v>2018</v>
      </c>
      <c r="C595" s="17">
        <f t="shared" si="81"/>
        <v>8</v>
      </c>
      <c r="D595" s="17">
        <f t="shared" si="82"/>
        <v>14</v>
      </c>
      <c r="E595" s="17">
        <v>32.46</v>
      </c>
      <c r="F595" s="17">
        <v>0</v>
      </c>
      <c r="G595" s="12">
        <f t="shared" si="83"/>
        <v>3.2460000000000003E-2</v>
      </c>
    </row>
    <row r="596" spans="1:7" x14ac:dyDescent="0.35">
      <c r="A596" s="18">
        <v>43327</v>
      </c>
      <c r="B596" s="17">
        <f t="shared" si="80"/>
        <v>2018</v>
      </c>
      <c r="C596" s="17">
        <f t="shared" si="81"/>
        <v>8</v>
      </c>
      <c r="D596" s="17">
        <f t="shared" si="82"/>
        <v>15</v>
      </c>
      <c r="E596" s="17">
        <v>46.58</v>
      </c>
      <c r="F596" s="17">
        <v>0</v>
      </c>
      <c r="G596" s="12">
        <f t="shared" si="83"/>
        <v>4.6579999999999996E-2</v>
      </c>
    </row>
    <row r="597" spans="1:7" x14ac:dyDescent="0.35">
      <c r="A597" s="18">
        <v>43328</v>
      </c>
      <c r="B597" s="17">
        <f t="shared" si="80"/>
        <v>2018</v>
      </c>
      <c r="C597" s="17">
        <f t="shared" si="81"/>
        <v>8</v>
      </c>
      <c r="D597" s="17">
        <f t="shared" si="82"/>
        <v>16</v>
      </c>
      <c r="E597" s="17">
        <v>49.34</v>
      </c>
      <c r="F597" s="17">
        <v>0</v>
      </c>
      <c r="G597" s="12">
        <f t="shared" si="83"/>
        <v>4.9340000000000002E-2</v>
      </c>
    </row>
    <row r="598" spans="1:7" x14ac:dyDescent="0.35">
      <c r="A598" s="18">
        <v>43329</v>
      </c>
      <c r="B598" s="17">
        <f t="shared" si="80"/>
        <v>2018</v>
      </c>
      <c r="C598" s="17">
        <f t="shared" si="81"/>
        <v>8</v>
      </c>
      <c r="D598" s="17">
        <f t="shared" si="82"/>
        <v>17</v>
      </c>
      <c r="E598" s="17">
        <v>47.5</v>
      </c>
      <c r="F598" s="17">
        <v>0</v>
      </c>
      <c r="G598" s="12">
        <f t="shared" si="83"/>
        <v>4.7500000000000001E-2</v>
      </c>
    </row>
    <row r="599" spans="1:7" x14ac:dyDescent="0.35">
      <c r="A599" s="18">
        <v>43330</v>
      </c>
      <c r="B599" s="17">
        <f t="shared" si="80"/>
        <v>2018</v>
      </c>
      <c r="C599" s="17">
        <f t="shared" si="81"/>
        <v>8</v>
      </c>
      <c r="D599" s="17">
        <f t="shared" si="82"/>
        <v>18</v>
      </c>
      <c r="E599" s="17">
        <v>36.770000000000003</v>
      </c>
      <c r="F599" s="17">
        <v>0</v>
      </c>
      <c r="G599" s="12">
        <f t="shared" si="83"/>
        <v>3.6770000000000004E-2</v>
      </c>
    </row>
    <row r="600" spans="1:7" x14ac:dyDescent="0.35">
      <c r="A600" s="18">
        <v>43331</v>
      </c>
      <c r="B600" s="17">
        <f t="shared" si="80"/>
        <v>2018</v>
      </c>
      <c r="C600" s="17">
        <f t="shared" si="81"/>
        <v>8</v>
      </c>
      <c r="D600" s="17">
        <f t="shared" si="82"/>
        <v>19</v>
      </c>
      <c r="E600" s="17">
        <v>38.340000000000003</v>
      </c>
      <c r="F600" s="17">
        <v>0</v>
      </c>
      <c r="G600" s="12">
        <f t="shared" si="83"/>
        <v>3.8340000000000006E-2</v>
      </c>
    </row>
    <row r="601" spans="1:7" x14ac:dyDescent="0.35">
      <c r="A601" s="18">
        <v>43332</v>
      </c>
      <c r="B601" s="17">
        <f t="shared" si="80"/>
        <v>2018</v>
      </c>
      <c r="C601" s="17">
        <f t="shared" si="81"/>
        <v>8</v>
      </c>
      <c r="D601" s="17">
        <f t="shared" si="82"/>
        <v>20</v>
      </c>
      <c r="E601" s="17">
        <v>34.36</v>
      </c>
      <c r="F601" s="17">
        <v>0</v>
      </c>
      <c r="G601" s="12">
        <f t="shared" si="83"/>
        <v>3.4360000000000002E-2</v>
      </c>
    </row>
    <row r="602" spans="1:7" x14ac:dyDescent="0.35">
      <c r="A602" s="18">
        <v>43333</v>
      </c>
      <c r="B602" s="17">
        <f t="shared" si="80"/>
        <v>2018</v>
      </c>
      <c r="C602" s="17">
        <f t="shared" si="81"/>
        <v>8</v>
      </c>
      <c r="D602" s="17">
        <f t="shared" si="82"/>
        <v>21</v>
      </c>
      <c r="E602" s="17">
        <v>41.31</v>
      </c>
      <c r="F602" s="17">
        <v>0</v>
      </c>
      <c r="G602" s="12">
        <f t="shared" si="83"/>
        <v>4.1309999999999999E-2</v>
      </c>
    </row>
    <row r="603" spans="1:7" x14ac:dyDescent="0.35">
      <c r="A603" s="18">
        <v>43334</v>
      </c>
      <c r="B603" s="17">
        <f t="shared" si="80"/>
        <v>2018</v>
      </c>
      <c r="C603" s="17">
        <f t="shared" si="81"/>
        <v>8</v>
      </c>
      <c r="D603" s="17">
        <f t="shared" si="82"/>
        <v>22</v>
      </c>
      <c r="E603" s="17">
        <v>40.69</v>
      </c>
      <c r="F603" s="17">
        <v>0</v>
      </c>
      <c r="G603" s="12">
        <f t="shared" si="83"/>
        <v>4.0689999999999997E-2</v>
      </c>
    </row>
    <row r="604" spans="1:7" x14ac:dyDescent="0.35">
      <c r="A604" s="18">
        <v>43335</v>
      </c>
      <c r="B604" s="17">
        <f t="shared" si="80"/>
        <v>2018</v>
      </c>
      <c r="C604" s="17">
        <f t="shared" si="81"/>
        <v>8</v>
      </c>
      <c r="D604" s="17">
        <f t="shared" si="82"/>
        <v>23</v>
      </c>
      <c r="E604" s="17">
        <v>46.11</v>
      </c>
      <c r="F604" s="17">
        <v>0</v>
      </c>
      <c r="G604" s="12">
        <f t="shared" si="83"/>
        <v>4.6109999999999998E-2</v>
      </c>
    </row>
    <row r="605" spans="1:7" x14ac:dyDescent="0.35">
      <c r="A605" s="18">
        <v>43336</v>
      </c>
      <c r="B605" s="17">
        <f t="shared" si="80"/>
        <v>2018</v>
      </c>
      <c r="C605" s="17">
        <f t="shared" si="81"/>
        <v>8</v>
      </c>
      <c r="D605" s="17">
        <f t="shared" si="82"/>
        <v>24</v>
      </c>
      <c r="E605" s="17">
        <v>39.56</v>
      </c>
      <c r="F605" s="17">
        <v>0</v>
      </c>
      <c r="G605" s="12">
        <f t="shared" si="83"/>
        <v>3.9560000000000005E-2</v>
      </c>
    </row>
    <row r="606" spans="1:7" x14ac:dyDescent="0.35">
      <c r="A606" s="18">
        <v>43337</v>
      </c>
      <c r="B606" s="17">
        <f t="shared" si="80"/>
        <v>2018</v>
      </c>
      <c r="C606" s="17">
        <f t="shared" si="81"/>
        <v>8</v>
      </c>
      <c r="D606" s="17">
        <f t="shared" si="82"/>
        <v>25</v>
      </c>
      <c r="E606" s="17">
        <v>27.86</v>
      </c>
      <c r="F606" s="17">
        <v>0</v>
      </c>
      <c r="G606" s="12">
        <f t="shared" si="83"/>
        <v>2.7859999999999999E-2</v>
      </c>
    </row>
    <row r="607" spans="1:7" x14ac:dyDescent="0.35">
      <c r="A607" s="18">
        <v>43338</v>
      </c>
      <c r="B607" s="17">
        <f t="shared" si="80"/>
        <v>2018</v>
      </c>
      <c r="C607" s="17">
        <f t="shared" si="81"/>
        <v>8</v>
      </c>
      <c r="D607" s="17">
        <f t="shared" si="82"/>
        <v>26</v>
      </c>
      <c r="E607" s="17">
        <v>27.5</v>
      </c>
      <c r="F607" s="17">
        <v>0</v>
      </c>
      <c r="G607" s="12">
        <f t="shared" si="83"/>
        <v>2.75E-2</v>
      </c>
    </row>
    <row r="608" spans="1:7" x14ac:dyDescent="0.35">
      <c r="A608" s="18">
        <v>43339</v>
      </c>
      <c r="B608" s="17">
        <f t="shared" si="80"/>
        <v>2018</v>
      </c>
      <c r="C608" s="17">
        <f t="shared" si="81"/>
        <v>8</v>
      </c>
      <c r="D608" s="17">
        <f t="shared" si="82"/>
        <v>27</v>
      </c>
      <c r="E608" s="17">
        <v>28.2</v>
      </c>
      <c r="F608" s="17">
        <v>0</v>
      </c>
      <c r="G608" s="12">
        <f t="shared" si="83"/>
        <v>2.8199999999999999E-2</v>
      </c>
    </row>
    <row r="609" spans="1:7" x14ac:dyDescent="0.35">
      <c r="A609" s="18">
        <v>43340</v>
      </c>
      <c r="B609" s="17">
        <f t="shared" si="80"/>
        <v>2018</v>
      </c>
      <c r="C609" s="17">
        <f t="shared" si="81"/>
        <v>8</v>
      </c>
      <c r="D609" s="17">
        <f t="shared" si="82"/>
        <v>28</v>
      </c>
      <c r="E609" s="17">
        <v>35.53</v>
      </c>
      <c r="F609" s="17">
        <v>0</v>
      </c>
      <c r="G609" s="12">
        <f t="shared" si="83"/>
        <v>3.5529999999999999E-2</v>
      </c>
    </row>
    <row r="610" spans="1:7" x14ac:dyDescent="0.35">
      <c r="A610" s="18">
        <v>43341</v>
      </c>
      <c r="B610" s="17">
        <f t="shared" si="80"/>
        <v>2018</v>
      </c>
      <c r="C610" s="17">
        <f t="shared" si="81"/>
        <v>8</v>
      </c>
      <c r="D610" s="17">
        <f t="shared" si="82"/>
        <v>29</v>
      </c>
      <c r="E610" s="17">
        <v>38.799999999999997</v>
      </c>
      <c r="F610" s="17">
        <v>0</v>
      </c>
      <c r="G610" s="12">
        <f t="shared" si="83"/>
        <v>3.8799999999999994E-2</v>
      </c>
    </row>
    <row r="611" spans="1:7" x14ac:dyDescent="0.35">
      <c r="A611" s="18">
        <v>43342</v>
      </c>
      <c r="B611" s="17">
        <f t="shared" si="80"/>
        <v>2018</v>
      </c>
      <c r="C611" s="17">
        <f t="shared" si="81"/>
        <v>8</v>
      </c>
      <c r="D611" s="17">
        <f t="shared" si="82"/>
        <v>30</v>
      </c>
      <c r="E611" s="17">
        <v>35.04</v>
      </c>
      <c r="F611" s="17">
        <v>0</v>
      </c>
      <c r="G611" s="12">
        <f t="shared" si="83"/>
        <v>3.5040000000000002E-2</v>
      </c>
    </row>
    <row r="612" spans="1:7" x14ac:dyDescent="0.35">
      <c r="A612" s="18">
        <v>43343</v>
      </c>
      <c r="B612" s="17">
        <f t="shared" si="80"/>
        <v>2018</v>
      </c>
      <c r="C612" s="17">
        <f t="shared" si="81"/>
        <v>8</v>
      </c>
      <c r="D612" s="17">
        <f t="shared" si="82"/>
        <v>31</v>
      </c>
      <c r="E612" s="17">
        <v>38.69</v>
      </c>
      <c r="F612" s="17">
        <v>0</v>
      </c>
      <c r="G612" s="12">
        <f t="shared" si="83"/>
        <v>3.8689999999999995E-2</v>
      </c>
    </row>
    <row r="613" spans="1:7" x14ac:dyDescent="0.35">
      <c r="A613" s="18">
        <v>43344</v>
      </c>
      <c r="B613" s="17">
        <f t="shared" si="80"/>
        <v>2018</v>
      </c>
      <c r="C613" s="17">
        <f t="shared" si="81"/>
        <v>9</v>
      </c>
      <c r="D613" s="17">
        <f t="shared" si="82"/>
        <v>1</v>
      </c>
      <c r="E613" s="17">
        <v>25.54</v>
      </c>
      <c r="F613" s="17">
        <v>0</v>
      </c>
      <c r="G613" s="12">
        <f t="shared" si="83"/>
        <v>2.554E-2</v>
      </c>
    </row>
    <row r="614" spans="1:7" x14ac:dyDescent="0.35">
      <c r="A614" s="18">
        <v>43345</v>
      </c>
      <c r="B614" s="17">
        <f t="shared" si="80"/>
        <v>2018</v>
      </c>
      <c r="C614" s="17">
        <f t="shared" si="81"/>
        <v>9</v>
      </c>
      <c r="D614" s="17">
        <f t="shared" si="82"/>
        <v>2</v>
      </c>
      <c r="E614" s="17">
        <v>25.15</v>
      </c>
      <c r="F614" s="17">
        <v>0</v>
      </c>
      <c r="G614" s="12">
        <f t="shared" si="83"/>
        <v>2.5149999999999999E-2</v>
      </c>
    </row>
    <row r="615" spans="1:7" x14ac:dyDescent="0.35">
      <c r="A615" s="18">
        <v>43346</v>
      </c>
      <c r="B615" s="17">
        <f t="shared" si="80"/>
        <v>2018</v>
      </c>
      <c r="C615" s="17">
        <f t="shared" si="81"/>
        <v>9</v>
      </c>
      <c r="D615" s="17">
        <f t="shared" si="82"/>
        <v>3</v>
      </c>
      <c r="E615" s="17">
        <v>28.77</v>
      </c>
      <c r="F615" s="17">
        <v>0</v>
      </c>
      <c r="G615" s="12">
        <f t="shared" si="83"/>
        <v>2.877E-2</v>
      </c>
    </row>
    <row r="616" spans="1:7" x14ac:dyDescent="0.35">
      <c r="A616" s="18">
        <v>43347</v>
      </c>
      <c r="B616" s="17">
        <f t="shared" si="80"/>
        <v>2018</v>
      </c>
      <c r="C616" s="17">
        <f t="shared" si="81"/>
        <v>9</v>
      </c>
      <c r="D616" s="17">
        <f t="shared" si="82"/>
        <v>4</v>
      </c>
      <c r="E616" s="17">
        <v>24.72</v>
      </c>
      <c r="F616" s="17">
        <v>0</v>
      </c>
      <c r="G616" s="12">
        <f t="shared" si="83"/>
        <v>2.4719999999999999E-2</v>
      </c>
    </row>
    <row r="617" spans="1:7" x14ac:dyDescent="0.35">
      <c r="A617" s="18">
        <v>43348</v>
      </c>
      <c r="B617" s="17">
        <f t="shared" si="80"/>
        <v>2018</v>
      </c>
      <c r="C617" s="17">
        <f t="shared" si="81"/>
        <v>9</v>
      </c>
      <c r="D617" s="17">
        <f t="shared" si="82"/>
        <v>5</v>
      </c>
      <c r="E617" s="17">
        <v>25.67</v>
      </c>
      <c r="F617" s="17">
        <v>0</v>
      </c>
      <c r="G617" s="12">
        <f t="shared" si="83"/>
        <v>2.5670000000000002E-2</v>
      </c>
    </row>
    <row r="618" spans="1:7" x14ac:dyDescent="0.35">
      <c r="A618" s="18">
        <v>43349</v>
      </c>
      <c r="B618" s="17">
        <f t="shared" si="80"/>
        <v>2018</v>
      </c>
      <c r="C618" s="17">
        <f t="shared" si="81"/>
        <v>9</v>
      </c>
      <c r="D618" s="17">
        <f t="shared" si="82"/>
        <v>6</v>
      </c>
      <c r="E618" s="17">
        <v>26.95</v>
      </c>
      <c r="F618" s="17">
        <v>0</v>
      </c>
      <c r="G618" s="12">
        <f t="shared" si="83"/>
        <v>2.6949999999999998E-2</v>
      </c>
    </row>
    <row r="619" spans="1:7" x14ac:dyDescent="0.35">
      <c r="A619" s="18">
        <v>43350</v>
      </c>
      <c r="B619" s="17">
        <f t="shared" si="80"/>
        <v>2018</v>
      </c>
      <c r="C619" s="17">
        <f t="shared" si="81"/>
        <v>9</v>
      </c>
      <c r="D619" s="17">
        <f t="shared" si="82"/>
        <v>7</v>
      </c>
      <c r="E619" s="17">
        <v>16.05</v>
      </c>
      <c r="F619" s="17">
        <v>0</v>
      </c>
      <c r="G619" s="12">
        <f t="shared" si="83"/>
        <v>1.6050000000000002E-2</v>
      </c>
    </row>
    <row r="620" spans="1:7" x14ac:dyDescent="0.35">
      <c r="A620" s="18">
        <v>43351</v>
      </c>
      <c r="B620" s="17">
        <f t="shared" si="80"/>
        <v>2018</v>
      </c>
      <c r="C620" s="17">
        <f t="shared" si="81"/>
        <v>9</v>
      </c>
      <c r="D620" s="17">
        <f t="shared" si="82"/>
        <v>8</v>
      </c>
      <c r="E620" s="17">
        <v>16.25</v>
      </c>
      <c r="F620" s="17">
        <v>0</v>
      </c>
      <c r="G620" s="12">
        <f t="shared" si="83"/>
        <v>1.6250000000000001E-2</v>
      </c>
    </row>
    <row r="621" spans="1:7" x14ac:dyDescent="0.35">
      <c r="A621" s="18">
        <v>43352</v>
      </c>
      <c r="B621" s="17">
        <f t="shared" si="80"/>
        <v>2018</v>
      </c>
      <c r="C621" s="17">
        <f t="shared" si="81"/>
        <v>9</v>
      </c>
      <c r="D621" s="17">
        <f t="shared" si="82"/>
        <v>9</v>
      </c>
      <c r="E621" s="17">
        <v>18.690000000000001</v>
      </c>
      <c r="F621" s="17">
        <v>0</v>
      </c>
      <c r="G621" s="12">
        <f t="shared" si="83"/>
        <v>1.8690000000000002E-2</v>
      </c>
    </row>
    <row r="622" spans="1:7" x14ac:dyDescent="0.35">
      <c r="A622" s="18">
        <v>43353</v>
      </c>
      <c r="B622" s="17">
        <f t="shared" si="80"/>
        <v>2018</v>
      </c>
      <c r="C622" s="17">
        <f t="shared" si="81"/>
        <v>9</v>
      </c>
      <c r="D622" s="17">
        <f t="shared" si="82"/>
        <v>10</v>
      </c>
      <c r="E622" s="17">
        <v>28.56</v>
      </c>
      <c r="F622" s="17">
        <v>0</v>
      </c>
      <c r="G622" s="12">
        <f t="shared" si="83"/>
        <v>2.8559999999999999E-2</v>
      </c>
    </row>
    <row r="623" spans="1:7" x14ac:dyDescent="0.35">
      <c r="A623" s="18">
        <v>43354</v>
      </c>
      <c r="B623" s="17">
        <f t="shared" si="80"/>
        <v>2018</v>
      </c>
      <c r="C623" s="17">
        <f t="shared" si="81"/>
        <v>9</v>
      </c>
      <c r="D623" s="17">
        <f t="shared" si="82"/>
        <v>11</v>
      </c>
      <c r="E623" s="17">
        <v>23.35</v>
      </c>
      <c r="F623" s="17">
        <v>0</v>
      </c>
      <c r="G623" s="12">
        <f t="shared" si="83"/>
        <v>2.3350000000000003E-2</v>
      </c>
    </row>
    <row r="624" spans="1:7" x14ac:dyDescent="0.35">
      <c r="A624" s="18">
        <v>43355</v>
      </c>
      <c r="B624" s="17">
        <f t="shared" si="80"/>
        <v>2018</v>
      </c>
      <c r="C624" s="17">
        <f t="shared" si="81"/>
        <v>9</v>
      </c>
      <c r="D624" s="17">
        <f t="shared" si="82"/>
        <v>12</v>
      </c>
      <c r="E624" s="17">
        <v>36.729999999999997</v>
      </c>
      <c r="F624" s="17">
        <v>0</v>
      </c>
      <c r="G624" s="12">
        <f t="shared" si="83"/>
        <v>3.6729999999999999E-2</v>
      </c>
    </row>
    <row r="625" spans="1:7" x14ac:dyDescent="0.35">
      <c r="A625" s="18">
        <v>43356</v>
      </c>
      <c r="B625" s="17">
        <f t="shared" si="80"/>
        <v>2018</v>
      </c>
      <c r="C625" s="17">
        <f t="shared" si="81"/>
        <v>9</v>
      </c>
      <c r="D625" s="17">
        <f t="shared" si="82"/>
        <v>13</v>
      </c>
      <c r="E625" s="17">
        <v>34.46</v>
      </c>
      <c r="F625" s="17">
        <v>0</v>
      </c>
      <c r="G625" s="12">
        <f t="shared" si="83"/>
        <v>3.4459999999999998E-2</v>
      </c>
    </row>
    <row r="626" spans="1:7" x14ac:dyDescent="0.35">
      <c r="A626" s="18">
        <v>43357</v>
      </c>
      <c r="B626" s="17">
        <f t="shared" si="80"/>
        <v>2018</v>
      </c>
      <c r="C626" s="17">
        <f t="shared" si="81"/>
        <v>9</v>
      </c>
      <c r="D626" s="17">
        <f t="shared" si="82"/>
        <v>14</v>
      </c>
      <c r="E626" s="17">
        <v>32.1</v>
      </c>
      <c r="F626" s="17">
        <v>0</v>
      </c>
      <c r="G626" s="12">
        <f t="shared" si="83"/>
        <v>3.2100000000000004E-2</v>
      </c>
    </row>
    <row r="627" spans="1:7" x14ac:dyDescent="0.35">
      <c r="A627" s="18">
        <v>43358</v>
      </c>
      <c r="B627" s="17">
        <f t="shared" si="80"/>
        <v>2018</v>
      </c>
      <c r="C627" s="17">
        <f t="shared" si="81"/>
        <v>9</v>
      </c>
      <c r="D627" s="17">
        <f t="shared" si="82"/>
        <v>15</v>
      </c>
      <c r="E627" s="17">
        <v>25.51</v>
      </c>
      <c r="F627" s="17">
        <v>0</v>
      </c>
      <c r="G627" s="12">
        <f t="shared" si="83"/>
        <v>2.5510000000000001E-2</v>
      </c>
    </row>
    <row r="628" spans="1:7" x14ac:dyDescent="0.35">
      <c r="A628" s="18">
        <v>43359</v>
      </c>
      <c r="B628" s="17">
        <f t="shared" si="80"/>
        <v>2018</v>
      </c>
      <c r="C628" s="17">
        <f t="shared" si="81"/>
        <v>9</v>
      </c>
      <c r="D628" s="17">
        <f t="shared" si="82"/>
        <v>16</v>
      </c>
      <c r="E628" s="17">
        <v>24.49</v>
      </c>
      <c r="F628" s="17">
        <v>0</v>
      </c>
      <c r="G628" s="12">
        <f t="shared" si="83"/>
        <v>2.4489999999999998E-2</v>
      </c>
    </row>
    <row r="629" spans="1:7" x14ac:dyDescent="0.35">
      <c r="A629" s="18">
        <v>43360</v>
      </c>
      <c r="B629" s="17">
        <f t="shared" si="80"/>
        <v>2018</v>
      </c>
      <c r="C629" s="17">
        <f t="shared" si="81"/>
        <v>9</v>
      </c>
      <c r="D629" s="17">
        <f t="shared" si="82"/>
        <v>17</v>
      </c>
      <c r="E629" s="17">
        <v>26.91</v>
      </c>
      <c r="F629" s="17">
        <v>0</v>
      </c>
      <c r="G629" s="12">
        <f t="shared" si="83"/>
        <v>2.691E-2</v>
      </c>
    </row>
    <row r="630" spans="1:7" x14ac:dyDescent="0.35">
      <c r="A630" s="18">
        <v>43361</v>
      </c>
      <c r="B630" s="17">
        <f t="shared" si="80"/>
        <v>2018</v>
      </c>
      <c r="C630" s="17">
        <f t="shared" si="81"/>
        <v>9</v>
      </c>
      <c r="D630" s="17">
        <f t="shared" si="82"/>
        <v>18</v>
      </c>
      <c r="E630" s="17">
        <v>42.59</v>
      </c>
      <c r="F630" s="17">
        <v>0</v>
      </c>
      <c r="G630" s="12">
        <f t="shared" si="83"/>
        <v>4.2590000000000003E-2</v>
      </c>
    </row>
    <row r="631" spans="1:7" x14ac:dyDescent="0.35">
      <c r="A631" s="18">
        <v>43362</v>
      </c>
      <c r="B631" s="17">
        <f t="shared" si="80"/>
        <v>2018</v>
      </c>
      <c r="C631" s="17">
        <f t="shared" si="81"/>
        <v>9</v>
      </c>
      <c r="D631" s="17">
        <f t="shared" si="82"/>
        <v>19</v>
      </c>
      <c r="E631" s="17">
        <v>36.229999999999997</v>
      </c>
      <c r="F631" s="17">
        <v>0</v>
      </c>
      <c r="G631" s="12">
        <f t="shared" si="83"/>
        <v>3.6229999999999998E-2</v>
      </c>
    </row>
    <row r="632" spans="1:7" x14ac:dyDescent="0.35">
      <c r="A632" s="18">
        <v>43363</v>
      </c>
      <c r="B632" s="17">
        <f t="shared" si="80"/>
        <v>2018</v>
      </c>
      <c r="C632" s="17">
        <f t="shared" si="81"/>
        <v>9</v>
      </c>
      <c r="D632" s="17">
        <f t="shared" si="82"/>
        <v>20</v>
      </c>
      <c r="E632" s="17">
        <v>31.01</v>
      </c>
      <c r="F632" s="17">
        <v>0</v>
      </c>
      <c r="G632" s="12">
        <f t="shared" si="83"/>
        <v>3.1010000000000003E-2</v>
      </c>
    </row>
    <row r="633" spans="1:7" x14ac:dyDescent="0.35">
      <c r="A633" s="18">
        <v>43364</v>
      </c>
      <c r="B633" s="17">
        <f t="shared" si="80"/>
        <v>2018</v>
      </c>
      <c r="C633" s="17">
        <f t="shared" si="81"/>
        <v>9</v>
      </c>
      <c r="D633" s="17">
        <f t="shared" si="82"/>
        <v>21</v>
      </c>
      <c r="E633" s="17">
        <v>23.72</v>
      </c>
      <c r="F633" s="17">
        <v>0</v>
      </c>
      <c r="G633" s="12">
        <f t="shared" si="83"/>
        <v>2.3719999999999998E-2</v>
      </c>
    </row>
    <row r="634" spans="1:7" x14ac:dyDescent="0.35">
      <c r="A634" s="18">
        <v>43365</v>
      </c>
      <c r="B634" s="17">
        <f t="shared" si="80"/>
        <v>2018</v>
      </c>
      <c r="C634" s="17">
        <f t="shared" si="81"/>
        <v>9</v>
      </c>
      <c r="D634" s="17">
        <f t="shared" si="82"/>
        <v>22</v>
      </c>
      <c r="E634" s="17">
        <v>13.87</v>
      </c>
      <c r="F634" s="17">
        <v>0</v>
      </c>
      <c r="G634" s="12">
        <f t="shared" si="83"/>
        <v>1.3869999999999999E-2</v>
      </c>
    </row>
    <row r="635" spans="1:7" x14ac:dyDescent="0.35">
      <c r="A635" s="18">
        <v>43366</v>
      </c>
      <c r="B635" s="17">
        <f t="shared" si="80"/>
        <v>2018</v>
      </c>
      <c r="C635" s="17">
        <f t="shared" si="81"/>
        <v>9</v>
      </c>
      <c r="D635" s="17">
        <f t="shared" si="82"/>
        <v>23</v>
      </c>
      <c r="E635" s="17">
        <v>15.06</v>
      </c>
      <c r="F635" s="17">
        <v>0</v>
      </c>
      <c r="G635" s="12">
        <f t="shared" si="83"/>
        <v>1.506E-2</v>
      </c>
    </row>
    <row r="636" spans="1:7" x14ac:dyDescent="0.35">
      <c r="A636" s="18">
        <v>43367</v>
      </c>
      <c r="B636" s="17">
        <f t="shared" si="80"/>
        <v>2018</v>
      </c>
      <c r="C636" s="17">
        <f t="shared" si="81"/>
        <v>9</v>
      </c>
      <c r="D636" s="17">
        <f t="shared" si="82"/>
        <v>24</v>
      </c>
      <c r="E636" s="17">
        <v>14.52</v>
      </c>
      <c r="F636" s="17">
        <v>0</v>
      </c>
      <c r="G636" s="12">
        <f t="shared" si="83"/>
        <v>1.452E-2</v>
      </c>
    </row>
    <row r="637" spans="1:7" x14ac:dyDescent="0.35">
      <c r="A637" s="18">
        <v>43368</v>
      </c>
      <c r="B637" s="17">
        <f t="shared" si="80"/>
        <v>2018</v>
      </c>
      <c r="C637" s="17">
        <f t="shared" si="81"/>
        <v>9</v>
      </c>
      <c r="D637" s="17">
        <f t="shared" si="82"/>
        <v>25</v>
      </c>
      <c r="E637" s="17">
        <v>15.73</v>
      </c>
      <c r="F637" s="17">
        <v>0</v>
      </c>
      <c r="G637" s="12">
        <f t="shared" si="83"/>
        <v>1.5730000000000001E-2</v>
      </c>
    </row>
    <row r="638" spans="1:7" x14ac:dyDescent="0.35">
      <c r="A638" s="18">
        <v>43369</v>
      </c>
      <c r="B638" s="17">
        <f t="shared" si="80"/>
        <v>2018</v>
      </c>
      <c r="C638" s="17">
        <f t="shared" si="81"/>
        <v>9</v>
      </c>
      <c r="D638" s="17">
        <f t="shared" si="82"/>
        <v>26</v>
      </c>
      <c r="E638" s="17">
        <v>19.23</v>
      </c>
      <c r="F638" s="17">
        <v>0</v>
      </c>
      <c r="G638" s="12">
        <f t="shared" si="83"/>
        <v>1.9230000000000001E-2</v>
      </c>
    </row>
    <row r="639" spans="1:7" x14ac:dyDescent="0.35">
      <c r="A639" s="18">
        <v>43370</v>
      </c>
      <c r="B639" s="17">
        <f t="shared" si="80"/>
        <v>2018</v>
      </c>
      <c r="C639" s="17">
        <f t="shared" si="81"/>
        <v>9</v>
      </c>
      <c r="D639" s="17">
        <f t="shared" si="82"/>
        <v>27</v>
      </c>
      <c r="E639" s="17">
        <v>14.23</v>
      </c>
      <c r="F639" s="17">
        <v>0</v>
      </c>
      <c r="G639" s="12">
        <f t="shared" si="83"/>
        <v>1.423E-2</v>
      </c>
    </row>
    <row r="640" spans="1:7" x14ac:dyDescent="0.35">
      <c r="A640" s="18">
        <v>43371</v>
      </c>
      <c r="B640" s="17">
        <f t="shared" si="80"/>
        <v>2018</v>
      </c>
      <c r="C640" s="17">
        <f t="shared" si="81"/>
        <v>9</v>
      </c>
      <c r="D640" s="17">
        <f t="shared" si="82"/>
        <v>28</v>
      </c>
      <c r="E640" s="17">
        <v>11.27</v>
      </c>
      <c r="F640" s="17">
        <v>0</v>
      </c>
      <c r="G640" s="12">
        <f t="shared" si="83"/>
        <v>1.1269999999999999E-2</v>
      </c>
    </row>
    <row r="641" spans="1:7" x14ac:dyDescent="0.35">
      <c r="A641" s="18">
        <v>43372</v>
      </c>
      <c r="B641" s="17">
        <f t="shared" si="80"/>
        <v>2018</v>
      </c>
      <c r="C641" s="17">
        <f t="shared" si="81"/>
        <v>9</v>
      </c>
      <c r="D641" s="17">
        <f t="shared" si="82"/>
        <v>29</v>
      </c>
      <c r="E641" s="17">
        <v>10.73</v>
      </c>
      <c r="F641" s="17">
        <v>0</v>
      </c>
      <c r="G641" s="12">
        <f t="shared" si="83"/>
        <v>1.073E-2</v>
      </c>
    </row>
    <row r="642" spans="1:7" x14ac:dyDescent="0.35">
      <c r="A642" s="18">
        <v>43373</v>
      </c>
      <c r="B642" s="17">
        <f t="shared" si="80"/>
        <v>2018</v>
      </c>
      <c r="C642" s="17">
        <f t="shared" si="81"/>
        <v>9</v>
      </c>
      <c r="D642" s="17">
        <f t="shared" si="82"/>
        <v>30</v>
      </c>
      <c r="E642" s="17">
        <v>11.32</v>
      </c>
      <c r="F642" s="17">
        <v>0</v>
      </c>
      <c r="G642" s="12">
        <f t="shared" si="83"/>
        <v>1.132E-2</v>
      </c>
    </row>
    <row r="643" spans="1:7" x14ac:dyDescent="0.35">
      <c r="A643" s="18">
        <v>43374</v>
      </c>
      <c r="B643" s="17">
        <f t="shared" si="80"/>
        <v>2018</v>
      </c>
      <c r="C643" s="17">
        <f t="shared" si="81"/>
        <v>10</v>
      </c>
      <c r="D643" s="17">
        <f t="shared" si="82"/>
        <v>1</v>
      </c>
      <c r="E643" s="17">
        <v>0</v>
      </c>
      <c r="F643" s="17">
        <v>0</v>
      </c>
      <c r="G643" s="12">
        <f t="shared" si="83"/>
        <v>0</v>
      </c>
    </row>
    <row r="644" spans="1:7" x14ac:dyDescent="0.35">
      <c r="A644" s="18">
        <v>43375</v>
      </c>
      <c r="B644" s="17">
        <f t="shared" si="80"/>
        <v>2018</v>
      </c>
      <c r="C644" s="17">
        <f t="shared" si="81"/>
        <v>10</v>
      </c>
      <c r="D644" s="17">
        <f t="shared" si="82"/>
        <v>2</v>
      </c>
      <c r="E644" s="17">
        <v>0.8</v>
      </c>
      <c r="F644" s="17">
        <v>0</v>
      </c>
      <c r="G644" s="12">
        <f t="shared" si="83"/>
        <v>8.0000000000000004E-4</v>
      </c>
    </row>
    <row r="645" spans="1:7" x14ac:dyDescent="0.35">
      <c r="A645" s="18">
        <v>43376</v>
      </c>
      <c r="B645" s="17">
        <f t="shared" si="80"/>
        <v>2018</v>
      </c>
      <c r="C645" s="17">
        <f t="shared" si="81"/>
        <v>10</v>
      </c>
      <c r="D645" s="17">
        <f t="shared" si="82"/>
        <v>3</v>
      </c>
      <c r="E645" s="17">
        <v>0.89</v>
      </c>
      <c r="F645" s="17">
        <v>0</v>
      </c>
      <c r="G645" s="12">
        <f t="shared" si="83"/>
        <v>8.9000000000000006E-4</v>
      </c>
    </row>
    <row r="646" spans="1:7" x14ac:dyDescent="0.35">
      <c r="A646" s="18">
        <v>43377</v>
      </c>
      <c r="B646" s="17">
        <f t="shared" ref="B646:B709" si="84">YEAR(A646)</f>
        <v>2018</v>
      </c>
      <c r="C646" s="17">
        <f t="shared" ref="C646:C709" si="85">MONTH(A646)</f>
        <v>10</v>
      </c>
      <c r="D646" s="17">
        <f t="shared" ref="D646:D709" si="86">DAY(A646)</f>
        <v>4</v>
      </c>
      <c r="E646" s="17">
        <v>0</v>
      </c>
      <c r="F646" s="17">
        <v>0</v>
      </c>
      <c r="G646" s="12">
        <f t="shared" ref="G646:G709" si="87">SUM(E646:F646)/1000</f>
        <v>0</v>
      </c>
    </row>
    <row r="647" spans="1:7" x14ac:dyDescent="0.35">
      <c r="A647" s="18">
        <v>43378</v>
      </c>
      <c r="B647" s="17">
        <f t="shared" si="84"/>
        <v>2018</v>
      </c>
      <c r="C647" s="17">
        <f t="shared" si="85"/>
        <v>10</v>
      </c>
      <c r="D647" s="17">
        <f t="shared" si="86"/>
        <v>5</v>
      </c>
      <c r="E647" s="17">
        <v>0</v>
      </c>
      <c r="F647" s="17">
        <v>0</v>
      </c>
      <c r="G647" s="12">
        <f t="shared" si="87"/>
        <v>0</v>
      </c>
    </row>
    <row r="648" spans="1:7" x14ac:dyDescent="0.35">
      <c r="A648" s="18">
        <v>43379</v>
      </c>
      <c r="B648" s="17">
        <f t="shared" si="84"/>
        <v>2018</v>
      </c>
      <c r="C648" s="17">
        <f t="shared" si="85"/>
        <v>10</v>
      </c>
      <c r="D648" s="17">
        <f t="shared" si="86"/>
        <v>6</v>
      </c>
      <c r="E648" s="17">
        <v>0</v>
      </c>
      <c r="F648" s="17">
        <v>0</v>
      </c>
      <c r="G648" s="12">
        <f t="shared" si="87"/>
        <v>0</v>
      </c>
    </row>
    <row r="649" spans="1:7" x14ac:dyDescent="0.35">
      <c r="A649" s="18">
        <v>43380</v>
      </c>
      <c r="B649" s="17">
        <f t="shared" si="84"/>
        <v>2018</v>
      </c>
      <c r="C649" s="17">
        <f t="shared" si="85"/>
        <v>10</v>
      </c>
      <c r="D649" s="17">
        <f t="shared" si="86"/>
        <v>7</v>
      </c>
      <c r="E649" s="17">
        <v>0</v>
      </c>
      <c r="F649" s="17">
        <v>0</v>
      </c>
      <c r="G649" s="12">
        <f t="shared" si="87"/>
        <v>0</v>
      </c>
    </row>
    <row r="650" spans="1:7" x14ac:dyDescent="0.35">
      <c r="A650" s="18">
        <v>43381</v>
      </c>
      <c r="B650" s="17">
        <f t="shared" si="84"/>
        <v>2018</v>
      </c>
      <c r="C650" s="17">
        <f t="shared" si="85"/>
        <v>10</v>
      </c>
      <c r="D650" s="17">
        <f t="shared" si="86"/>
        <v>8</v>
      </c>
      <c r="E650" s="17">
        <v>0</v>
      </c>
      <c r="F650" s="17">
        <v>0</v>
      </c>
      <c r="G650" s="12">
        <f t="shared" si="87"/>
        <v>0</v>
      </c>
    </row>
    <row r="651" spans="1:7" x14ac:dyDescent="0.35">
      <c r="A651" s="18">
        <v>43382</v>
      </c>
      <c r="B651" s="17">
        <f t="shared" si="84"/>
        <v>2018</v>
      </c>
      <c r="C651" s="17">
        <f t="shared" si="85"/>
        <v>10</v>
      </c>
      <c r="D651" s="17">
        <f t="shared" si="86"/>
        <v>9</v>
      </c>
      <c r="E651" s="17">
        <v>0.81</v>
      </c>
      <c r="F651" s="17">
        <v>0</v>
      </c>
      <c r="G651" s="12">
        <f t="shared" si="87"/>
        <v>8.1000000000000006E-4</v>
      </c>
    </row>
    <row r="652" spans="1:7" x14ac:dyDescent="0.35">
      <c r="A652" s="18">
        <v>43383</v>
      </c>
      <c r="B652" s="17">
        <f t="shared" si="84"/>
        <v>2018</v>
      </c>
      <c r="C652" s="17">
        <f t="shared" si="85"/>
        <v>10</v>
      </c>
      <c r="D652" s="17">
        <f t="shared" si="86"/>
        <v>10</v>
      </c>
      <c r="E652" s="17">
        <v>0.8</v>
      </c>
      <c r="F652" s="17">
        <v>0</v>
      </c>
      <c r="G652" s="12">
        <f t="shared" si="87"/>
        <v>8.0000000000000004E-4</v>
      </c>
    </row>
    <row r="653" spans="1:7" x14ac:dyDescent="0.35">
      <c r="A653" s="18">
        <v>43384</v>
      </c>
      <c r="B653" s="17">
        <f t="shared" si="84"/>
        <v>2018</v>
      </c>
      <c r="C653" s="17">
        <f t="shared" si="85"/>
        <v>10</v>
      </c>
      <c r="D653" s="17">
        <f t="shared" si="86"/>
        <v>11</v>
      </c>
      <c r="E653" s="17">
        <v>0</v>
      </c>
      <c r="F653" s="17">
        <v>0</v>
      </c>
      <c r="G653" s="12">
        <f t="shared" si="87"/>
        <v>0</v>
      </c>
    </row>
    <row r="654" spans="1:7" x14ac:dyDescent="0.35">
      <c r="A654" s="18">
        <v>43385</v>
      </c>
      <c r="B654" s="17">
        <f t="shared" si="84"/>
        <v>2018</v>
      </c>
      <c r="C654" s="17">
        <f t="shared" si="85"/>
        <v>10</v>
      </c>
      <c r="D654" s="17">
        <f t="shared" si="86"/>
        <v>12</v>
      </c>
      <c r="E654" s="17">
        <v>0.8</v>
      </c>
      <c r="F654" s="17">
        <v>0</v>
      </c>
      <c r="G654" s="12">
        <f t="shared" si="87"/>
        <v>8.0000000000000004E-4</v>
      </c>
    </row>
    <row r="655" spans="1:7" x14ac:dyDescent="0.35">
      <c r="A655" s="18">
        <v>43386</v>
      </c>
      <c r="B655" s="17">
        <f t="shared" si="84"/>
        <v>2018</v>
      </c>
      <c r="C655" s="17">
        <f t="shared" si="85"/>
        <v>10</v>
      </c>
      <c r="D655" s="17">
        <f t="shared" si="86"/>
        <v>13</v>
      </c>
      <c r="E655" s="17">
        <v>0</v>
      </c>
      <c r="F655" s="17">
        <v>0</v>
      </c>
      <c r="G655" s="12">
        <f t="shared" si="87"/>
        <v>0</v>
      </c>
    </row>
    <row r="656" spans="1:7" x14ac:dyDescent="0.35">
      <c r="A656" s="18">
        <v>43387</v>
      </c>
      <c r="B656" s="17">
        <f t="shared" si="84"/>
        <v>2018</v>
      </c>
      <c r="C656" s="17">
        <f t="shared" si="85"/>
        <v>10</v>
      </c>
      <c r="D656" s="17">
        <f t="shared" si="86"/>
        <v>14</v>
      </c>
      <c r="E656" s="17">
        <v>0</v>
      </c>
      <c r="F656" s="17">
        <v>0</v>
      </c>
      <c r="G656" s="12">
        <f t="shared" si="87"/>
        <v>0</v>
      </c>
    </row>
    <row r="657" spans="1:7" x14ac:dyDescent="0.35">
      <c r="A657" s="18">
        <v>43388</v>
      </c>
      <c r="B657" s="17">
        <f t="shared" si="84"/>
        <v>2018</v>
      </c>
      <c r="C657" s="17">
        <f t="shared" si="85"/>
        <v>10</v>
      </c>
      <c r="D657" s="17">
        <f t="shared" si="86"/>
        <v>15</v>
      </c>
      <c r="E657" s="17">
        <v>0.01</v>
      </c>
      <c r="F657" s="17">
        <v>0</v>
      </c>
      <c r="G657" s="12">
        <f t="shared" si="87"/>
        <v>1.0000000000000001E-5</v>
      </c>
    </row>
    <row r="658" spans="1:7" x14ac:dyDescent="0.35">
      <c r="A658" s="18">
        <v>43389</v>
      </c>
      <c r="B658" s="17">
        <f t="shared" si="84"/>
        <v>2018</v>
      </c>
      <c r="C658" s="17">
        <f t="shared" si="85"/>
        <v>10</v>
      </c>
      <c r="D658" s="17">
        <f t="shared" si="86"/>
        <v>16</v>
      </c>
      <c r="E658" s="17">
        <v>0.01</v>
      </c>
      <c r="F658" s="17">
        <v>0</v>
      </c>
      <c r="G658" s="12">
        <f t="shared" si="87"/>
        <v>1.0000000000000001E-5</v>
      </c>
    </row>
    <row r="659" spans="1:7" x14ac:dyDescent="0.35">
      <c r="A659" s="18">
        <v>43390</v>
      </c>
      <c r="B659" s="17">
        <f t="shared" si="84"/>
        <v>2018</v>
      </c>
      <c r="C659" s="17">
        <f t="shared" si="85"/>
        <v>10</v>
      </c>
      <c r="D659" s="17">
        <f t="shared" si="86"/>
        <v>17</v>
      </c>
      <c r="E659" s="17">
        <v>0.01</v>
      </c>
      <c r="F659" s="17">
        <v>0</v>
      </c>
      <c r="G659" s="12">
        <f t="shared" si="87"/>
        <v>1.0000000000000001E-5</v>
      </c>
    </row>
    <row r="660" spans="1:7" x14ac:dyDescent="0.35">
      <c r="A660" s="18">
        <v>43391</v>
      </c>
      <c r="B660" s="17">
        <f t="shared" si="84"/>
        <v>2018</v>
      </c>
      <c r="C660" s="17">
        <f t="shared" si="85"/>
        <v>10</v>
      </c>
      <c r="D660" s="17">
        <f t="shared" si="86"/>
        <v>18</v>
      </c>
      <c r="E660" s="17">
        <v>0.54</v>
      </c>
      <c r="F660" s="17">
        <v>0</v>
      </c>
      <c r="G660" s="12">
        <f t="shared" si="87"/>
        <v>5.4000000000000001E-4</v>
      </c>
    </row>
    <row r="661" spans="1:7" x14ac:dyDescent="0.35">
      <c r="A661" s="18">
        <v>43392</v>
      </c>
      <c r="B661" s="17">
        <f t="shared" si="84"/>
        <v>2018</v>
      </c>
      <c r="C661" s="17">
        <f t="shared" si="85"/>
        <v>10</v>
      </c>
      <c r="D661" s="17">
        <f t="shared" si="86"/>
        <v>19</v>
      </c>
      <c r="E661" s="17">
        <v>0.01</v>
      </c>
      <c r="F661" s="17">
        <v>0</v>
      </c>
      <c r="G661" s="12">
        <f t="shared" si="87"/>
        <v>1.0000000000000001E-5</v>
      </c>
    </row>
    <row r="662" spans="1:7" x14ac:dyDescent="0.35">
      <c r="A662" s="18">
        <v>43393</v>
      </c>
      <c r="B662" s="17">
        <f t="shared" si="84"/>
        <v>2018</v>
      </c>
      <c r="C662" s="17">
        <f t="shared" si="85"/>
        <v>10</v>
      </c>
      <c r="D662" s="17">
        <f t="shared" si="86"/>
        <v>20</v>
      </c>
      <c r="E662" s="17">
        <v>0.01</v>
      </c>
      <c r="F662" s="17">
        <v>0</v>
      </c>
      <c r="G662" s="12">
        <f t="shared" si="87"/>
        <v>1.0000000000000001E-5</v>
      </c>
    </row>
    <row r="663" spans="1:7" x14ac:dyDescent="0.35">
      <c r="A663" s="18">
        <v>43394</v>
      </c>
      <c r="B663" s="17">
        <f t="shared" si="84"/>
        <v>2018</v>
      </c>
      <c r="C663" s="17">
        <f t="shared" si="85"/>
        <v>10</v>
      </c>
      <c r="D663" s="17">
        <f t="shared" si="86"/>
        <v>21</v>
      </c>
      <c r="E663" s="17">
        <v>0.41</v>
      </c>
      <c r="F663" s="17">
        <v>0</v>
      </c>
      <c r="G663" s="12">
        <f t="shared" si="87"/>
        <v>4.0999999999999999E-4</v>
      </c>
    </row>
    <row r="664" spans="1:7" x14ac:dyDescent="0.35">
      <c r="A664" s="18">
        <v>43395</v>
      </c>
      <c r="B664" s="17">
        <f t="shared" si="84"/>
        <v>2018</v>
      </c>
      <c r="C664" s="17">
        <f t="shared" si="85"/>
        <v>10</v>
      </c>
      <c r="D664" s="17">
        <f t="shared" si="86"/>
        <v>22</v>
      </c>
      <c r="E664" s="17">
        <v>0.57999999999999996</v>
      </c>
      <c r="F664" s="17">
        <v>0</v>
      </c>
      <c r="G664" s="12">
        <f t="shared" si="87"/>
        <v>5.8E-4</v>
      </c>
    </row>
    <row r="665" spans="1:7" x14ac:dyDescent="0.35">
      <c r="A665" s="18">
        <v>43396</v>
      </c>
      <c r="B665" s="17">
        <f t="shared" si="84"/>
        <v>2018</v>
      </c>
      <c r="C665" s="17">
        <f t="shared" si="85"/>
        <v>10</v>
      </c>
      <c r="D665" s="17">
        <f t="shared" si="86"/>
        <v>23</v>
      </c>
      <c r="E665" s="17">
        <v>0.61</v>
      </c>
      <c r="F665" s="17">
        <v>0</v>
      </c>
      <c r="G665" s="12">
        <f t="shared" si="87"/>
        <v>6.0999999999999997E-4</v>
      </c>
    </row>
    <row r="666" spans="1:7" x14ac:dyDescent="0.35">
      <c r="A666" s="18">
        <v>43397</v>
      </c>
      <c r="B666" s="17">
        <f t="shared" si="84"/>
        <v>2018</v>
      </c>
      <c r="C666" s="17">
        <f t="shared" si="85"/>
        <v>10</v>
      </c>
      <c r="D666" s="17">
        <f t="shared" si="86"/>
        <v>24</v>
      </c>
      <c r="E666" s="17">
        <v>0</v>
      </c>
      <c r="F666" s="17">
        <v>0</v>
      </c>
      <c r="G666" s="12">
        <f t="shared" si="87"/>
        <v>0</v>
      </c>
    </row>
    <row r="667" spans="1:7" x14ac:dyDescent="0.35">
      <c r="A667" s="18">
        <v>43398</v>
      </c>
      <c r="B667" s="17">
        <f t="shared" si="84"/>
        <v>2018</v>
      </c>
      <c r="C667" s="17">
        <f t="shared" si="85"/>
        <v>10</v>
      </c>
      <c r="D667" s="17">
        <f t="shared" si="86"/>
        <v>25</v>
      </c>
      <c r="E667" s="17">
        <v>0.61</v>
      </c>
      <c r="F667" s="17">
        <v>0</v>
      </c>
      <c r="G667" s="12">
        <f t="shared" si="87"/>
        <v>6.0999999999999997E-4</v>
      </c>
    </row>
    <row r="668" spans="1:7" x14ac:dyDescent="0.35">
      <c r="A668" s="18">
        <v>43399</v>
      </c>
      <c r="B668" s="17">
        <f t="shared" si="84"/>
        <v>2018</v>
      </c>
      <c r="C668" s="17">
        <f t="shared" si="85"/>
        <v>10</v>
      </c>
      <c r="D668" s="17">
        <f t="shared" si="86"/>
        <v>26</v>
      </c>
      <c r="E668" s="17">
        <v>0</v>
      </c>
      <c r="F668" s="17">
        <v>0</v>
      </c>
      <c r="G668" s="12">
        <f t="shared" si="87"/>
        <v>0</v>
      </c>
    </row>
    <row r="669" spans="1:7" x14ac:dyDescent="0.35">
      <c r="A669" s="18">
        <v>43400</v>
      </c>
      <c r="B669" s="17">
        <f t="shared" si="84"/>
        <v>2018</v>
      </c>
      <c r="C669" s="17">
        <f t="shared" si="85"/>
        <v>10</v>
      </c>
      <c r="D669" s="17">
        <f t="shared" si="86"/>
        <v>27</v>
      </c>
      <c r="E669" s="17">
        <v>0.82</v>
      </c>
      <c r="F669" s="17">
        <v>0</v>
      </c>
      <c r="G669" s="12">
        <f t="shared" si="87"/>
        <v>8.1999999999999998E-4</v>
      </c>
    </row>
    <row r="670" spans="1:7" x14ac:dyDescent="0.35">
      <c r="A670" s="18">
        <v>43401</v>
      </c>
      <c r="B670" s="17">
        <f t="shared" si="84"/>
        <v>2018</v>
      </c>
      <c r="C670" s="17">
        <f t="shared" si="85"/>
        <v>10</v>
      </c>
      <c r="D670" s="17">
        <f t="shared" si="86"/>
        <v>28</v>
      </c>
      <c r="E670" s="17">
        <v>0.82</v>
      </c>
      <c r="F670" s="17">
        <v>0</v>
      </c>
      <c r="G670" s="12">
        <f t="shared" si="87"/>
        <v>8.1999999999999998E-4</v>
      </c>
    </row>
    <row r="671" spans="1:7" x14ac:dyDescent="0.35">
      <c r="A671" s="18">
        <v>43402</v>
      </c>
      <c r="B671" s="17">
        <f t="shared" si="84"/>
        <v>2018</v>
      </c>
      <c r="C671" s="17">
        <f t="shared" si="85"/>
        <v>10</v>
      </c>
      <c r="D671" s="17">
        <f t="shared" si="86"/>
        <v>29</v>
      </c>
      <c r="E671" s="17">
        <v>0</v>
      </c>
      <c r="F671" s="17">
        <v>0</v>
      </c>
      <c r="G671" s="12">
        <f t="shared" si="87"/>
        <v>0</v>
      </c>
    </row>
    <row r="672" spans="1:7" x14ac:dyDescent="0.35">
      <c r="A672" s="18">
        <v>43403</v>
      </c>
      <c r="B672" s="17">
        <f t="shared" si="84"/>
        <v>2018</v>
      </c>
      <c r="C672" s="17">
        <f t="shared" si="85"/>
        <v>10</v>
      </c>
      <c r="D672" s="17">
        <f t="shared" si="86"/>
        <v>30</v>
      </c>
      <c r="E672" s="17">
        <v>0.01</v>
      </c>
      <c r="F672" s="17">
        <v>0</v>
      </c>
      <c r="G672" s="12">
        <f t="shared" si="87"/>
        <v>1.0000000000000001E-5</v>
      </c>
    </row>
    <row r="673" spans="1:7" x14ac:dyDescent="0.35">
      <c r="A673" s="18">
        <v>43404</v>
      </c>
      <c r="B673" s="17">
        <f t="shared" si="84"/>
        <v>2018</v>
      </c>
      <c r="C673" s="17">
        <f t="shared" si="85"/>
        <v>10</v>
      </c>
      <c r="D673" s="17">
        <f t="shared" si="86"/>
        <v>31</v>
      </c>
      <c r="E673" s="17">
        <v>0.01</v>
      </c>
      <c r="F673" s="17">
        <v>0</v>
      </c>
      <c r="G673" s="12">
        <f t="shared" si="87"/>
        <v>1.0000000000000001E-5</v>
      </c>
    </row>
    <row r="674" spans="1:7" x14ac:dyDescent="0.35">
      <c r="A674" s="18">
        <v>43405</v>
      </c>
      <c r="B674" s="17">
        <f t="shared" si="84"/>
        <v>2018</v>
      </c>
      <c r="C674" s="17">
        <f t="shared" si="85"/>
        <v>11</v>
      </c>
      <c r="D674" s="17">
        <f t="shared" si="86"/>
        <v>1</v>
      </c>
      <c r="E674" s="17"/>
      <c r="F674" s="17">
        <v>0</v>
      </c>
      <c r="G674" s="12">
        <f t="shared" si="87"/>
        <v>0</v>
      </c>
    </row>
    <row r="675" spans="1:7" x14ac:dyDescent="0.35">
      <c r="A675" s="18">
        <v>43406</v>
      </c>
      <c r="B675" s="17">
        <f t="shared" si="84"/>
        <v>2018</v>
      </c>
      <c r="C675" s="17">
        <f t="shared" si="85"/>
        <v>11</v>
      </c>
      <c r="D675" s="17">
        <f t="shared" si="86"/>
        <v>2</v>
      </c>
      <c r="E675" s="17">
        <v>0</v>
      </c>
      <c r="F675" s="17">
        <v>0</v>
      </c>
      <c r="G675" s="12">
        <f t="shared" si="87"/>
        <v>0</v>
      </c>
    </row>
    <row r="676" spans="1:7" x14ac:dyDescent="0.35">
      <c r="A676" s="18">
        <v>43407</v>
      </c>
      <c r="B676" s="17">
        <f t="shared" si="84"/>
        <v>2018</v>
      </c>
      <c r="C676" s="17">
        <f t="shared" si="85"/>
        <v>11</v>
      </c>
      <c r="D676" s="17">
        <f t="shared" si="86"/>
        <v>3</v>
      </c>
      <c r="E676" s="17">
        <v>0.01</v>
      </c>
      <c r="F676" s="17">
        <v>0</v>
      </c>
      <c r="G676" s="12">
        <f t="shared" si="87"/>
        <v>1.0000000000000001E-5</v>
      </c>
    </row>
    <row r="677" spans="1:7" x14ac:dyDescent="0.35">
      <c r="A677" s="18">
        <v>43408</v>
      </c>
      <c r="B677" s="17">
        <f t="shared" si="84"/>
        <v>2018</v>
      </c>
      <c r="C677" s="17">
        <f t="shared" si="85"/>
        <v>11</v>
      </c>
      <c r="D677" s="17">
        <f t="shared" si="86"/>
        <v>4</v>
      </c>
      <c r="E677" s="17">
        <v>0.01</v>
      </c>
      <c r="F677" s="17">
        <v>0</v>
      </c>
      <c r="G677" s="12">
        <f t="shared" si="87"/>
        <v>1.0000000000000001E-5</v>
      </c>
    </row>
    <row r="678" spans="1:7" x14ac:dyDescent="0.35">
      <c r="A678" s="18">
        <v>43409</v>
      </c>
      <c r="B678" s="17">
        <f t="shared" si="84"/>
        <v>2018</v>
      </c>
      <c r="C678" s="17">
        <f t="shared" si="85"/>
        <v>11</v>
      </c>
      <c r="D678" s="17">
        <f t="shared" si="86"/>
        <v>5</v>
      </c>
      <c r="E678" s="17">
        <v>0.01</v>
      </c>
      <c r="F678" s="17">
        <v>0</v>
      </c>
      <c r="G678" s="12">
        <f t="shared" si="87"/>
        <v>1.0000000000000001E-5</v>
      </c>
    </row>
    <row r="679" spans="1:7" x14ac:dyDescent="0.35">
      <c r="A679" s="18">
        <v>43410</v>
      </c>
      <c r="B679" s="17">
        <f t="shared" si="84"/>
        <v>2018</v>
      </c>
      <c r="C679" s="17">
        <f t="shared" si="85"/>
        <v>11</v>
      </c>
      <c r="D679" s="17">
        <f t="shared" si="86"/>
        <v>6</v>
      </c>
      <c r="E679" s="17">
        <v>0.01</v>
      </c>
      <c r="F679" s="17">
        <v>0</v>
      </c>
      <c r="G679" s="12">
        <f t="shared" si="87"/>
        <v>1.0000000000000001E-5</v>
      </c>
    </row>
    <row r="680" spans="1:7" x14ac:dyDescent="0.35">
      <c r="A680" s="18">
        <v>43411</v>
      </c>
      <c r="B680" s="17">
        <f t="shared" si="84"/>
        <v>2018</v>
      </c>
      <c r="C680" s="17">
        <f t="shared" si="85"/>
        <v>11</v>
      </c>
      <c r="D680" s="17">
        <f t="shared" si="86"/>
        <v>7</v>
      </c>
      <c r="E680" s="17">
        <v>0.01</v>
      </c>
      <c r="F680" s="17">
        <v>0</v>
      </c>
      <c r="G680" s="12">
        <f t="shared" si="87"/>
        <v>1.0000000000000001E-5</v>
      </c>
    </row>
    <row r="681" spans="1:7" x14ac:dyDescent="0.35">
      <c r="A681" s="18">
        <v>43412</v>
      </c>
      <c r="B681" s="17">
        <f t="shared" si="84"/>
        <v>2018</v>
      </c>
      <c r="C681" s="17">
        <f t="shared" si="85"/>
        <v>11</v>
      </c>
      <c r="D681" s="17">
        <f t="shared" si="86"/>
        <v>8</v>
      </c>
      <c r="E681" s="17">
        <v>0.28000000000000003</v>
      </c>
      <c r="F681" s="17">
        <v>0</v>
      </c>
      <c r="G681" s="12">
        <f t="shared" si="87"/>
        <v>2.8000000000000003E-4</v>
      </c>
    </row>
    <row r="682" spans="1:7" x14ac:dyDescent="0.35">
      <c r="A682" s="18">
        <v>43413</v>
      </c>
      <c r="B682" s="17">
        <f t="shared" si="84"/>
        <v>2018</v>
      </c>
      <c r="C682" s="17">
        <f t="shared" si="85"/>
        <v>11</v>
      </c>
      <c r="D682" s="17">
        <f t="shared" si="86"/>
        <v>9</v>
      </c>
      <c r="E682" s="17">
        <v>0.01</v>
      </c>
      <c r="F682" s="17">
        <v>0</v>
      </c>
      <c r="G682" s="12">
        <f t="shared" si="87"/>
        <v>1.0000000000000001E-5</v>
      </c>
    </row>
    <row r="683" spans="1:7" x14ac:dyDescent="0.35">
      <c r="A683" s="18">
        <v>43414</v>
      </c>
      <c r="B683" s="17">
        <f t="shared" si="84"/>
        <v>2018</v>
      </c>
      <c r="C683" s="17">
        <f t="shared" si="85"/>
        <v>11</v>
      </c>
      <c r="D683" s="17">
        <f t="shared" si="86"/>
        <v>10</v>
      </c>
      <c r="E683" s="17">
        <v>0.82</v>
      </c>
      <c r="F683" s="17">
        <v>0</v>
      </c>
      <c r="G683" s="12">
        <f t="shared" si="87"/>
        <v>8.1999999999999998E-4</v>
      </c>
    </row>
    <row r="684" spans="1:7" x14ac:dyDescent="0.35">
      <c r="A684" s="18">
        <v>43415</v>
      </c>
      <c r="B684" s="17">
        <f t="shared" si="84"/>
        <v>2018</v>
      </c>
      <c r="C684" s="17">
        <f t="shared" si="85"/>
        <v>11</v>
      </c>
      <c r="D684" s="17">
        <f t="shared" si="86"/>
        <v>11</v>
      </c>
      <c r="E684" s="17">
        <v>0.82</v>
      </c>
      <c r="F684" s="17">
        <v>0</v>
      </c>
      <c r="G684" s="12">
        <f t="shared" si="87"/>
        <v>8.1999999999999998E-4</v>
      </c>
    </row>
    <row r="685" spans="1:7" x14ac:dyDescent="0.35">
      <c r="A685" s="18">
        <v>43416</v>
      </c>
      <c r="B685" s="17">
        <f t="shared" si="84"/>
        <v>2018</v>
      </c>
      <c r="C685" s="17">
        <f t="shared" si="85"/>
        <v>11</v>
      </c>
      <c r="D685" s="17">
        <f t="shared" si="86"/>
        <v>12</v>
      </c>
      <c r="E685" s="17">
        <v>0.82</v>
      </c>
      <c r="F685" s="17">
        <v>0</v>
      </c>
      <c r="G685" s="12">
        <f t="shared" si="87"/>
        <v>8.1999999999999998E-4</v>
      </c>
    </row>
    <row r="686" spans="1:7" x14ac:dyDescent="0.35">
      <c r="A686" s="18">
        <v>43417</v>
      </c>
      <c r="B686" s="17">
        <f t="shared" si="84"/>
        <v>2018</v>
      </c>
      <c r="C686" s="17">
        <f t="shared" si="85"/>
        <v>11</v>
      </c>
      <c r="D686" s="17">
        <f t="shared" si="86"/>
        <v>13</v>
      </c>
      <c r="E686" s="17">
        <v>0.82</v>
      </c>
      <c r="F686" s="17">
        <v>0</v>
      </c>
      <c r="G686" s="12">
        <f t="shared" si="87"/>
        <v>8.1999999999999998E-4</v>
      </c>
    </row>
    <row r="687" spans="1:7" x14ac:dyDescent="0.35">
      <c r="A687" s="18">
        <v>43418</v>
      </c>
      <c r="B687" s="17">
        <f t="shared" si="84"/>
        <v>2018</v>
      </c>
      <c r="C687" s="17">
        <f t="shared" si="85"/>
        <v>11</v>
      </c>
      <c r="D687" s="17">
        <f t="shared" si="86"/>
        <v>14</v>
      </c>
      <c r="E687" s="17">
        <v>0.82</v>
      </c>
      <c r="F687" s="17">
        <v>0</v>
      </c>
      <c r="G687" s="12">
        <f t="shared" si="87"/>
        <v>8.1999999999999998E-4</v>
      </c>
    </row>
    <row r="688" spans="1:7" x14ac:dyDescent="0.35">
      <c r="A688" s="18">
        <v>43419</v>
      </c>
      <c r="B688" s="17">
        <f t="shared" si="84"/>
        <v>2018</v>
      </c>
      <c r="C688" s="17">
        <f t="shared" si="85"/>
        <v>11</v>
      </c>
      <c r="D688" s="17">
        <f t="shared" si="86"/>
        <v>15</v>
      </c>
      <c r="E688" s="17">
        <v>0.11</v>
      </c>
      <c r="F688" s="17">
        <v>0</v>
      </c>
      <c r="G688" s="12">
        <f t="shared" si="87"/>
        <v>1.1E-4</v>
      </c>
    </row>
    <row r="689" spans="1:7" x14ac:dyDescent="0.35">
      <c r="A689" s="18">
        <v>43420</v>
      </c>
      <c r="B689" s="17">
        <f t="shared" si="84"/>
        <v>2018</v>
      </c>
      <c r="C689" s="17">
        <f t="shared" si="85"/>
        <v>11</v>
      </c>
      <c r="D689" s="17">
        <f t="shared" si="86"/>
        <v>16</v>
      </c>
      <c r="E689" s="17">
        <v>0.57999999999999996</v>
      </c>
      <c r="F689" s="17">
        <v>0</v>
      </c>
      <c r="G689" s="12">
        <f t="shared" si="87"/>
        <v>5.8E-4</v>
      </c>
    </row>
    <row r="690" spans="1:7" x14ac:dyDescent="0.35">
      <c r="A690" s="18">
        <v>43421</v>
      </c>
      <c r="B690" s="17">
        <f t="shared" si="84"/>
        <v>2018</v>
      </c>
      <c r="C690" s="17">
        <f t="shared" si="85"/>
        <v>11</v>
      </c>
      <c r="D690" s="17">
        <f t="shared" si="86"/>
        <v>17</v>
      </c>
      <c r="E690" s="17">
        <v>0.82</v>
      </c>
      <c r="F690" s="17">
        <v>0</v>
      </c>
      <c r="G690" s="12">
        <f t="shared" si="87"/>
        <v>8.1999999999999998E-4</v>
      </c>
    </row>
    <row r="691" spans="1:7" x14ac:dyDescent="0.35">
      <c r="A691" s="18">
        <v>43422</v>
      </c>
      <c r="B691" s="17">
        <f t="shared" si="84"/>
        <v>2018</v>
      </c>
      <c r="C691" s="17">
        <f t="shared" si="85"/>
        <v>11</v>
      </c>
      <c r="D691" s="17">
        <f t="shared" si="86"/>
        <v>18</v>
      </c>
      <c r="E691" s="17">
        <v>0.82</v>
      </c>
      <c r="F691" s="17">
        <v>0</v>
      </c>
      <c r="G691" s="12">
        <f t="shared" si="87"/>
        <v>8.1999999999999998E-4</v>
      </c>
    </row>
    <row r="692" spans="1:7" x14ac:dyDescent="0.35">
      <c r="A692" s="18">
        <v>43423</v>
      </c>
      <c r="B692" s="17">
        <f t="shared" si="84"/>
        <v>2018</v>
      </c>
      <c r="C692" s="17">
        <f t="shared" si="85"/>
        <v>11</v>
      </c>
      <c r="D692" s="17">
        <f t="shared" si="86"/>
        <v>19</v>
      </c>
      <c r="E692" s="17">
        <v>0.62</v>
      </c>
      <c r="F692" s="17">
        <v>0</v>
      </c>
      <c r="G692" s="12">
        <f t="shared" si="87"/>
        <v>6.2E-4</v>
      </c>
    </row>
    <row r="693" spans="1:7" x14ac:dyDescent="0.35">
      <c r="A693" s="18">
        <v>43424</v>
      </c>
      <c r="B693" s="17">
        <f t="shared" si="84"/>
        <v>2018</v>
      </c>
      <c r="C693" s="17">
        <f t="shared" si="85"/>
        <v>11</v>
      </c>
      <c r="D693" s="17">
        <f t="shared" si="86"/>
        <v>20</v>
      </c>
      <c r="E693" s="17">
        <v>0.01</v>
      </c>
      <c r="F693" s="17">
        <v>0</v>
      </c>
      <c r="G693" s="12">
        <f t="shared" si="87"/>
        <v>1.0000000000000001E-5</v>
      </c>
    </row>
    <row r="694" spans="1:7" x14ac:dyDescent="0.35">
      <c r="A694" s="18">
        <v>43425</v>
      </c>
      <c r="B694" s="17">
        <f t="shared" si="84"/>
        <v>2018</v>
      </c>
      <c r="C694" s="17">
        <f t="shared" si="85"/>
        <v>11</v>
      </c>
      <c r="D694" s="17">
        <f t="shared" si="86"/>
        <v>21</v>
      </c>
      <c r="E694" s="17">
        <v>0.01</v>
      </c>
      <c r="F694" s="17">
        <v>0</v>
      </c>
      <c r="G694" s="12">
        <f t="shared" si="87"/>
        <v>1.0000000000000001E-5</v>
      </c>
    </row>
    <row r="695" spans="1:7" x14ac:dyDescent="0.35">
      <c r="A695" s="18">
        <v>43426</v>
      </c>
      <c r="B695" s="17">
        <f t="shared" si="84"/>
        <v>2018</v>
      </c>
      <c r="C695" s="17">
        <f t="shared" si="85"/>
        <v>11</v>
      </c>
      <c r="D695" s="17">
        <f t="shared" si="86"/>
        <v>22</v>
      </c>
      <c r="E695" s="17">
        <v>0.01</v>
      </c>
      <c r="F695" s="17">
        <v>0</v>
      </c>
      <c r="G695" s="12">
        <f t="shared" si="87"/>
        <v>1.0000000000000001E-5</v>
      </c>
    </row>
    <row r="696" spans="1:7" x14ac:dyDescent="0.35">
      <c r="A696" s="18">
        <v>43427</v>
      </c>
      <c r="B696" s="17">
        <f t="shared" si="84"/>
        <v>2018</v>
      </c>
      <c r="C696" s="17">
        <f t="shared" si="85"/>
        <v>11</v>
      </c>
      <c r="D696" s="17">
        <f t="shared" si="86"/>
        <v>23</v>
      </c>
      <c r="E696" s="17">
        <v>0.01</v>
      </c>
      <c r="F696" s="17">
        <v>0</v>
      </c>
      <c r="G696" s="12">
        <f t="shared" si="87"/>
        <v>1.0000000000000001E-5</v>
      </c>
    </row>
    <row r="697" spans="1:7" x14ac:dyDescent="0.35">
      <c r="A697" s="18">
        <v>43428</v>
      </c>
      <c r="B697" s="17">
        <f t="shared" si="84"/>
        <v>2018</v>
      </c>
      <c r="C697" s="17">
        <f t="shared" si="85"/>
        <v>11</v>
      </c>
      <c r="D697" s="17">
        <f t="shared" si="86"/>
        <v>24</v>
      </c>
      <c r="E697" s="17">
        <v>0.01</v>
      </c>
      <c r="F697" s="17">
        <v>0</v>
      </c>
      <c r="G697" s="12">
        <f t="shared" si="87"/>
        <v>1.0000000000000001E-5</v>
      </c>
    </row>
    <row r="698" spans="1:7" x14ac:dyDescent="0.35">
      <c r="A698" s="18">
        <v>43429</v>
      </c>
      <c r="B698" s="17">
        <f t="shared" si="84"/>
        <v>2018</v>
      </c>
      <c r="C698" s="17">
        <f t="shared" si="85"/>
        <v>11</v>
      </c>
      <c r="D698" s="17">
        <f t="shared" si="86"/>
        <v>25</v>
      </c>
      <c r="E698" s="17">
        <v>0.01</v>
      </c>
      <c r="F698" s="17">
        <v>0</v>
      </c>
      <c r="G698" s="12">
        <f t="shared" si="87"/>
        <v>1.0000000000000001E-5</v>
      </c>
    </row>
    <row r="699" spans="1:7" x14ac:dyDescent="0.35">
      <c r="A699" s="18">
        <v>43430</v>
      </c>
      <c r="B699" s="17">
        <f t="shared" si="84"/>
        <v>2018</v>
      </c>
      <c r="C699" s="17">
        <f t="shared" si="85"/>
        <v>11</v>
      </c>
      <c r="D699" s="17">
        <f t="shared" si="86"/>
        <v>26</v>
      </c>
      <c r="E699" s="17">
        <v>0.01</v>
      </c>
      <c r="F699" s="17">
        <v>0</v>
      </c>
      <c r="G699" s="12">
        <f t="shared" si="87"/>
        <v>1.0000000000000001E-5</v>
      </c>
    </row>
    <row r="700" spans="1:7" x14ac:dyDescent="0.35">
      <c r="A700" s="18">
        <v>43431</v>
      </c>
      <c r="B700" s="17">
        <f t="shared" si="84"/>
        <v>2018</v>
      </c>
      <c r="C700" s="17">
        <f t="shared" si="85"/>
        <v>11</v>
      </c>
      <c r="D700" s="17">
        <f t="shared" si="86"/>
        <v>27</v>
      </c>
      <c r="E700" s="17">
        <v>0.42</v>
      </c>
      <c r="F700" s="17">
        <v>0</v>
      </c>
      <c r="G700" s="12">
        <f t="shared" si="87"/>
        <v>4.1999999999999996E-4</v>
      </c>
    </row>
    <row r="701" spans="1:7" x14ac:dyDescent="0.35">
      <c r="A701" s="18">
        <v>43432</v>
      </c>
      <c r="B701" s="17">
        <f t="shared" si="84"/>
        <v>2018</v>
      </c>
      <c r="C701" s="17">
        <f t="shared" si="85"/>
        <v>11</v>
      </c>
      <c r="D701" s="17">
        <f t="shared" si="86"/>
        <v>28</v>
      </c>
      <c r="E701" s="17">
        <v>0.84</v>
      </c>
      <c r="F701" s="17">
        <v>0</v>
      </c>
      <c r="G701" s="12">
        <f t="shared" si="87"/>
        <v>8.3999999999999993E-4</v>
      </c>
    </row>
    <row r="702" spans="1:7" x14ac:dyDescent="0.35">
      <c r="A702" s="18">
        <v>43433</v>
      </c>
      <c r="B702" s="17">
        <f t="shared" si="84"/>
        <v>2018</v>
      </c>
      <c r="C702" s="17">
        <f t="shared" si="85"/>
        <v>11</v>
      </c>
      <c r="D702" s="17">
        <f t="shared" si="86"/>
        <v>29</v>
      </c>
      <c r="E702" s="17">
        <v>0.84</v>
      </c>
      <c r="F702" s="17">
        <v>0</v>
      </c>
      <c r="G702" s="12">
        <f t="shared" si="87"/>
        <v>8.3999999999999993E-4</v>
      </c>
    </row>
    <row r="703" spans="1:7" x14ac:dyDescent="0.35">
      <c r="A703" s="18">
        <v>43434</v>
      </c>
      <c r="B703" s="17">
        <f t="shared" si="84"/>
        <v>2018</v>
      </c>
      <c r="C703" s="17">
        <f t="shared" si="85"/>
        <v>11</v>
      </c>
      <c r="D703" s="17">
        <f t="shared" si="86"/>
        <v>30</v>
      </c>
      <c r="E703" s="17">
        <v>0.84</v>
      </c>
      <c r="F703" s="17">
        <v>0</v>
      </c>
      <c r="G703" s="12">
        <f t="shared" si="87"/>
        <v>8.3999999999999993E-4</v>
      </c>
    </row>
    <row r="704" spans="1:7" x14ac:dyDescent="0.35">
      <c r="A704" s="18">
        <v>43435</v>
      </c>
      <c r="B704" s="17">
        <f t="shared" si="84"/>
        <v>2018</v>
      </c>
      <c r="C704" s="17">
        <f t="shared" si="85"/>
        <v>12</v>
      </c>
      <c r="D704" s="17">
        <f t="shared" si="86"/>
        <v>1</v>
      </c>
      <c r="E704" s="17">
        <v>0.01</v>
      </c>
      <c r="F704" s="17">
        <v>0</v>
      </c>
      <c r="G704" s="12">
        <f t="shared" si="87"/>
        <v>1.0000000000000001E-5</v>
      </c>
    </row>
    <row r="705" spans="1:7" x14ac:dyDescent="0.35">
      <c r="A705" s="18">
        <v>43436</v>
      </c>
      <c r="B705" s="17">
        <f t="shared" si="84"/>
        <v>2018</v>
      </c>
      <c r="C705" s="17">
        <f t="shared" si="85"/>
        <v>12</v>
      </c>
      <c r="D705" s="17">
        <f t="shared" si="86"/>
        <v>2</v>
      </c>
      <c r="E705" s="17">
        <v>0.01</v>
      </c>
      <c r="F705" s="17">
        <v>0</v>
      </c>
      <c r="G705" s="12">
        <f t="shared" si="87"/>
        <v>1.0000000000000001E-5</v>
      </c>
    </row>
    <row r="706" spans="1:7" x14ac:dyDescent="0.35">
      <c r="A706" s="18">
        <v>43437</v>
      </c>
      <c r="B706" s="17">
        <f t="shared" si="84"/>
        <v>2018</v>
      </c>
      <c r="C706" s="17">
        <f t="shared" si="85"/>
        <v>12</v>
      </c>
      <c r="D706" s="17">
        <f t="shared" si="86"/>
        <v>3</v>
      </c>
      <c r="E706" s="17">
        <v>7.0000000000000007E-2</v>
      </c>
      <c r="F706" s="17">
        <v>0</v>
      </c>
      <c r="G706" s="12">
        <f t="shared" si="87"/>
        <v>7.0000000000000007E-5</v>
      </c>
    </row>
    <row r="707" spans="1:7" x14ac:dyDescent="0.35">
      <c r="A707" s="18">
        <v>43438</v>
      </c>
      <c r="B707" s="17">
        <f t="shared" si="84"/>
        <v>2018</v>
      </c>
      <c r="C707" s="17">
        <f t="shared" si="85"/>
        <v>12</v>
      </c>
      <c r="D707" s="17">
        <f t="shared" si="86"/>
        <v>4</v>
      </c>
      <c r="E707" s="17">
        <v>0.01</v>
      </c>
      <c r="F707" s="17">
        <v>0</v>
      </c>
      <c r="G707" s="12">
        <f t="shared" si="87"/>
        <v>1.0000000000000001E-5</v>
      </c>
    </row>
    <row r="708" spans="1:7" x14ac:dyDescent="0.35">
      <c r="A708" s="18">
        <v>43439</v>
      </c>
      <c r="B708" s="17">
        <f t="shared" si="84"/>
        <v>2018</v>
      </c>
      <c r="C708" s="17">
        <f t="shared" si="85"/>
        <v>12</v>
      </c>
      <c r="D708" s="17">
        <f t="shared" si="86"/>
        <v>5</v>
      </c>
      <c r="E708" s="17">
        <v>0.01</v>
      </c>
      <c r="F708" s="17">
        <v>0</v>
      </c>
      <c r="G708" s="12">
        <f t="shared" si="87"/>
        <v>1.0000000000000001E-5</v>
      </c>
    </row>
    <row r="709" spans="1:7" x14ac:dyDescent="0.35">
      <c r="A709" s="18">
        <v>43440</v>
      </c>
      <c r="B709" s="17">
        <f t="shared" si="84"/>
        <v>2018</v>
      </c>
      <c r="C709" s="17">
        <f t="shared" si="85"/>
        <v>12</v>
      </c>
      <c r="D709" s="17">
        <f t="shared" si="86"/>
        <v>6</v>
      </c>
      <c r="E709" s="17">
        <v>0.01</v>
      </c>
      <c r="F709" s="17">
        <v>0</v>
      </c>
      <c r="G709" s="12">
        <f t="shared" si="87"/>
        <v>1.0000000000000001E-5</v>
      </c>
    </row>
    <row r="710" spans="1:7" x14ac:dyDescent="0.35">
      <c r="A710" s="18">
        <v>43441</v>
      </c>
      <c r="B710" s="17">
        <f t="shared" ref="B710:B773" si="88">YEAR(A710)</f>
        <v>2018</v>
      </c>
      <c r="C710" s="17">
        <f t="shared" ref="C710:C773" si="89">MONTH(A710)</f>
        <v>12</v>
      </c>
      <c r="D710" s="17">
        <f t="shared" ref="D710:D773" si="90">DAY(A710)</f>
        <v>7</v>
      </c>
      <c r="E710" s="17">
        <v>0</v>
      </c>
      <c r="F710" s="17">
        <v>0</v>
      </c>
      <c r="G710" s="12">
        <f t="shared" ref="G710:G773" si="91">SUM(E710:F710)/1000</f>
        <v>0</v>
      </c>
    </row>
    <row r="711" spans="1:7" x14ac:dyDescent="0.35">
      <c r="A711" s="18">
        <v>43442</v>
      </c>
      <c r="B711" s="17">
        <f t="shared" si="88"/>
        <v>2018</v>
      </c>
      <c r="C711" s="17">
        <f t="shared" si="89"/>
        <v>12</v>
      </c>
      <c r="D711" s="17">
        <f t="shared" si="90"/>
        <v>8</v>
      </c>
      <c r="E711" s="17">
        <v>0.01</v>
      </c>
      <c r="F711" s="17">
        <v>0</v>
      </c>
      <c r="G711" s="12">
        <f t="shared" si="91"/>
        <v>1.0000000000000001E-5</v>
      </c>
    </row>
    <row r="712" spans="1:7" x14ac:dyDescent="0.35">
      <c r="A712" s="18">
        <v>43443</v>
      </c>
      <c r="B712" s="17">
        <f t="shared" si="88"/>
        <v>2018</v>
      </c>
      <c r="C712" s="17">
        <f t="shared" si="89"/>
        <v>12</v>
      </c>
      <c r="D712" s="17">
        <f t="shared" si="90"/>
        <v>9</v>
      </c>
      <c r="E712" s="17">
        <v>0</v>
      </c>
      <c r="F712" s="17">
        <v>0</v>
      </c>
      <c r="G712" s="12">
        <f t="shared" si="91"/>
        <v>0</v>
      </c>
    </row>
    <row r="713" spans="1:7" x14ac:dyDescent="0.35">
      <c r="A713" s="18">
        <v>43444</v>
      </c>
      <c r="B713" s="17">
        <f t="shared" si="88"/>
        <v>2018</v>
      </c>
      <c r="C713" s="17">
        <f t="shared" si="89"/>
        <v>12</v>
      </c>
      <c r="D713" s="17">
        <f t="shared" si="90"/>
        <v>10</v>
      </c>
      <c r="E713" s="17">
        <v>0.01</v>
      </c>
      <c r="F713" s="17">
        <v>0</v>
      </c>
      <c r="G713" s="12">
        <f t="shared" si="91"/>
        <v>1.0000000000000001E-5</v>
      </c>
    </row>
    <row r="714" spans="1:7" x14ac:dyDescent="0.35">
      <c r="A714" s="18">
        <v>43445</v>
      </c>
      <c r="B714" s="17">
        <f t="shared" si="88"/>
        <v>2018</v>
      </c>
      <c r="C714" s="17">
        <f t="shared" si="89"/>
        <v>12</v>
      </c>
      <c r="D714" s="17">
        <f t="shared" si="90"/>
        <v>11</v>
      </c>
      <c r="E714" s="17">
        <v>0.01</v>
      </c>
      <c r="F714" s="17">
        <v>0</v>
      </c>
      <c r="G714" s="12">
        <f t="shared" si="91"/>
        <v>1.0000000000000001E-5</v>
      </c>
    </row>
    <row r="715" spans="1:7" x14ac:dyDescent="0.35">
      <c r="A715" s="18">
        <v>43446</v>
      </c>
      <c r="B715" s="17">
        <f t="shared" si="88"/>
        <v>2018</v>
      </c>
      <c r="C715" s="17">
        <f t="shared" si="89"/>
        <v>12</v>
      </c>
      <c r="D715" s="17">
        <f t="shared" si="90"/>
        <v>12</v>
      </c>
      <c r="E715" s="17">
        <v>0.01</v>
      </c>
      <c r="F715" s="17">
        <v>0</v>
      </c>
      <c r="G715" s="12">
        <f t="shared" si="91"/>
        <v>1.0000000000000001E-5</v>
      </c>
    </row>
    <row r="716" spans="1:7" x14ac:dyDescent="0.35">
      <c r="A716" s="18">
        <v>43447</v>
      </c>
      <c r="B716" s="17">
        <f t="shared" si="88"/>
        <v>2018</v>
      </c>
      <c r="C716" s="17">
        <f t="shared" si="89"/>
        <v>12</v>
      </c>
      <c r="D716" s="17">
        <f t="shared" si="90"/>
        <v>13</v>
      </c>
      <c r="E716" s="17">
        <v>0.01</v>
      </c>
      <c r="F716" s="17">
        <v>0</v>
      </c>
      <c r="G716" s="12">
        <f t="shared" si="91"/>
        <v>1.0000000000000001E-5</v>
      </c>
    </row>
    <row r="717" spans="1:7" x14ac:dyDescent="0.35">
      <c r="A717" s="18">
        <v>43448</v>
      </c>
      <c r="B717" s="17">
        <f t="shared" si="88"/>
        <v>2018</v>
      </c>
      <c r="C717" s="17">
        <f t="shared" si="89"/>
        <v>12</v>
      </c>
      <c r="D717" s="17">
        <f t="shared" si="90"/>
        <v>14</v>
      </c>
      <c r="E717" s="17">
        <v>0.01</v>
      </c>
      <c r="F717" s="17">
        <v>0</v>
      </c>
      <c r="G717" s="12">
        <f t="shared" si="91"/>
        <v>1.0000000000000001E-5</v>
      </c>
    </row>
    <row r="718" spans="1:7" x14ac:dyDescent="0.35">
      <c r="A718" s="18">
        <v>43449</v>
      </c>
      <c r="B718" s="17">
        <f t="shared" si="88"/>
        <v>2018</v>
      </c>
      <c r="C718" s="17">
        <f t="shared" si="89"/>
        <v>12</v>
      </c>
      <c r="D718" s="17">
        <f t="shared" si="90"/>
        <v>15</v>
      </c>
      <c r="E718" s="17">
        <v>0</v>
      </c>
      <c r="F718" s="17">
        <v>0</v>
      </c>
      <c r="G718" s="12">
        <f t="shared" si="91"/>
        <v>0</v>
      </c>
    </row>
    <row r="719" spans="1:7" x14ac:dyDescent="0.35">
      <c r="A719" s="18">
        <v>43450</v>
      </c>
      <c r="B719" s="17">
        <f t="shared" si="88"/>
        <v>2018</v>
      </c>
      <c r="C719" s="17">
        <f t="shared" si="89"/>
        <v>12</v>
      </c>
      <c r="D719" s="17">
        <f t="shared" si="90"/>
        <v>16</v>
      </c>
      <c r="E719" s="17">
        <v>0</v>
      </c>
      <c r="F719" s="17">
        <v>0</v>
      </c>
      <c r="G719" s="12">
        <f t="shared" si="91"/>
        <v>0</v>
      </c>
    </row>
    <row r="720" spans="1:7" x14ac:dyDescent="0.35">
      <c r="A720" s="18">
        <v>43451</v>
      </c>
      <c r="B720" s="17">
        <f t="shared" si="88"/>
        <v>2018</v>
      </c>
      <c r="C720" s="17">
        <f t="shared" si="89"/>
        <v>12</v>
      </c>
      <c r="D720" s="17">
        <f t="shared" si="90"/>
        <v>17</v>
      </c>
      <c r="E720" s="17">
        <v>0</v>
      </c>
      <c r="F720" s="17">
        <v>0</v>
      </c>
      <c r="G720" s="12">
        <f t="shared" si="91"/>
        <v>0</v>
      </c>
    </row>
    <row r="721" spans="1:7" x14ac:dyDescent="0.35">
      <c r="A721" s="18">
        <v>43452</v>
      </c>
      <c r="B721" s="17">
        <f t="shared" si="88"/>
        <v>2018</v>
      </c>
      <c r="C721" s="17">
        <f t="shared" si="89"/>
        <v>12</v>
      </c>
      <c r="D721" s="17">
        <f t="shared" si="90"/>
        <v>18</v>
      </c>
      <c r="E721" s="17">
        <v>0.01</v>
      </c>
      <c r="F721" s="17">
        <v>0</v>
      </c>
      <c r="G721" s="12">
        <f t="shared" si="91"/>
        <v>1.0000000000000001E-5</v>
      </c>
    </row>
    <row r="722" spans="1:7" x14ac:dyDescent="0.35">
      <c r="A722" s="18">
        <v>43453</v>
      </c>
      <c r="B722" s="17">
        <f t="shared" si="88"/>
        <v>2018</v>
      </c>
      <c r="C722" s="17">
        <f t="shared" si="89"/>
        <v>12</v>
      </c>
      <c r="D722" s="17">
        <f t="shared" si="90"/>
        <v>19</v>
      </c>
      <c r="E722" s="17">
        <v>0</v>
      </c>
      <c r="F722" s="17">
        <v>0</v>
      </c>
      <c r="G722" s="12">
        <f t="shared" si="91"/>
        <v>0</v>
      </c>
    </row>
    <row r="723" spans="1:7" x14ac:dyDescent="0.35">
      <c r="A723" s="18">
        <v>43454</v>
      </c>
      <c r="B723" s="17">
        <f t="shared" si="88"/>
        <v>2018</v>
      </c>
      <c r="C723" s="17">
        <f t="shared" si="89"/>
        <v>12</v>
      </c>
      <c r="D723" s="17">
        <f t="shared" si="90"/>
        <v>20</v>
      </c>
      <c r="E723" s="17">
        <v>0.01</v>
      </c>
      <c r="F723" s="17">
        <v>0</v>
      </c>
      <c r="G723" s="12">
        <f t="shared" si="91"/>
        <v>1.0000000000000001E-5</v>
      </c>
    </row>
    <row r="724" spans="1:7" x14ac:dyDescent="0.35">
      <c r="A724" s="18">
        <v>43455</v>
      </c>
      <c r="B724" s="17">
        <f t="shared" si="88"/>
        <v>2018</v>
      </c>
      <c r="C724" s="17">
        <f t="shared" si="89"/>
        <v>12</v>
      </c>
      <c r="D724" s="17">
        <f t="shared" si="90"/>
        <v>21</v>
      </c>
      <c r="E724" s="17">
        <v>0</v>
      </c>
      <c r="F724" s="17">
        <v>0</v>
      </c>
      <c r="G724" s="12">
        <f t="shared" si="91"/>
        <v>0</v>
      </c>
    </row>
    <row r="725" spans="1:7" x14ac:dyDescent="0.35">
      <c r="A725" s="18">
        <v>43456</v>
      </c>
      <c r="B725" s="17">
        <f t="shared" si="88"/>
        <v>2018</v>
      </c>
      <c r="C725" s="17">
        <f t="shared" si="89"/>
        <v>12</v>
      </c>
      <c r="D725" s="17">
        <f t="shared" si="90"/>
        <v>22</v>
      </c>
      <c r="E725" s="17">
        <v>0</v>
      </c>
      <c r="F725" s="17">
        <v>0</v>
      </c>
      <c r="G725" s="12">
        <f t="shared" si="91"/>
        <v>0</v>
      </c>
    </row>
    <row r="726" spans="1:7" x14ac:dyDescent="0.35">
      <c r="A726" s="18">
        <v>43457</v>
      </c>
      <c r="B726" s="17">
        <f t="shared" si="88"/>
        <v>2018</v>
      </c>
      <c r="C726" s="17">
        <f t="shared" si="89"/>
        <v>12</v>
      </c>
      <c r="D726" s="17">
        <f t="shared" si="90"/>
        <v>23</v>
      </c>
      <c r="E726" s="17">
        <v>0</v>
      </c>
      <c r="F726" s="17">
        <v>0</v>
      </c>
      <c r="G726" s="12">
        <f t="shared" si="91"/>
        <v>0</v>
      </c>
    </row>
    <row r="727" spans="1:7" x14ac:dyDescent="0.35">
      <c r="A727" s="18">
        <v>43458</v>
      </c>
      <c r="B727" s="17">
        <f t="shared" si="88"/>
        <v>2018</v>
      </c>
      <c r="C727" s="17">
        <f t="shared" si="89"/>
        <v>12</v>
      </c>
      <c r="D727" s="17">
        <f t="shared" si="90"/>
        <v>24</v>
      </c>
      <c r="E727" s="17">
        <v>0</v>
      </c>
      <c r="F727" s="17">
        <v>0</v>
      </c>
      <c r="G727" s="12">
        <f t="shared" si="91"/>
        <v>0</v>
      </c>
    </row>
    <row r="728" spans="1:7" x14ac:dyDescent="0.35">
      <c r="A728" s="18">
        <v>43459</v>
      </c>
      <c r="B728" s="17">
        <f t="shared" si="88"/>
        <v>2018</v>
      </c>
      <c r="C728" s="17">
        <f t="shared" si="89"/>
        <v>12</v>
      </c>
      <c r="D728" s="17">
        <f t="shared" si="90"/>
        <v>25</v>
      </c>
      <c r="E728" s="17">
        <v>0</v>
      </c>
      <c r="F728" s="17">
        <v>0</v>
      </c>
      <c r="G728" s="12">
        <f t="shared" si="91"/>
        <v>0</v>
      </c>
    </row>
    <row r="729" spans="1:7" x14ac:dyDescent="0.35">
      <c r="A729" s="18">
        <v>43460</v>
      </c>
      <c r="B729" s="17">
        <f t="shared" si="88"/>
        <v>2018</v>
      </c>
      <c r="C729" s="17">
        <f t="shared" si="89"/>
        <v>12</v>
      </c>
      <c r="D729" s="17">
        <f t="shared" si="90"/>
        <v>26</v>
      </c>
      <c r="E729" s="17">
        <v>0</v>
      </c>
      <c r="F729" s="17">
        <v>0</v>
      </c>
      <c r="G729" s="12">
        <f t="shared" si="91"/>
        <v>0</v>
      </c>
    </row>
    <row r="730" spans="1:7" x14ac:dyDescent="0.35">
      <c r="A730" s="18">
        <v>43461</v>
      </c>
      <c r="B730" s="17">
        <f t="shared" si="88"/>
        <v>2018</v>
      </c>
      <c r="C730" s="17">
        <f t="shared" si="89"/>
        <v>12</v>
      </c>
      <c r="D730" s="17">
        <f t="shared" si="90"/>
        <v>27</v>
      </c>
      <c r="E730" s="17">
        <v>0</v>
      </c>
      <c r="F730" s="17">
        <v>0</v>
      </c>
      <c r="G730" s="12">
        <f t="shared" si="91"/>
        <v>0</v>
      </c>
    </row>
    <row r="731" spans="1:7" x14ac:dyDescent="0.35">
      <c r="A731" s="18">
        <v>43462</v>
      </c>
      <c r="B731" s="17">
        <f t="shared" si="88"/>
        <v>2018</v>
      </c>
      <c r="C731" s="17">
        <f t="shared" si="89"/>
        <v>12</v>
      </c>
      <c r="D731" s="17">
        <f t="shared" si="90"/>
        <v>28</v>
      </c>
      <c r="E731" s="17">
        <v>0.01</v>
      </c>
      <c r="F731" s="17">
        <v>0</v>
      </c>
      <c r="G731" s="12">
        <f t="shared" si="91"/>
        <v>1.0000000000000001E-5</v>
      </c>
    </row>
    <row r="732" spans="1:7" x14ac:dyDescent="0.35">
      <c r="A732" s="18">
        <v>43463</v>
      </c>
      <c r="B732" s="17">
        <f t="shared" si="88"/>
        <v>2018</v>
      </c>
      <c r="C732" s="17">
        <f t="shared" si="89"/>
        <v>12</v>
      </c>
      <c r="D732" s="17">
        <f t="shared" si="90"/>
        <v>29</v>
      </c>
      <c r="E732" s="17">
        <v>0.01</v>
      </c>
      <c r="F732" s="17">
        <v>0</v>
      </c>
      <c r="G732" s="12">
        <f t="shared" si="91"/>
        <v>1.0000000000000001E-5</v>
      </c>
    </row>
    <row r="733" spans="1:7" x14ac:dyDescent="0.35">
      <c r="A733" s="18">
        <v>43464</v>
      </c>
      <c r="B733" s="17">
        <f t="shared" si="88"/>
        <v>2018</v>
      </c>
      <c r="C733" s="17">
        <f t="shared" si="89"/>
        <v>12</v>
      </c>
      <c r="D733" s="17">
        <f t="shared" si="90"/>
        <v>30</v>
      </c>
      <c r="E733" s="17">
        <v>0</v>
      </c>
      <c r="F733" s="17">
        <v>0</v>
      </c>
      <c r="G733" s="12">
        <f t="shared" si="91"/>
        <v>0</v>
      </c>
    </row>
    <row r="734" spans="1:7" x14ac:dyDescent="0.35">
      <c r="A734" s="18">
        <v>43465</v>
      </c>
      <c r="B734" s="17">
        <f t="shared" si="88"/>
        <v>2018</v>
      </c>
      <c r="C734" s="17">
        <f t="shared" si="89"/>
        <v>12</v>
      </c>
      <c r="D734" s="17">
        <f t="shared" si="90"/>
        <v>31</v>
      </c>
      <c r="E734" s="17">
        <v>0</v>
      </c>
      <c r="F734" s="17">
        <v>0</v>
      </c>
      <c r="G734" s="12">
        <f t="shared" si="91"/>
        <v>0</v>
      </c>
    </row>
    <row r="735" spans="1:7" x14ac:dyDescent="0.35">
      <c r="A735" s="18">
        <v>43466</v>
      </c>
      <c r="B735" s="17">
        <f t="shared" si="88"/>
        <v>2019</v>
      </c>
      <c r="C735" s="17">
        <f t="shared" si="89"/>
        <v>1</v>
      </c>
      <c r="D735" s="17">
        <f t="shared" si="90"/>
        <v>1</v>
      </c>
      <c r="E735" s="17">
        <v>0</v>
      </c>
      <c r="F735" s="17">
        <v>0</v>
      </c>
      <c r="G735" s="12">
        <f t="shared" si="91"/>
        <v>0</v>
      </c>
    </row>
    <row r="736" spans="1:7" x14ac:dyDescent="0.35">
      <c r="A736" s="18">
        <v>43467</v>
      </c>
      <c r="B736" s="17">
        <f t="shared" si="88"/>
        <v>2019</v>
      </c>
      <c r="C736" s="17">
        <f t="shared" si="89"/>
        <v>1</v>
      </c>
      <c r="D736" s="17">
        <f t="shared" si="90"/>
        <v>2</v>
      </c>
      <c r="E736" s="17">
        <v>0</v>
      </c>
      <c r="F736" s="17">
        <v>0</v>
      </c>
      <c r="G736" s="12">
        <f t="shared" si="91"/>
        <v>0</v>
      </c>
    </row>
    <row r="737" spans="1:7" x14ac:dyDescent="0.35">
      <c r="A737" s="18">
        <v>43468</v>
      </c>
      <c r="B737" s="17">
        <f t="shared" si="88"/>
        <v>2019</v>
      </c>
      <c r="C737" s="17">
        <f t="shared" si="89"/>
        <v>1</v>
      </c>
      <c r="D737" s="17">
        <f t="shared" si="90"/>
        <v>3</v>
      </c>
      <c r="E737" s="17">
        <v>0</v>
      </c>
      <c r="F737" s="17">
        <v>0</v>
      </c>
      <c r="G737" s="12">
        <f t="shared" si="91"/>
        <v>0</v>
      </c>
    </row>
    <row r="738" spans="1:7" x14ac:dyDescent="0.35">
      <c r="A738" s="18">
        <v>43469</v>
      </c>
      <c r="B738" s="17">
        <f t="shared" si="88"/>
        <v>2019</v>
      </c>
      <c r="C738" s="17">
        <f t="shared" si="89"/>
        <v>1</v>
      </c>
      <c r="D738" s="17">
        <f t="shared" si="90"/>
        <v>4</v>
      </c>
      <c r="E738" s="17">
        <v>0</v>
      </c>
      <c r="F738" s="17">
        <v>0</v>
      </c>
      <c r="G738" s="12">
        <f t="shared" si="91"/>
        <v>0</v>
      </c>
    </row>
    <row r="739" spans="1:7" x14ac:dyDescent="0.35">
      <c r="A739" s="18">
        <v>43470</v>
      </c>
      <c r="B739" s="17">
        <f t="shared" si="88"/>
        <v>2019</v>
      </c>
      <c r="C739" s="17">
        <f t="shared" si="89"/>
        <v>1</v>
      </c>
      <c r="D739" s="17">
        <f t="shared" si="90"/>
        <v>5</v>
      </c>
      <c r="E739" s="17">
        <v>0</v>
      </c>
      <c r="F739" s="17">
        <v>0</v>
      </c>
      <c r="G739" s="12">
        <f t="shared" si="91"/>
        <v>0</v>
      </c>
    </row>
    <row r="740" spans="1:7" x14ac:dyDescent="0.35">
      <c r="A740" s="18">
        <v>43471</v>
      </c>
      <c r="B740" s="17">
        <f t="shared" si="88"/>
        <v>2019</v>
      </c>
      <c r="C740" s="17">
        <f t="shared" si="89"/>
        <v>1</v>
      </c>
      <c r="D740" s="17">
        <f t="shared" si="90"/>
        <v>6</v>
      </c>
      <c r="E740" s="17">
        <v>0</v>
      </c>
      <c r="F740" s="17">
        <v>0</v>
      </c>
      <c r="G740" s="12">
        <f t="shared" si="91"/>
        <v>0</v>
      </c>
    </row>
    <row r="741" spans="1:7" x14ac:dyDescent="0.35">
      <c r="A741" s="18">
        <v>43472</v>
      </c>
      <c r="B741" s="17">
        <f t="shared" si="88"/>
        <v>2019</v>
      </c>
      <c r="C741" s="17">
        <f t="shared" si="89"/>
        <v>1</v>
      </c>
      <c r="D741" s="17">
        <f t="shared" si="90"/>
        <v>7</v>
      </c>
      <c r="E741" s="17">
        <v>0</v>
      </c>
      <c r="F741" s="17">
        <v>0</v>
      </c>
      <c r="G741" s="12">
        <f t="shared" si="91"/>
        <v>0</v>
      </c>
    </row>
    <row r="742" spans="1:7" x14ac:dyDescent="0.35">
      <c r="A742" s="18">
        <v>43473</v>
      </c>
      <c r="B742" s="17">
        <f t="shared" si="88"/>
        <v>2019</v>
      </c>
      <c r="C742" s="17">
        <f t="shared" si="89"/>
        <v>1</v>
      </c>
      <c r="D742" s="17">
        <f t="shared" si="90"/>
        <v>8</v>
      </c>
      <c r="E742" s="17">
        <v>0</v>
      </c>
      <c r="F742" s="17">
        <v>0</v>
      </c>
      <c r="G742" s="12">
        <f t="shared" si="91"/>
        <v>0</v>
      </c>
    </row>
    <row r="743" spans="1:7" x14ac:dyDescent="0.35">
      <c r="A743" s="18">
        <v>43474</v>
      </c>
      <c r="B743" s="17">
        <f t="shared" si="88"/>
        <v>2019</v>
      </c>
      <c r="C743" s="17">
        <f t="shared" si="89"/>
        <v>1</v>
      </c>
      <c r="D743" s="17">
        <f t="shared" si="90"/>
        <v>9</v>
      </c>
      <c r="E743" s="17">
        <v>0</v>
      </c>
      <c r="F743" s="17">
        <v>0</v>
      </c>
      <c r="G743" s="12">
        <f t="shared" si="91"/>
        <v>0</v>
      </c>
    </row>
    <row r="744" spans="1:7" x14ac:dyDescent="0.35">
      <c r="A744" s="18">
        <v>43475</v>
      </c>
      <c r="B744" s="17">
        <f t="shared" si="88"/>
        <v>2019</v>
      </c>
      <c r="C744" s="17">
        <f t="shared" si="89"/>
        <v>1</v>
      </c>
      <c r="D744" s="17">
        <f t="shared" si="90"/>
        <v>10</v>
      </c>
      <c r="E744" s="17">
        <v>0</v>
      </c>
      <c r="F744" s="17">
        <v>0</v>
      </c>
      <c r="G744" s="12">
        <f t="shared" si="91"/>
        <v>0</v>
      </c>
    </row>
    <row r="745" spans="1:7" x14ac:dyDescent="0.35">
      <c r="A745" s="18">
        <v>43476</v>
      </c>
      <c r="B745" s="17">
        <f t="shared" si="88"/>
        <v>2019</v>
      </c>
      <c r="C745" s="17">
        <f t="shared" si="89"/>
        <v>1</v>
      </c>
      <c r="D745" s="17">
        <f t="shared" si="90"/>
        <v>11</v>
      </c>
      <c r="E745" s="17">
        <v>0</v>
      </c>
      <c r="F745" s="17">
        <v>0</v>
      </c>
      <c r="G745" s="12">
        <f t="shared" si="91"/>
        <v>0</v>
      </c>
    </row>
    <row r="746" spans="1:7" x14ac:dyDescent="0.35">
      <c r="A746" s="18">
        <v>43477</v>
      </c>
      <c r="B746" s="17">
        <f t="shared" si="88"/>
        <v>2019</v>
      </c>
      <c r="C746" s="17">
        <f t="shared" si="89"/>
        <v>1</v>
      </c>
      <c r="D746" s="17">
        <f t="shared" si="90"/>
        <v>12</v>
      </c>
      <c r="E746" s="17">
        <v>0</v>
      </c>
      <c r="F746" s="17">
        <v>0</v>
      </c>
      <c r="G746" s="12">
        <f t="shared" si="91"/>
        <v>0</v>
      </c>
    </row>
    <row r="747" spans="1:7" x14ac:dyDescent="0.35">
      <c r="A747" s="18">
        <v>43478</v>
      </c>
      <c r="B747" s="17">
        <f t="shared" si="88"/>
        <v>2019</v>
      </c>
      <c r="C747" s="17">
        <f t="shared" si="89"/>
        <v>1</v>
      </c>
      <c r="D747" s="17">
        <f t="shared" si="90"/>
        <v>13</v>
      </c>
      <c r="E747" s="17">
        <v>0</v>
      </c>
      <c r="F747" s="17">
        <v>0</v>
      </c>
      <c r="G747" s="12">
        <f t="shared" si="91"/>
        <v>0</v>
      </c>
    </row>
    <row r="748" spans="1:7" x14ac:dyDescent="0.35">
      <c r="A748" s="18">
        <v>43479</v>
      </c>
      <c r="B748" s="17">
        <f t="shared" si="88"/>
        <v>2019</v>
      </c>
      <c r="C748" s="17">
        <f t="shared" si="89"/>
        <v>1</v>
      </c>
      <c r="D748" s="17">
        <f t="shared" si="90"/>
        <v>14</v>
      </c>
      <c r="E748" s="17">
        <v>0</v>
      </c>
      <c r="F748" s="17">
        <v>0</v>
      </c>
      <c r="G748" s="12">
        <f t="shared" si="91"/>
        <v>0</v>
      </c>
    </row>
    <row r="749" spans="1:7" x14ac:dyDescent="0.35">
      <c r="A749" s="18">
        <v>43480</v>
      </c>
      <c r="B749" s="17">
        <f t="shared" si="88"/>
        <v>2019</v>
      </c>
      <c r="C749" s="17">
        <f t="shared" si="89"/>
        <v>1</v>
      </c>
      <c r="D749" s="17">
        <f t="shared" si="90"/>
        <v>15</v>
      </c>
      <c r="E749" s="17">
        <v>0</v>
      </c>
      <c r="F749" s="17">
        <v>0</v>
      </c>
      <c r="G749" s="12">
        <f t="shared" si="91"/>
        <v>0</v>
      </c>
    </row>
    <row r="750" spans="1:7" x14ac:dyDescent="0.35">
      <c r="A750" s="18">
        <v>43481</v>
      </c>
      <c r="B750" s="17">
        <f t="shared" si="88"/>
        <v>2019</v>
      </c>
      <c r="C750" s="17">
        <f t="shared" si="89"/>
        <v>1</v>
      </c>
      <c r="D750" s="17">
        <f t="shared" si="90"/>
        <v>16</v>
      </c>
      <c r="E750" s="17">
        <v>0</v>
      </c>
      <c r="F750" s="17">
        <v>0</v>
      </c>
      <c r="G750" s="12">
        <f t="shared" si="91"/>
        <v>0</v>
      </c>
    </row>
    <row r="751" spans="1:7" x14ac:dyDescent="0.35">
      <c r="A751" s="18">
        <v>43482</v>
      </c>
      <c r="B751" s="17">
        <f t="shared" si="88"/>
        <v>2019</v>
      </c>
      <c r="C751" s="17">
        <f t="shared" si="89"/>
        <v>1</v>
      </c>
      <c r="D751" s="17">
        <f t="shared" si="90"/>
        <v>17</v>
      </c>
      <c r="E751" s="17">
        <v>0</v>
      </c>
      <c r="F751" s="17">
        <v>0</v>
      </c>
      <c r="G751" s="12">
        <f t="shared" si="91"/>
        <v>0</v>
      </c>
    </row>
    <row r="752" spans="1:7" x14ac:dyDescent="0.35">
      <c r="A752" s="18">
        <v>43483</v>
      </c>
      <c r="B752" s="17">
        <f t="shared" si="88"/>
        <v>2019</v>
      </c>
      <c r="C752" s="17">
        <f t="shared" si="89"/>
        <v>1</v>
      </c>
      <c r="D752" s="17">
        <f t="shared" si="90"/>
        <v>18</v>
      </c>
      <c r="E752" s="17">
        <v>0</v>
      </c>
      <c r="F752" s="17">
        <v>0</v>
      </c>
      <c r="G752" s="12">
        <f t="shared" si="91"/>
        <v>0</v>
      </c>
    </row>
    <row r="753" spans="1:7" x14ac:dyDescent="0.35">
      <c r="A753" s="18">
        <v>43484</v>
      </c>
      <c r="B753" s="17">
        <f t="shared" si="88"/>
        <v>2019</v>
      </c>
      <c r="C753" s="17">
        <f t="shared" si="89"/>
        <v>1</v>
      </c>
      <c r="D753" s="17">
        <f t="shared" si="90"/>
        <v>19</v>
      </c>
      <c r="E753" s="17">
        <v>0</v>
      </c>
      <c r="F753" s="17">
        <v>0</v>
      </c>
      <c r="G753" s="12">
        <f t="shared" si="91"/>
        <v>0</v>
      </c>
    </row>
    <row r="754" spans="1:7" x14ac:dyDescent="0.35">
      <c r="A754" s="18">
        <v>43485</v>
      </c>
      <c r="B754" s="17">
        <f t="shared" si="88"/>
        <v>2019</v>
      </c>
      <c r="C754" s="17">
        <f t="shared" si="89"/>
        <v>1</v>
      </c>
      <c r="D754" s="17">
        <f t="shared" si="90"/>
        <v>20</v>
      </c>
      <c r="E754" s="17">
        <v>0</v>
      </c>
      <c r="F754" s="17">
        <v>0</v>
      </c>
      <c r="G754" s="12">
        <f t="shared" si="91"/>
        <v>0</v>
      </c>
    </row>
    <row r="755" spans="1:7" x14ac:dyDescent="0.35">
      <c r="A755" s="18">
        <v>43486</v>
      </c>
      <c r="B755" s="17">
        <f t="shared" si="88"/>
        <v>2019</v>
      </c>
      <c r="C755" s="17">
        <f t="shared" si="89"/>
        <v>1</v>
      </c>
      <c r="D755" s="17">
        <f t="shared" si="90"/>
        <v>21</v>
      </c>
      <c r="E755" s="17">
        <v>0</v>
      </c>
      <c r="F755" s="17">
        <v>0</v>
      </c>
      <c r="G755" s="12">
        <f t="shared" si="91"/>
        <v>0</v>
      </c>
    </row>
    <row r="756" spans="1:7" x14ac:dyDescent="0.35">
      <c r="A756" s="18">
        <v>43487</v>
      </c>
      <c r="B756" s="17">
        <f t="shared" si="88"/>
        <v>2019</v>
      </c>
      <c r="C756" s="17">
        <f t="shared" si="89"/>
        <v>1</v>
      </c>
      <c r="D756" s="17">
        <f t="shared" si="90"/>
        <v>22</v>
      </c>
      <c r="E756" s="17">
        <v>0</v>
      </c>
      <c r="F756" s="17">
        <v>0</v>
      </c>
      <c r="G756" s="12">
        <f t="shared" si="91"/>
        <v>0</v>
      </c>
    </row>
    <row r="757" spans="1:7" x14ac:dyDescent="0.35">
      <c r="A757" s="18">
        <v>43488</v>
      </c>
      <c r="B757" s="17">
        <f t="shared" si="88"/>
        <v>2019</v>
      </c>
      <c r="C757" s="17">
        <f t="shared" si="89"/>
        <v>1</v>
      </c>
      <c r="D757" s="17">
        <f t="shared" si="90"/>
        <v>23</v>
      </c>
      <c r="E757" s="17">
        <v>0</v>
      </c>
      <c r="F757" s="17">
        <v>0</v>
      </c>
      <c r="G757" s="12">
        <f t="shared" si="91"/>
        <v>0</v>
      </c>
    </row>
    <row r="758" spans="1:7" x14ac:dyDescent="0.35">
      <c r="A758" s="18">
        <v>43489</v>
      </c>
      <c r="B758" s="17">
        <f t="shared" si="88"/>
        <v>2019</v>
      </c>
      <c r="C758" s="17">
        <f t="shared" si="89"/>
        <v>1</v>
      </c>
      <c r="D758" s="17">
        <f t="shared" si="90"/>
        <v>24</v>
      </c>
      <c r="E758" s="17">
        <v>0</v>
      </c>
      <c r="F758" s="17">
        <v>0</v>
      </c>
      <c r="G758" s="12">
        <f t="shared" si="91"/>
        <v>0</v>
      </c>
    </row>
    <row r="759" spans="1:7" x14ac:dyDescent="0.35">
      <c r="A759" s="18">
        <v>43490</v>
      </c>
      <c r="B759" s="17">
        <f t="shared" si="88"/>
        <v>2019</v>
      </c>
      <c r="C759" s="17">
        <f t="shared" si="89"/>
        <v>1</v>
      </c>
      <c r="D759" s="17">
        <f t="shared" si="90"/>
        <v>25</v>
      </c>
      <c r="E759" s="17">
        <v>0</v>
      </c>
      <c r="F759" s="17">
        <v>0</v>
      </c>
      <c r="G759" s="12">
        <f t="shared" si="91"/>
        <v>0</v>
      </c>
    </row>
    <row r="760" spans="1:7" x14ac:dyDescent="0.35">
      <c r="A760" s="18">
        <v>43491</v>
      </c>
      <c r="B760" s="17">
        <f t="shared" si="88"/>
        <v>2019</v>
      </c>
      <c r="C760" s="17">
        <f t="shared" si="89"/>
        <v>1</v>
      </c>
      <c r="D760" s="17">
        <f t="shared" si="90"/>
        <v>26</v>
      </c>
      <c r="E760" s="17">
        <v>0</v>
      </c>
      <c r="F760" s="17">
        <v>0</v>
      </c>
      <c r="G760" s="12">
        <f t="shared" si="91"/>
        <v>0</v>
      </c>
    </row>
    <row r="761" spans="1:7" x14ac:dyDescent="0.35">
      <c r="A761" s="18">
        <v>43492</v>
      </c>
      <c r="B761" s="17">
        <f t="shared" si="88"/>
        <v>2019</v>
      </c>
      <c r="C761" s="17">
        <f t="shared" si="89"/>
        <v>1</v>
      </c>
      <c r="D761" s="17">
        <f t="shared" si="90"/>
        <v>27</v>
      </c>
      <c r="E761" s="17">
        <v>0</v>
      </c>
      <c r="F761" s="17">
        <v>0</v>
      </c>
      <c r="G761" s="12">
        <f t="shared" si="91"/>
        <v>0</v>
      </c>
    </row>
    <row r="762" spans="1:7" x14ac:dyDescent="0.35">
      <c r="A762" s="18">
        <v>43493</v>
      </c>
      <c r="B762" s="17">
        <f t="shared" si="88"/>
        <v>2019</v>
      </c>
      <c r="C762" s="17">
        <f t="shared" si="89"/>
        <v>1</v>
      </c>
      <c r="D762" s="17">
        <f t="shared" si="90"/>
        <v>28</v>
      </c>
      <c r="E762" s="17">
        <v>0</v>
      </c>
      <c r="F762" s="17">
        <v>0</v>
      </c>
      <c r="G762" s="12">
        <f t="shared" si="91"/>
        <v>0</v>
      </c>
    </row>
    <row r="763" spans="1:7" x14ac:dyDescent="0.35">
      <c r="A763" s="18">
        <v>43494</v>
      </c>
      <c r="B763" s="17">
        <f t="shared" si="88"/>
        <v>2019</v>
      </c>
      <c r="C763" s="17">
        <f t="shared" si="89"/>
        <v>1</v>
      </c>
      <c r="D763" s="17">
        <f t="shared" si="90"/>
        <v>29</v>
      </c>
      <c r="E763" s="17">
        <v>0</v>
      </c>
      <c r="F763" s="17">
        <v>0</v>
      </c>
      <c r="G763" s="12">
        <f t="shared" si="91"/>
        <v>0</v>
      </c>
    </row>
    <row r="764" spans="1:7" x14ac:dyDescent="0.35">
      <c r="A764" s="18">
        <v>43495</v>
      </c>
      <c r="B764" s="17">
        <f t="shared" si="88"/>
        <v>2019</v>
      </c>
      <c r="C764" s="17">
        <f t="shared" si="89"/>
        <v>1</v>
      </c>
      <c r="D764" s="17">
        <f t="shared" si="90"/>
        <v>30</v>
      </c>
      <c r="E764" s="17">
        <v>0</v>
      </c>
      <c r="F764" s="17">
        <v>0</v>
      </c>
      <c r="G764" s="12">
        <f t="shared" si="91"/>
        <v>0</v>
      </c>
    </row>
    <row r="765" spans="1:7" x14ac:dyDescent="0.35">
      <c r="A765" s="18">
        <v>43496</v>
      </c>
      <c r="B765" s="17">
        <f t="shared" si="88"/>
        <v>2019</v>
      </c>
      <c r="C765" s="17">
        <f t="shared" si="89"/>
        <v>1</v>
      </c>
      <c r="D765" s="17">
        <f t="shared" si="90"/>
        <v>31</v>
      </c>
      <c r="E765" s="17">
        <v>0</v>
      </c>
      <c r="F765" s="17">
        <v>0</v>
      </c>
      <c r="G765" s="12">
        <f t="shared" si="91"/>
        <v>0</v>
      </c>
    </row>
    <row r="766" spans="1:7" x14ac:dyDescent="0.35">
      <c r="A766" s="18">
        <v>43497</v>
      </c>
      <c r="B766" s="17">
        <f t="shared" si="88"/>
        <v>2019</v>
      </c>
      <c r="C766" s="17">
        <f t="shared" si="89"/>
        <v>2</v>
      </c>
      <c r="D766" s="17">
        <f t="shared" si="90"/>
        <v>1</v>
      </c>
      <c r="E766" s="17">
        <v>0</v>
      </c>
      <c r="F766" s="17">
        <v>0</v>
      </c>
      <c r="G766" s="12">
        <f t="shared" si="91"/>
        <v>0</v>
      </c>
    </row>
    <row r="767" spans="1:7" x14ac:dyDescent="0.35">
      <c r="A767" s="18">
        <v>43498</v>
      </c>
      <c r="B767" s="17">
        <f t="shared" si="88"/>
        <v>2019</v>
      </c>
      <c r="C767" s="17">
        <f t="shared" si="89"/>
        <v>2</v>
      </c>
      <c r="D767" s="17">
        <f t="shared" si="90"/>
        <v>2</v>
      </c>
      <c r="E767" s="17">
        <v>0</v>
      </c>
      <c r="F767" s="17">
        <v>0</v>
      </c>
      <c r="G767" s="12">
        <f t="shared" si="91"/>
        <v>0</v>
      </c>
    </row>
    <row r="768" spans="1:7" x14ac:dyDescent="0.35">
      <c r="A768" s="18">
        <v>43499</v>
      </c>
      <c r="B768" s="17">
        <f t="shared" si="88"/>
        <v>2019</v>
      </c>
      <c r="C768" s="17">
        <f t="shared" si="89"/>
        <v>2</v>
      </c>
      <c r="D768" s="17">
        <f t="shared" si="90"/>
        <v>3</v>
      </c>
      <c r="E768" s="17">
        <v>0</v>
      </c>
      <c r="F768" s="17">
        <v>0</v>
      </c>
      <c r="G768" s="12">
        <f t="shared" si="91"/>
        <v>0</v>
      </c>
    </row>
    <row r="769" spans="1:7" x14ac:dyDescent="0.35">
      <c r="A769" s="18">
        <v>43500</v>
      </c>
      <c r="B769" s="17">
        <f t="shared" si="88"/>
        <v>2019</v>
      </c>
      <c r="C769" s="17">
        <f t="shared" si="89"/>
        <v>2</v>
      </c>
      <c r="D769" s="17">
        <f t="shared" si="90"/>
        <v>4</v>
      </c>
      <c r="E769" s="17">
        <v>0</v>
      </c>
      <c r="F769" s="17">
        <v>0</v>
      </c>
      <c r="G769" s="12">
        <f t="shared" si="91"/>
        <v>0</v>
      </c>
    </row>
    <row r="770" spans="1:7" x14ac:dyDescent="0.35">
      <c r="A770" s="18">
        <v>43501</v>
      </c>
      <c r="B770" s="17">
        <f t="shared" si="88"/>
        <v>2019</v>
      </c>
      <c r="C770" s="17">
        <f t="shared" si="89"/>
        <v>2</v>
      </c>
      <c r="D770" s="17">
        <f t="shared" si="90"/>
        <v>5</v>
      </c>
      <c r="E770" s="17"/>
      <c r="F770" s="17">
        <v>0</v>
      </c>
      <c r="G770" s="12">
        <f t="shared" si="91"/>
        <v>0</v>
      </c>
    </row>
    <row r="771" spans="1:7" x14ac:dyDescent="0.35">
      <c r="A771" s="18">
        <v>43502</v>
      </c>
      <c r="B771" s="17">
        <f t="shared" si="88"/>
        <v>2019</v>
      </c>
      <c r="C771" s="17">
        <f t="shared" si="89"/>
        <v>2</v>
      </c>
      <c r="D771" s="17">
        <f t="shared" si="90"/>
        <v>6</v>
      </c>
      <c r="E771" s="17">
        <v>0</v>
      </c>
      <c r="F771" s="17">
        <v>0</v>
      </c>
      <c r="G771" s="12">
        <f t="shared" si="91"/>
        <v>0</v>
      </c>
    </row>
    <row r="772" spans="1:7" x14ac:dyDescent="0.35">
      <c r="A772" s="18">
        <v>43503</v>
      </c>
      <c r="B772" s="17">
        <f t="shared" si="88"/>
        <v>2019</v>
      </c>
      <c r="C772" s="17">
        <f t="shared" si="89"/>
        <v>2</v>
      </c>
      <c r="D772" s="17">
        <f t="shared" si="90"/>
        <v>7</v>
      </c>
      <c r="E772" s="17">
        <v>0</v>
      </c>
      <c r="F772" s="17">
        <v>0</v>
      </c>
      <c r="G772" s="12">
        <f t="shared" si="91"/>
        <v>0</v>
      </c>
    </row>
    <row r="773" spans="1:7" x14ac:dyDescent="0.35">
      <c r="A773" s="18">
        <v>43504</v>
      </c>
      <c r="B773" s="17">
        <f t="shared" si="88"/>
        <v>2019</v>
      </c>
      <c r="C773" s="17">
        <f t="shared" si="89"/>
        <v>2</v>
      </c>
      <c r="D773" s="17">
        <f t="shared" si="90"/>
        <v>8</v>
      </c>
      <c r="E773" s="17">
        <v>0</v>
      </c>
      <c r="F773" s="17">
        <v>0</v>
      </c>
      <c r="G773" s="12">
        <f t="shared" si="91"/>
        <v>0</v>
      </c>
    </row>
    <row r="774" spans="1:7" x14ac:dyDescent="0.35">
      <c r="A774" s="18">
        <v>43505</v>
      </c>
      <c r="B774" s="17">
        <f t="shared" ref="B774:B837" si="92">YEAR(A774)</f>
        <v>2019</v>
      </c>
      <c r="C774" s="17">
        <f t="shared" ref="C774:C837" si="93">MONTH(A774)</f>
        <v>2</v>
      </c>
      <c r="D774" s="17">
        <f t="shared" ref="D774:D837" si="94">DAY(A774)</f>
        <v>9</v>
      </c>
      <c r="E774" s="17">
        <v>0</v>
      </c>
      <c r="F774" s="17">
        <v>0</v>
      </c>
      <c r="G774" s="12">
        <f t="shared" ref="G774:G837" si="95">SUM(E774:F774)/1000</f>
        <v>0</v>
      </c>
    </row>
    <row r="775" spans="1:7" x14ac:dyDescent="0.35">
      <c r="A775" s="18">
        <v>43506</v>
      </c>
      <c r="B775" s="17">
        <f t="shared" si="92"/>
        <v>2019</v>
      </c>
      <c r="C775" s="17">
        <f t="shared" si="93"/>
        <v>2</v>
      </c>
      <c r="D775" s="17">
        <f t="shared" si="94"/>
        <v>10</v>
      </c>
      <c r="E775" s="17">
        <v>0</v>
      </c>
      <c r="F775" s="17">
        <v>0</v>
      </c>
      <c r="G775" s="12">
        <f t="shared" si="95"/>
        <v>0</v>
      </c>
    </row>
    <row r="776" spans="1:7" x14ac:dyDescent="0.35">
      <c r="A776" s="18">
        <v>43507</v>
      </c>
      <c r="B776" s="17">
        <f t="shared" si="92"/>
        <v>2019</v>
      </c>
      <c r="C776" s="17">
        <f t="shared" si="93"/>
        <v>2</v>
      </c>
      <c r="D776" s="17">
        <f t="shared" si="94"/>
        <v>11</v>
      </c>
      <c r="E776" s="17">
        <v>0</v>
      </c>
      <c r="F776" s="17">
        <v>0</v>
      </c>
      <c r="G776" s="12">
        <f t="shared" si="95"/>
        <v>0</v>
      </c>
    </row>
    <row r="777" spans="1:7" x14ac:dyDescent="0.35">
      <c r="A777" s="18">
        <v>43508</v>
      </c>
      <c r="B777" s="17">
        <f t="shared" si="92"/>
        <v>2019</v>
      </c>
      <c r="C777" s="17">
        <f t="shared" si="93"/>
        <v>2</v>
      </c>
      <c r="D777" s="17">
        <f t="shared" si="94"/>
        <v>12</v>
      </c>
      <c r="E777" s="17">
        <v>0.01</v>
      </c>
      <c r="F777" s="17">
        <v>0</v>
      </c>
      <c r="G777" s="12">
        <f t="shared" si="95"/>
        <v>1.0000000000000001E-5</v>
      </c>
    </row>
    <row r="778" spans="1:7" x14ac:dyDescent="0.35">
      <c r="A778" s="18">
        <v>43509</v>
      </c>
      <c r="B778" s="17">
        <f t="shared" si="92"/>
        <v>2019</v>
      </c>
      <c r="C778" s="17">
        <f t="shared" si="93"/>
        <v>2</v>
      </c>
      <c r="D778" s="17">
        <f t="shared" si="94"/>
        <v>13</v>
      </c>
      <c r="E778" s="17">
        <v>0</v>
      </c>
      <c r="F778" s="17">
        <v>0</v>
      </c>
      <c r="G778" s="12">
        <f t="shared" si="95"/>
        <v>0</v>
      </c>
    </row>
    <row r="779" spans="1:7" x14ac:dyDescent="0.35">
      <c r="A779" s="18">
        <v>43510</v>
      </c>
      <c r="B779" s="17">
        <f t="shared" si="92"/>
        <v>2019</v>
      </c>
      <c r="C779" s="17">
        <f t="shared" si="93"/>
        <v>2</v>
      </c>
      <c r="D779" s="17">
        <f t="shared" si="94"/>
        <v>14</v>
      </c>
      <c r="E779" s="17">
        <v>0</v>
      </c>
      <c r="F779" s="17">
        <v>0</v>
      </c>
      <c r="G779" s="12">
        <f t="shared" si="95"/>
        <v>0</v>
      </c>
    </row>
    <row r="780" spans="1:7" x14ac:dyDescent="0.35">
      <c r="A780" s="18">
        <v>43511</v>
      </c>
      <c r="B780" s="17">
        <f t="shared" si="92"/>
        <v>2019</v>
      </c>
      <c r="C780" s="17">
        <f t="shared" si="93"/>
        <v>2</v>
      </c>
      <c r="D780" s="17">
        <f t="shared" si="94"/>
        <v>15</v>
      </c>
      <c r="E780" s="17">
        <v>0</v>
      </c>
      <c r="F780" s="17">
        <v>0</v>
      </c>
      <c r="G780" s="12">
        <f t="shared" si="95"/>
        <v>0</v>
      </c>
    </row>
    <row r="781" spans="1:7" x14ac:dyDescent="0.35">
      <c r="A781" s="18">
        <v>43512</v>
      </c>
      <c r="B781" s="17">
        <f t="shared" si="92"/>
        <v>2019</v>
      </c>
      <c r="C781" s="17">
        <f t="shared" si="93"/>
        <v>2</v>
      </c>
      <c r="D781" s="17">
        <f t="shared" si="94"/>
        <v>16</v>
      </c>
      <c r="E781" s="17">
        <v>0</v>
      </c>
      <c r="F781" s="17">
        <v>0</v>
      </c>
      <c r="G781" s="12">
        <f t="shared" si="95"/>
        <v>0</v>
      </c>
    </row>
    <row r="782" spans="1:7" x14ac:dyDescent="0.35">
      <c r="A782" s="18">
        <v>43513</v>
      </c>
      <c r="B782" s="17">
        <f t="shared" si="92"/>
        <v>2019</v>
      </c>
      <c r="C782" s="17">
        <f t="shared" si="93"/>
        <v>2</v>
      </c>
      <c r="D782" s="17">
        <f t="shared" si="94"/>
        <v>17</v>
      </c>
      <c r="E782" s="17">
        <v>0</v>
      </c>
      <c r="F782" s="17">
        <v>0</v>
      </c>
      <c r="G782" s="12">
        <f t="shared" si="95"/>
        <v>0</v>
      </c>
    </row>
    <row r="783" spans="1:7" x14ac:dyDescent="0.35">
      <c r="A783" s="18">
        <v>43514</v>
      </c>
      <c r="B783" s="17">
        <f t="shared" si="92"/>
        <v>2019</v>
      </c>
      <c r="C783" s="17">
        <f t="shared" si="93"/>
        <v>2</v>
      </c>
      <c r="D783" s="17">
        <f t="shared" si="94"/>
        <v>18</v>
      </c>
      <c r="E783" s="17">
        <v>0</v>
      </c>
      <c r="F783" s="17">
        <v>0</v>
      </c>
      <c r="G783" s="12">
        <f t="shared" si="95"/>
        <v>0</v>
      </c>
    </row>
    <row r="784" spans="1:7" x14ac:dyDescent="0.35">
      <c r="A784" s="18">
        <v>43515</v>
      </c>
      <c r="B784" s="17">
        <f t="shared" si="92"/>
        <v>2019</v>
      </c>
      <c r="C784" s="17">
        <f t="shared" si="93"/>
        <v>2</v>
      </c>
      <c r="D784" s="17">
        <f t="shared" si="94"/>
        <v>19</v>
      </c>
      <c r="E784" s="17">
        <v>0</v>
      </c>
      <c r="F784" s="17">
        <v>0</v>
      </c>
      <c r="G784" s="12">
        <f t="shared" si="95"/>
        <v>0</v>
      </c>
    </row>
    <row r="785" spans="1:7" x14ac:dyDescent="0.35">
      <c r="A785" s="18">
        <v>43516</v>
      </c>
      <c r="B785" s="17">
        <f t="shared" si="92"/>
        <v>2019</v>
      </c>
      <c r="C785" s="17">
        <f t="shared" si="93"/>
        <v>2</v>
      </c>
      <c r="D785" s="17">
        <f t="shared" si="94"/>
        <v>20</v>
      </c>
      <c r="E785" s="17">
        <v>0.56999999999999995</v>
      </c>
      <c r="F785" s="17">
        <v>0</v>
      </c>
      <c r="G785" s="12">
        <f t="shared" si="95"/>
        <v>5.6999999999999998E-4</v>
      </c>
    </row>
    <row r="786" spans="1:7" x14ac:dyDescent="0.35">
      <c r="A786" s="18">
        <v>43517</v>
      </c>
      <c r="B786" s="17">
        <f t="shared" si="92"/>
        <v>2019</v>
      </c>
      <c r="C786" s="17">
        <f t="shared" si="93"/>
        <v>2</v>
      </c>
      <c r="D786" s="17">
        <f t="shared" si="94"/>
        <v>21</v>
      </c>
      <c r="E786" s="17">
        <v>0.52</v>
      </c>
      <c r="F786" s="17">
        <v>0</v>
      </c>
      <c r="G786" s="12">
        <f t="shared" si="95"/>
        <v>5.2000000000000006E-4</v>
      </c>
    </row>
    <row r="787" spans="1:7" x14ac:dyDescent="0.35">
      <c r="A787" s="18">
        <v>43518</v>
      </c>
      <c r="B787" s="17">
        <f t="shared" si="92"/>
        <v>2019</v>
      </c>
      <c r="C787" s="17">
        <f t="shared" si="93"/>
        <v>2</v>
      </c>
      <c r="D787" s="17">
        <f t="shared" si="94"/>
        <v>22</v>
      </c>
      <c r="E787" s="17">
        <v>0.56999999999999995</v>
      </c>
      <c r="F787" s="17">
        <v>0</v>
      </c>
      <c r="G787" s="12">
        <f t="shared" si="95"/>
        <v>5.6999999999999998E-4</v>
      </c>
    </row>
    <row r="788" spans="1:7" x14ac:dyDescent="0.35">
      <c r="A788" s="18">
        <v>43519</v>
      </c>
      <c r="B788" s="17">
        <f t="shared" si="92"/>
        <v>2019</v>
      </c>
      <c r="C788" s="17">
        <f t="shared" si="93"/>
        <v>2</v>
      </c>
      <c r="D788" s="17">
        <f t="shared" si="94"/>
        <v>23</v>
      </c>
      <c r="E788" s="17">
        <v>0</v>
      </c>
      <c r="F788" s="17">
        <v>0</v>
      </c>
      <c r="G788" s="12">
        <f t="shared" si="95"/>
        <v>0</v>
      </c>
    </row>
    <row r="789" spans="1:7" x14ac:dyDescent="0.35">
      <c r="A789" s="18">
        <v>43520</v>
      </c>
      <c r="B789" s="17">
        <f t="shared" si="92"/>
        <v>2019</v>
      </c>
      <c r="C789" s="17">
        <f t="shared" si="93"/>
        <v>2</v>
      </c>
      <c r="D789" s="17">
        <f t="shared" si="94"/>
        <v>24</v>
      </c>
      <c r="E789" s="17">
        <v>0.03</v>
      </c>
      <c r="F789" s="17">
        <v>0</v>
      </c>
      <c r="G789" s="12">
        <f t="shared" si="95"/>
        <v>2.9999999999999997E-5</v>
      </c>
    </row>
    <row r="790" spans="1:7" x14ac:dyDescent="0.35">
      <c r="A790" s="18">
        <v>43521</v>
      </c>
      <c r="B790" s="17">
        <f t="shared" si="92"/>
        <v>2019</v>
      </c>
      <c r="C790" s="17">
        <f t="shared" si="93"/>
        <v>2</v>
      </c>
      <c r="D790" s="17">
        <f t="shared" si="94"/>
        <v>25</v>
      </c>
      <c r="E790" s="17">
        <v>0</v>
      </c>
      <c r="F790" s="17">
        <v>0</v>
      </c>
      <c r="G790" s="12">
        <f t="shared" si="95"/>
        <v>0</v>
      </c>
    </row>
    <row r="791" spans="1:7" x14ac:dyDescent="0.35">
      <c r="A791" s="18">
        <v>43522</v>
      </c>
      <c r="B791" s="17">
        <f t="shared" si="92"/>
        <v>2019</v>
      </c>
      <c r="C791" s="17">
        <f t="shared" si="93"/>
        <v>2</v>
      </c>
      <c r="D791" s="17">
        <f t="shared" si="94"/>
        <v>26</v>
      </c>
      <c r="E791" s="17">
        <v>0</v>
      </c>
      <c r="F791" s="17">
        <v>0</v>
      </c>
      <c r="G791" s="12">
        <f t="shared" si="95"/>
        <v>0</v>
      </c>
    </row>
    <row r="792" spans="1:7" x14ac:dyDescent="0.35">
      <c r="A792" s="18">
        <v>43523</v>
      </c>
      <c r="B792" s="17">
        <f t="shared" si="92"/>
        <v>2019</v>
      </c>
      <c r="C792" s="17">
        <f t="shared" si="93"/>
        <v>2</v>
      </c>
      <c r="D792" s="17">
        <f t="shared" si="94"/>
        <v>27</v>
      </c>
      <c r="E792" s="17">
        <v>0.5</v>
      </c>
      <c r="F792" s="17">
        <v>0</v>
      </c>
      <c r="G792" s="12">
        <f t="shared" si="95"/>
        <v>5.0000000000000001E-4</v>
      </c>
    </row>
    <row r="793" spans="1:7" x14ac:dyDescent="0.35">
      <c r="A793" s="18">
        <v>43524</v>
      </c>
      <c r="B793" s="17">
        <f t="shared" si="92"/>
        <v>2019</v>
      </c>
      <c r="C793" s="17">
        <f t="shared" si="93"/>
        <v>2</v>
      </c>
      <c r="D793" s="17">
        <f t="shared" si="94"/>
        <v>28</v>
      </c>
      <c r="E793" s="17">
        <v>0</v>
      </c>
      <c r="F793" s="17">
        <v>0</v>
      </c>
      <c r="G793" s="12">
        <f t="shared" si="95"/>
        <v>0</v>
      </c>
    </row>
    <row r="794" spans="1:7" x14ac:dyDescent="0.35">
      <c r="A794" s="18">
        <v>43525</v>
      </c>
      <c r="B794" s="17">
        <f t="shared" si="92"/>
        <v>2019</v>
      </c>
      <c r="C794" s="17">
        <f t="shared" si="93"/>
        <v>3</v>
      </c>
      <c r="D794" s="17">
        <f t="shared" si="94"/>
        <v>1</v>
      </c>
      <c r="E794" s="17">
        <v>0.01</v>
      </c>
      <c r="F794" s="17">
        <v>0</v>
      </c>
      <c r="G794" s="12">
        <f t="shared" si="95"/>
        <v>1.0000000000000001E-5</v>
      </c>
    </row>
    <row r="795" spans="1:7" x14ac:dyDescent="0.35">
      <c r="A795" s="18">
        <v>43526</v>
      </c>
      <c r="B795" s="17">
        <f t="shared" si="92"/>
        <v>2019</v>
      </c>
      <c r="C795" s="17">
        <f t="shared" si="93"/>
        <v>3</v>
      </c>
      <c r="D795" s="17">
        <f t="shared" si="94"/>
        <v>2</v>
      </c>
      <c r="E795" s="17">
        <v>0.82</v>
      </c>
      <c r="F795" s="17">
        <v>0</v>
      </c>
      <c r="G795" s="12">
        <f t="shared" si="95"/>
        <v>8.1999999999999998E-4</v>
      </c>
    </row>
    <row r="796" spans="1:7" x14ac:dyDescent="0.35">
      <c r="A796" s="18">
        <v>43527</v>
      </c>
      <c r="B796" s="17">
        <f t="shared" si="92"/>
        <v>2019</v>
      </c>
      <c r="C796" s="17">
        <f t="shared" si="93"/>
        <v>3</v>
      </c>
      <c r="D796" s="17">
        <f t="shared" si="94"/>
        <v>3</v>
      </c>
      <c r="E796" s="17">
        <v>0.83</v>
      </c>
      <c r="F796" s="17">
        <v>0</v>
      </c>
      <c r="G796" s="12">
        <f t="shared" si="95"/>
        <v>8.3000000000000001E-4</v>
      </c>
    </row>
    <row r="797" spans="1:7" x14ac:dyDescent="0.35">
      <c r="A797" s="18">
        <v>43528</v>
      </c>
      <c r="B797" s="17">
        <f t="shared" si="92"/>
        <v>2019</v>
      </c>
      <c r="C797" s="17">
        <f t="shared" si="93"/>
        <v>3</v>
      </c>
      <c r="D797" s="17">
        <f t="shared" si="94"/>
        <v>4</v>
      </c>
      <c r="E797" s="17">
        <v>0.55000000000000004</v>
      </c>
      <c r="F797" s="17">
        <v>0</v>
      </c>
      <c r="G797" s="12">
        <f t="shared" si="95"/>
        <v>5.5000000000000003E-4</v>
      </c>
    </row>
    <row r="798" spans="1:7" x14ac:dyDescent="0.35">
      <c r="A798" s="18">
        <v>43529</v>
      </c>
      <c r="B798" s="17">
        <f t="shared" si="92"/>
        <v>2019</v>
      </c>
      <c r="C798" s="17">
        <f t="shared" si="93"/>
        <v>3</v>
      </c>
      <c r="D798" s="17">
        <f t="shared" si="94"/>
        <v>5</v>
      </c>
      <c r="E798" s="17">
        <v>0.01</v>
      </c>
      <c r="F798" s="17">
        <v>0</v>
      </c>
      <c r="G798" s="12">
        <f t="shared" si="95"/>
        <v>1.0000000000000001E-5</v>
      </c>
    </row>
    <row r="799" spans="1:7" x14ac:dyDescent="0.35">
      <c r="A799" s="18">
        <v>43530</v>
      </c>
      <c r="B799" s="17">
        <f t="shared" si="92"/>
        <v>2019</v>
      </c>
      <c r="C799" s="17">
        <f t="shared" si="93"/>
        <v>3</v>
      </c>
      <c r="D799" s="17">
        <f t="shared" si="94"/>
        <v>6</v>
      </c>
      <c r="E799" s="17">
        <v>0.01</v>
      </c>
      <c r="F799" s="17">
        <v>0</v>
      </c>
      <c r="G799" s="12">
        <f t="shared" si="95"/>
        <v>1.0000000000000001E-5</v>
      </c>
    </row>
    <row r="800" spans="1:7" x14ac:dyDescent="0.35">
      <c r="A800" s="18">
        <v>43531</v>
      </c>
      <c r="B800" s="17">
        <f t="shared" si="92"/>
        <v>2019</v>
      </c>
      <c r="C800" s="17">
        <f t="shared" si="93"/>
        <v>3</v>
      </c>
      <c r="D800" s="17">
        <f t="shared" si="94"/>
        <v>7</v>
      </c>
      <c r="E800" s="17">
        <v>0</v>
      </c>
      <c r="F800" s="17">
        <v>0</v>
      </c>
      <c r="G800" s="12">
        <f t="shared" si="95"/>
        <v>0</v>
      </c>
    </row>
    <row r="801" spans="1:7" x14ac:dyDescent="0.35">
      <c r="A801" s="18">
        <v>43532</v>
      </c>
      <c r="B801" s="17">
        <f t="shared" si="92"/>
        <v>2019</v>
      </c>
      <c r="C801" s="17">
        <f t="shared" si="93"/>
        <v>3</v>
      </c>
      <c r="D801" s="17">
        <f t="shared" si="94"/>
        <v>8</v>
      </c>
      <c r="E801" s="17">
        <v>0.01</v>
      </c>
      <c r="F801" s="17">
        <v>0</v>
      </c>
      <c r="G801" s="12">
        <f t="shared" si="95"/>
        <v>1.0000000000000001E-5</v>
      </c>
    </row>
    <row r="802" spans="1:7" x14ac:dyDescent="0.35">
      <c r="A802" s="18">
        <v>43533</v>
      </c>
      <c r="B802" s="17">
        <f t="shared" si="92"/>
        <v>2019</v>
      </c>
      <c r="C802" s="17">
        <f t="shared" si="93"/>
        <v>3</v>
      </c>
      <c r="D802" s="17">
        <f t="shared" si="94"/>
        <v>9</v>
      </c>
      <c r="E802" s="17">
        <v>0.01</v>
      </c>
      <c r="F802" s="17">
        <v>0</v>
      </c>
      <c r="G802" s="12">
        <f t="shared" si="95"/>
        <v>1.0000000000000001E-5</v>
      </c>
    </row>
    <row r="803" spans="1:7" x14ac:dyDescent="0.35">
      <c r="A803" s="18">
        <v>43534</v>
      </c>
      <c r="B803" s="17">
        <f t="shared" si="92"/>
        <v>2019</v>
      </c>
      <c r="C803" s="17">
        <f t="shared" si="93"/>
        <v>3</v>
      </c>
      <c r="D803" s="17">
        <f t="shared" si="94"/>
        <v>10</v>
      </c>
      <c r="E803" s="17">
        <v>0.01</v>
      </c>
      <c r="F803" s="17">
        <v>0</v>
      </c>
      <c r="G803" s="12">
        <f t="shared" si="95"/>
        <v>1.0000000000000001E-5</v>
      </c>
    </row>
    <row r="804" spans="1:7" x14ac:dyDescent="0.35">
      <c r="A804" s="18">
        <v>43535</v>
      </c>
      <c r="B804" s="17">
        <f t="shared" si="92"/>
        <v>2019</v>
      </c>
      <c r="C804" s="17">
        <f t="shared" si="93"/>
        <v>3</v>
      </c>
      <c r="D804" s="17">
        <f t="shared" si="94"/>
        <v>11</v>
      </c>
      <c r="E804" s="17">
        <v>0.82</v>
      </c>
      <c r="F804" s="17">
        <v>0</v>
      </c>
      <c r="G804" s="12">
        <f t="shared" si="95"/>
        <v>8.1999999999999998E-4</v>
      </c>
    </row>
    <row r="805" spans="1:7" x14ac:dyDescent="0.35">
      <c r="A805" s="18">
        <v>43536</v>
      </c>
      <c r="B805" s="17">
        <f t="shared" si="92"/>
        <v>2019</v>
      </c>
      <c r="C805" s="17">
        <f t="shared" si="93"/>
        <v>3</v>
      </c>
      <c r="D805" s="17">
        <f t="shared" si="94"/>
        <v>12</v>
      </c>
      <c r="E805" s="17">
        <v>0.82</v>
      </c>
      <c r="F805" s="17">
        <v>0</v>
      </c>
      <c r="G805" s="12">
        <f t="shared" si="95"/>
        <v>8.1999999999999998E-4</v>
      </c>
    </row>
    <row r="806" spans="1:7" x14ac:dyDescent="0.35">
      <c r="A806" s="18">
        <v>43537</v>
      </c>
      <c r="B806" s="17">
        <f t="shared" si="92"/>
        <v>2019</v>
      </c>
      <c r="C806" s="17">
        <f t="shared" si="93"/>
        <v>3</v>
      </c>
      <c r="D806" s="17">
        <f t="shared" si="94"/>
        <v>13</v>
      </c>
      <c r="E806" s="17">
        <v>0.82</v>
      </c>
      <c r="F806" s="17">
        <v>0</v>
      </c>
      <c r="G806" s="12">
        <f t="shared" si="95"/>
        <v>8.1999999999999998E-4</v>
      </c>
    </row>
    <row r="807" spans="1:7" x14ac:dyDescent="0.35">
      <c r="A807" s="18">
        <v>43538</v>
      </c>
      <c r="B807" s="17">
        <f t="shared" si="92"/>
        <v>2019</v>
      </c>
      <c r="C807" s="17">
        <f t="shared" si="93"/>
        <v>3</v>
      </c>
      <c r="D807" s="17">
        <f t="shared" si="94"/>
        <v>14</v>
      </c>
      <c r="E807" s="17">
        <v>0.82</v>
      </c>
      <c r="F807" s="17">
        <v>0</v>
      </c>
      <c r="G807" s="12">
        <f t="shared" si="95"/>
        <v>8.1999999999999998E-4</v>
      </c>
    </row>
    <row r="808" spans="1:7" x14ac:dyDescent="0.35">
      <c r="A808" s="18">
        <v>43539</v>
      </c>
      <c r="B808" s="17">
        <f t="shared" si="92"/>
        <v>2019</v>
      </c>
      <c r="C808" s="17">
        <f t="shared" si="93"/>
        <v>3</v>
      </c>
      <c r="D808" s="17">
        <f t="shared" si="94"/>
        <v>15</v>
      </c>
      <c r="E808" s="17">
        <v>0.68</v>
      </c>
      <c r="F808" s="17">
        <v>0</v>
      </c>
      <c r="G808" s="12">
        <f t="shared" si="95"/>
        <v>6.8000000000000005E-4</v>
      </c>
    </row>
    <row r="809" spans="1:7" x14ac:dyDescent="0.35">
      <c r="A809" s="18">
        <v>43540</v>
      </c>
      <c r="B809" s="17">
        <f t="shared" si="92"/>
        <v>2019</v>
      </c>
      <c r="C809" s="17">
        <f t="shared" si="93"/>
        <v>3</v>
      </c>
      <c r="D809" s="17">
        <f t="shared" si="94"/>
        <v>16</v>
      </c>
      <c r="E809" s="17">
        <v>0.55000000000000004</v>
      </c>
      <c r="F809" s="17">
        <v>0</v>
      </c>
      <c r="G809" s="12">
        <f t="shared" si="95"/>
        <v>5.5000000000000003E-4</v>
      </c>
    </row>
    <row r="810" spans="1:7" x14ac:dyDescent="0.35">
      <c r="A810" s="18">
        <v>43541</v>
      </c>
      <c r="B810" s="17">
        <f t="shared" si="92"/>
        <v>2019</v>
      </c>
      <c r="C810" s="17">
        <f t="shared" si="93"/>
        <v>3</v>
      </c>
      <c r="D810" s="17">
        <f t="shared" si="94"/>
        <v>17</v>
      </c>
      <c r="E810" s="17">
        <v>0.55000000000000004</v>
      </c>
      <c r="F810" s="17">
        <v>0</v>
      </c>
      <c r="G810" s="12">
        <f t="shared" si="95"/>
        <v>5.5000000000000003E-4</v>
      </c>
    </row>
    <row r="811" spans="1:7" x14ac:dyDescent="0.35">
      <c r="A811" s="18">
        <v>43542</v>
      </c>
      <c r="B811" s="17">
        <f t="shared" si="92"/>
        <v>2019</v>
      </c>
      <c r="C811" s="17">
        <f t="shared" si="93"/>
        <v>3</v>
      </c>
      <c r="D811" s="17">
        <f t="shared" si="94"/>
        <v>18</v>
      </c>
      <c r="E811" s="17">
        <v>0.28000000000000003</v>
      </c>
      <c r="F811" s="17">
        <v>0</v>
      </c>
      <c r="G811" s="12">
        <f t="shared" si="95"/>
        <v>2.8000000000000003E-4</v>
      </c>
    </row>
    <row r="812" spans="1:7" x14ac:dyDescent="0.35">
      <c r="A812" s="18">
        <v>43543</v>
      </c>
      <c r="B812" s="17">
        <f t="shared" si="92"/>
        <v>2019</v>
      </c>
      <c r="C812" s="17">
        <f t="shared" si="93"/>
        <v>3</v>
      </c>
      <c r="D812" s="17">
        <f t="shared" si="94"/>
        <v>19</v>
      </c>
      <c r="E812" s="17">
        <v>0.82</v>
      </c>
      <c r="F812" s="17">
        <v>0</v>
      </c>
      <c r="G812" s="12">
        <f t="shared" si="95"/>
        <v>8.1999999999999998E-4</v>
      </c>
    </row>
    <row r="813" spans="1:7" x14ac:dyDescent="0.35">
      <c r="A813" s="18">
        <v>43544</v>
      </c>
      <c r="B813" s="17">
        <f t="shared" si="92"/>
        <v>2019</v>
      </c>
      <c r="C813" s="17">
        <f t="shared" si="93"/>
        <v>3</v>
      </c>
      <c r="D813" s="17">
        <f t="shared" si="94"/>
        <v>20</v>
      </c>
      <c r="E813" s="17">
        <v>0.82</v>
      </c>
      <c r="F813" s="17">
        <v>0</v>
      </c>
      <c r="G813" s="12">
        <f t="shared" si="95"/>
        <v>8.1999999999999998E-4</v>
      </c>
    </row>
    <row r="814" spans="1:7" x14ac:dyDescent="0.35">
      <c r="A814" s="18">
        <v>43545</v>
      </c>
      <c r="B814" s="17">
        <f t="shared" si="92"/>
        <v>2019</v>
      </c>
      <c r="C814" s="17">
        <f t="shared" si="93"/>
        <v>3</v>
      </c>
      <c r="D814" s="17">
        <f t="shared" si="94"/>
        <v>21</v>
      </c>
      <c r="E814" s="17">
        <v>0.82</v>
      </c>
      <c r="F814" s="17">
        <v>0</v>
      </c>
      <c r="G814" s="12">
        <f t="shared" si="95"/>
        <v>8.1999999999999998E-4</v>
      </c>
    </row>
    <row r="815" spans="1:7" x14ac:dyDescent="0.35">
      <c r="A815" s="18">
        <v>43546</v>
      </c>
      <c r="B815" s="17">
        <f t="shared" si="92"/>
        <v>2019</v>
      </c>
      <c r="C815" s="17">
        <f t="shared" si="93"/>
        <v>3</v>
      </c>
      <c r="D815" s="17">
        <f t="shared" si="94"/>
        <v>22</v>
      </c>
      <c r="E815" s="17">
        <v>0.82</v>
      </c>
      <c r="F815" s="17">
        <v>0</v>
      </c>
      <c r="G815" s="12">
        <f t="shared" si="95"/>
        <v>8.1999999999999998E-4</v>
      </c>
    </row>
    <row r="816" spans="1:7" x14ac:dyDescent="0.35">
      <c r="A816" s="18">
        <v>43547</v>
      </c>
      <c r="B816" s="17">
        <f t="shared" si="92"/>
        <v>2019</v>
      </c>
      <c r="C816" s="17">
        <f t="shared" si="93"/>
        <v>3</v>
      </c>
      <c r="D816" s="17">
        <f t="shared" si="94"/>
        <v>23</v>
      </c>
      <c r="E816" s="17">
        <v>0.01</v>
      </c>
      <c r="F816" s="17">
        <v>0</v>
      </c>
      <c r="G816" s="12">
        <f t="shared" si="95"/>
        <v>1.0000000000000001E-5</v>
      </c>
    </row>
    <row r="817" spans="1:7" x14ac:dyDescent="0.35">
      <c r="A817" s="18">
        <v>43548</v>
      </c>
      <c r="B817" s="17">
        <f t="shared" si="92"/>
        <v>2019</v>
      </c>
      <c r="C817" s="17">
        <f t="shared" si="93"/>
        <v>3</v>
      </c>
      <c r="D817" s="17">
        <f t="shared" si="94"/>
        <v>24</v>
      </c>
      <c r="E817" s="17">
        <v>0.01</v>
      </c>
      <c r="F817" s="17">
        <v>0</v>
      </c>
      <c r="G817" s="12">
        <f t="shared" si="95"/>
        <v>1.0000000000000001E-5</v>
      </c>
    </row>
    <row r="818" spans="1:7" x14ac:dyDescent="0.35">
      <c r="A818" s="18">
        <v>43549</v>
      </c>
      <c r="B818" s="17">
        <f t="shared" si="92"/>
        <v>2019</v>
      </c>
      <c r="C818" s="17">
        <f t="shared" si="93"/>
        <v>3</v>
      </c>
      <c r="D818" s="17">
        <f t="shared" si="94"/>
        <v>25</v>
      </c>
      <c r="E818" s="17">
        <v>0.01</v>
      </c>
      <c r="F818" s="17">
        <v>0</v>
      </c>
      <c r="G818" s="12">
        <f t="shared" si="95"/>
        <v>1.0000000000000001E-5</v>
      </c>
    </row>
    <row r="819" spans="1:7" x14ac:dyDescent="0.35">
      <c r="A819" s="18">
        <v>43550</v>
      </c>
      <c r="B819" s="17">
        <f t="shared" si="92"/>
        <v>2019</v>
      </c>
      <c r="C819" s="17">
        <f t="shared" si="93"/>
        <v>3</v>
      </c>
      <c r="D819" s="17">
        <f t="shared" si="94"/>
        <v>26</v>
      </c>
      <c r="E819" s="17">
        <v>0.42</v>
      </c>
      <c r="F819" s="17">
        <v>0</v>
      </c>
      <c r="G819" s="12">
        <f t="shared" si="95"/>
        <v>4.1999999999999996E-4</v>
      </c>
    </row>
    <row r="820" spans="1:7" x14ac:dyDescent="0.35">
      <c r="A820" s="18">
        <v>43551</v>
      </c>
      <c r="B820" s="17">
        <f t="shared" si="92"/>
        <v>2019</v>
      </c>
      <c r="C820" s="17">
        <f t="shared" si="93"/>
        <v>3</v>
      </c>
      <c r="D820" s="17">
        <f t="shared" si="94"/>
        <v>27</v>
      </c>
      <c r="E820" s="17">
        <v>0.28000000000000003</v>
      </c>
      <c r="F820" s="17">
        <v>0</v>
      </c>
      <c r="G820" s="12">
        <f t="shared" si="95"/>
        <v>2.8000000000000003E-4</v>
      </c>
    </row>
    <row r="821" spans="1:7" x14ac:dyDescent="0.35">
      <c r="A821" s="18">
        <v>43552</v>
      </c>
      <c r="B821" s="17">
        <f t="shared" si="92"/>
        <v>2019</v>
      </c>
      <c r="C821" s="17">
        <f t="shared" si="93"/>
        <v>3</v>
      </c>
      <c r="D821" s="17">
        <f t="shared" si="94"/>
        <v>28</v>
      </c>
      <c r="E821" s="17">
        <v>0.55000000000000004</v>
      </c>
      <c r="F821" s="17">
        <v>0</v>
      </c>
      <c r="G821" s="12">
        <f t="shared" si="95"/>
        <v>5.5000000000000003E-4</v>
      </c>
    </row>
    <row r="822" spans="1:7" x14ac:dyDescent="0.35">
      <c r="A822" s="18">
        <v>43553</v>
      </c>
      <c r="B822" s="17">
        <f t="shared" si="92"/>
        <v>2019</v>
      </c>
      <c r="C822" s="17">
        <f t="shared" si="93"/>
        <v>3</v>
      </c>
      <c r="D822" s="17">
        <f t="shared" si="94"/>
        <v>29</v>
      </c>
      <c r="E822" s="17">
        <v>0.55000000000000004</v>
      </c>
      <c r="F822" s="17">
        <v>0</v>
      </c>
      <c r="G822" s="12">
        <f t="shared" si="95"/>
        <v>5.5000000000000003E-4</v>
      </c>
    </row>
    <row r="823" spans="1:7" x14ac:dyDescent="0.35">
      <c r="A823" s="18">
        <v>43554</v>
      </c>
      <c r="B823" s="17">
        <f t="shared" si="92"/>
        <v>2019</v>
      </c>
      <c r="C823" s="17">
        <f t="shared" si="93"/>
        <v>3</v>
      </c>
      <c r="D823" s="17">
        <f t="shared" si="94"/>
        <v>30</v>
      </c>
      <c r="E823" s="17">
        <v>0.73</v>
      </c>
      <c r="F823" s="17">
        <v>0</v>
      </c>
      <c r="G823" s="12">
        <f t="shared" si="95"/>
        <v>7.2999999999999996E-4</v>
      </c>
    </row>
    <row r="824" spans="1:7" x14ac:dyDescent="0.35">
      <c r="A824" s="18">
        <v>43555</v>
      </c>
      <c r="B824" s="17">
        <f t="shared" si="92"/>
        <v>2019</v>
      </c>
      <c r="C824" s="17">
        <f t="shared" si="93"/>
        <v>3</v>
      </c>
      <c r="D824" s="17">
        <f t="shared" si="94"/>
        <v>31</v>
      </c>
      <c r="E824" s="17">
        <v>0.76</v>
      </c>
      <c r="F824" s="17">
        <v>0</v>
      </c>
      <c r="G824" s="12">
        <f t="shared" si="95"/>
        <v>7.6000000000000004E-4</v>
      </c>
    </row>
    <row r="825" spans="1:7" x14ac:dyDescent="0.35">
      <c r="A825" s="18">
        <v>43556</v>
      </c>
      <c r="B825" s="17">
        <f t="shared" si="92"/>
        <v>2019</v>
      </c>
      <c r="C825" s="17">
        <f t="shared" si="93"/>
        <v>4</v>
      </c>
      <c r="D825" s="17">
        <f t="shared" si="94"/>
        <v>1</v>
      </c>
      <c r="E825" s="17">
        <v>26.06</v>
      </c>
      <c r="F825" s="17">
        <v>0</v>
      </c>
      <c r="G825" s="12">
        <f t="shared" si="95"/>
        <v>2.606E-2</v>
      </c>
    </row>
    <row r="826" spans="1:7" x14ac:dyDescent="0.35">
      <c r="A826" s="18">
        <v>43557</v>
      </c>
      <c r="B826" s="17">
        <f t="shared" si="92"/>
        <v>2019</v>
      </c>
      <c r="C826" s="17">
        <f t="shared" si="93"/>
        <v>4</v>
      </c>
      <c r="D826" s="17">
        <f t="shared" si="94"/>
        <v>2</v>
      </c>
      <c r="E826" s="17">
        <v>28.35</v>
      </c>
      <c r="F826" s="17">
        <v>0</v>
      </c>
      <c r="G826" s="12">
        <f t="shared" si="95"/>
        <v>2.835E-2</v>
      </c>
    </row>
    <row r="827" spans="1:7" x14ac:dyDescent="0.35">
      <c r="A827" s="18">
        <v>43558</v>
      </c>
      <c r="B827" s="17">
        <f t="shared" si="92"/>
        <v>2019</v>
      </c>
      <c r="C827" s="17">
        <f t="shared" si="93"/>
        <v>4</v>
      </c>
      <c r="D827" s="17">
        <f t="shared" si="94"/>
        <v>3</v>
      </c>
      <c r="E827" s="17">
        <v>28.37</v>
      </c>
      <c r="F827" s="17">
        <v>0</v>
      </c>
      <c r="G827" s="12">
        <f t="shared" si="95"/>
        <v>2.8369999999999999E-2</v>
      </c>
    </row>
    <row r="828" spans="1:7" x14ac:dyDescent="0.35">
      <c r="A828" s="18">
        <v>43559</v>
      </c>
      <c r="B828" s="17">
        <f t="shared" si="92"/>
        <v>2019</v>
      </c>
      <c r="C828" s="17">
        <f t="shared" si="93"/>
        <v>4</v>
      </c>
      <c r="D828" s="17">
        <f t="shared" si="94"/>
        <v>4</v>
      </c>
      <c r="E828" s="17">
        <v>29.64</v>
      </c>
      <c r="F828" s="17">
        <v>0</v>
      </c>
      <c r="G828" s="12">
        <f t="shared" si="95"/>
        <v>2.964E-2</v>
      </c>
    </row>
    <row r="829" spans="1:7" x14ac:dyDescent="0.35">
      <c r="A829" s="18">
        <v>43560</v>
      </c>
      <c r="B829" s="17">
        <f t="shared" si="92"/>
        <v>2019</v>
      </c>
      <c r="C829" s="17">
        <f t="shared" si="93"/>
        <v>4</v>
      </c>
      <c r="D829" s="17">
        <f t="shared" si="94"/>
        <v>5</v>
      </c>
      <c r="E829" s="17">
        <v>29.3</v>
      </c>
      <c r="F829" s="17">
        <v>0</v>
      </c>
      <c r="G829" s="12">
        <f t="shared" si="95"/>
        <v>2.93E-2</v>
      </c>
    </row>
    <row r="830" spans="1:7" x14ac:dyDescent="0.35">
      <c r="A830" s="18">
        <v>43561</v>
      </c>
      <c r="B830" s="17">
        <f t="shared" si="92"/>
        <v>2019</v>
      </c>
      <c r="C830" s="17">
        <f t="shared" si="93"/>
        <v>4</v>
      </c>
      <c r="D830" s="17">
        <f t="shared" si="94"/>
        <v>6</v>
      </c>
      <c r="E830" s="17">
        <v>29.2</v>
      </c>
      <c r="F830" s="17">
        <v>0</v>
      </c>
      <c r="G830" s="12">
        <f t="shared" si="95"/>
        <v>2.92E-2</v>
      </c>
    </row>
    <row r="831" spans="1:7" x14ac:dyDescent="0.35">
      <c r="A831" s="18">
        <v>43562</v>
      </c>
      <c r="B831" s="17">
        <f t="shared" si="92"/>
        <v>2019</v>
      </c>
      <c r="C831" s="17">
        <f t="shared" si="93"/>
        <v>4</v>
      </c>
      <c r="D831" s="17">
        <f t="shared" si="94"/>
        <v>7</v>
      </c>
      <c r="E831" s="17">
        <v>27.81</v>
      </c>
      <c r="F831" s="17">
        <v>0</v>
      </c>
      <c r="G831" s="12">
        <f t="shared" si="95"/>
        <v>2.7809999999999998E-2</v>
      </c>
    </row>
    <row r="832" spans="1:7" x14ac:dyDescent="0.35">
      <c r="A832" s="18">
        <v>43563</v>
      </c>
      <c r="B832" s="17">
        <f t="shared" si="92"/>
        <v>2019</v>
      </c>
      <c r="C832" s="17">
        <f t="shared" si="93"/>
        <v>4</v>
      </c>
      <c r="D832" s="17">
        <f t="shared" si="94"/>
        <v>8</v>
      </c>
      <c r="E832" s="17">
        <v>29.59</v>
      </c>
      <c r="F832" s="17">
        <v>0</v>
      </c>
      <c r="G832" s="12">
        <f t="shared" si="95"/>
        <v>2.9589999999999998E-2</v>
      </c>
    </row>
    <row r="833" spans="1:7" x14ac:dyDescent="0.35">
      <c r="A833" s="18">
        <v>43564</v>
      </c>
      <c r="B833" s="17">
        <f t="shared" si="92"/>
        <v>2019</v>
      </c>
      <c r="C833" s="17">
        <f t="shared" si="93"/>
        <v>4</v>
      </c>
      <c r="D833" s="17">
        <f t="shared" si="94"/>
        <v>9</v>
      </c>
      <c r="E833" s="17">
        <v>28.32</v>
      </c>
      <c r="F833" s="17">
        <v>0</v>
      </c>
      <c r="G833" s="12">
        <f t="shared" si="95"/>
        <v>2.8320000000000001E-2</v>
      </c>
    </row>
    <row r="834" spans="1:7" x14ac:dyDescent="0.35">
      <c r="A834" s="18">
        <v>43565</v>
      </c>
      <c r="B834" s="17">
        <f t="shared" si="92"/>
        <v>2019</v>
      </c>
      <c r="C834" s="17">
        <f t="shared" si="93"/>
        <v>4</v>
      </c>
      <c r="D834" s="17">
        <f t="shared" si="94"/>
        <v>10</v>
      </c>
      <c r="E834" s="17">
        <v>28.13</v>
      </c>
      <c r="F834" s="17">
        <v>0</v>
      </c>
      <c r="G834" s="12">
        <f t="shared" si="95"/>
        <v>2.8129999999999999E-2</v>
      </c>
    </row>
    <row r="835" spans="1:7" x14ac:dyDescent="0.35">
      <c r="A835" s="18">
        <v>43566</v>
      </c>
      <c r="B835" s="17">
        <f t="shared" si="92"/>
        <v>2019</v>
      </c>
      <c r="C835" s="17">
        <f t="shared" si="93"/>
        <v>4</v>
      </c>
      <c r="D835" s="17">
        <f t="shared" si="94"/>
        <v>11</v>
      </c>
      <c r="E835" s="17">
        <v>27.44</v>
      </c>
      <c r="F835" s="17">
        <v>0</v>
      </c>
      <c r="G835" s="12">
        <f t="shared" si="95"/>
        <v>2.7440000000000003E-2</v>
      </c>
    </row>
    <row r="836" spans="1:7" x14ac:dyDescent="0.35">
      <c r="A836" s="18">
        <v>43567</v>
      </c>
      <c r="B836" s="17">
        <f t="shared" si="92"/>
        <v>2019</v>
      </c>
      <c r="C836" s="17">
        <f t="shared" si="93"/>
        <v>4</v>
      </c>
      <c r="D836" s="17">
        <f t="shared" si="94"/>
        <v>12</v>
      </c>
      <c r="E836" s="17">
        <v>28.53</v>
      </c>
      <c r="F836" s="17">
        <v>0</v>
      </c>
      <c r="G836" s="12">
        <f t="shared" si="95"/>
        <v>2.853E-2</v>
      </c>
    </row>
    <row r="837" spans="1:7" x14ac:dyDescent="0.35">
      <c r="A837" s="18">
        <v>43568</v>
      </c>
      <c r="B837" s="17">
        <f t="shared" si="92"/>
        <v>2019</v>
      </c>
      <c r="C837" s="17">
        <f t="shared" si="93"/>
        <v>4</v>
      </c>
      <c r="D837" s="17">
        <f t="shared" si="94"/>
        <v>13</v>
      </c>
      <c r="E837" s="17">
        <v>28.62</v>
      </c>
      <c r="F837" s="17">
        <v>0</v>
      </c>
      <c r="G837" s="12">
        <f t="shared" si="95"/>
        <v>2.862E-2</v>
      </c>
    </row>
    <row r="838" spans="1:7" x14ac:dyDescent="0.35">
      <c r="A838" s="18">
        <v>43569</v>
      </c>
      <c r="B838" s="17">
        <f t="shared" ref="B838:B901" si="96">YEAR(A838)</f>
        <v>2019</v>
      </c>
      <c r="C838" s="17">
        <f t="shared" ref="C838:C901" si="97">MONTH(A838)</f>
        <v>4</v>
      </c>
      <c r="D838" s="17">
        <f t="shared" ref="D838:D901" si="98">DAY(A838)</f>
        <v>14</v>
      </c>
      <c r="E838" s="17">
        <v>28.64</v>
      </c>
      <c r="F838" s="17">
        <v>0</v>
      </c>
      <c r="G838" s="12">
        <f t="shared" ref="G838:G901" si="99">SUM(E838:F838)/1000</f>
        <v>2.8640000000000002E-2</v>
      </c>
    </row>
    <row r="839" spans="1:7" x14ac:dyDescent="0.35">
      <c r="A839" s="18">
        <v>43570</v>
      </c>
      <c r="B839" s="17">
        <f t="shared" si="96"/>
        <v>2019</v>
      </c>
      <c r="C839" s="17">
        <f t="shared" si="97"/>
        <v>4</v>
      </c>
      <c r="D839" s="17">
        <f t="shared" si="98"/>
        <v>15</v>
      </c>
      <c r="E839" s="17">
        <v>28.26</v>
      </c>
      <c r="F839" s="17">
        <v>0</v>
      </c>
      <c r="G839" s="12">
        <f t="shared" si="99"/>
        <v>2.826E-2</v>
      </c>
    </row>
    <row r="840" spans="1:7" x14ac:dyDescent="0.35">
      <c r="A840" s="18">
        <v>43571</v>
      </c>
      <c r="B840" s="17">
        <f t="shared" si="96"/>
        <v>2019</v>
      </c>
      <c r="C840" s="17">
        <f t="shared" si="97"/>
        <v>4</v>
      </c>
      <c r="D840" s="17">
        <f t="shared" si="98"/>
        <v>16</v>
      </c>
      <c r="E840" s="17">
        <v>28.22</v>
      </c>
      <c r="F840" s="17">
        <v>0</v>
      </c>
      <c r="G840" s="12">
        <f t="shared" si="99"/>
        <v>2.8219999999999999E-2</v>
      </c>
    </row>
    <row r="841" spans="1:7" x14ac:dyDescent="0.35">
      <c r="A841" s="18">
        <v>43572</v>
      </c>
      <c r="B841" s="17">
        <f t="shared" si="96"/>
        <v>2019</v>
      </c>
      <c r="C841" s="17">
        <f t="shared" si="97"/>
        <v>4</v>
      </c>
      <c r="D841" s="17">
        <f t="shared" si="98"/>
        <v>17</v>
      </c>
      <c r="E841" s="17">
        <v>29.75</v>
      </c>
      <c r="F841" s="17">
        <v>0</v>
      </c>
      <c r="G841" s="12">
        <f t="shared" si="99"/>
        <v>2.9749999999999999E-2</v>
      </c>
    </row>
    <row r="842" spans="1:7" x14ac:dyDescent="0.35">
      <c r="A842" s="18">
        <v>43573</v>
      </c>
      <c r="B842" s="17">
        <f t="shared" si="96"/>
        <v>2019</v>
      </c>
      <c r="C842" s="17">
        <f t="shared" si="97"/>
        <v>4</v>
      </c>
      <c r="D842" s="17">
        <f t="shared" si="98"/>
        <v>18</v>
      </c>
      <c r="E842" s="17">
        <v>29.52</v>
      </c>
      <c r="F842" s="17">
        <v>0</v>
      </c>
      <c r="G842" s="12">
        <f t="shared" si="99"/>
        <v>2.9520000000000001E-2</v>
      </c>
    </row>
    <row r="843" spans="1:7" x14ac:dyDescent="0.35">
      <c r="A843" s="18">
        <v>43574</v>
      </c>
      <c r="B843" s="17">
        <f t="shared" si="96"/>
        <v>2019</v>
      </c>
      <c r="C843" s="17">
        <f t="shared" si="97"/>
        <v>4</v>
      </c>
      <c r="D843" s="17">
        <f t="shared" si="98"/>
        <v>19</v>
      </c>
      <c r="E843" s="17">
        <v>19.57</v>
      </c>
      <c r="F843" s="17">
        <v>0</v>
      </c>
      <c r="G843" s="12">
        <f t="shared" si="99"/>
        <v>1.9570000000000001E-2</v>
      </c>
    </row>
    <row r="844" spans="1:7" x14ac:dyDescent="0.35">
      <c r="A844" s="18">
        <v>43575</v>
      </c>
      <c r="B844" s="17">
        <f t="shared" si="96"/>
        <v>2019</v>
      </c>
      <c r="C844" s="17">
        <f t="shared" si="97"/>
        <v>4</v>
      </c>
      <c r="D844" s="17">
        <f t="shared" si="98"/>
        <v>20</v>
      </c>
      <c r="E844" s="17">
        <v>19.62</v>
      </c>
      <c r="F844" s="17">
        <v>0</v>
      </c>
      <c r="G844" s="12">
        <f t="shared" si="99"/>
        <v>1.9620000000000002E-2</v>
      </c>
    </row>
    <row r="845" spans="1:7" x14ac:dyDescent="0.35">
      <c r="A845" s="18">
        <v>43576</v>
      </c>
      <c r="B845" s="17">
        <f t="shared" si="96"/>
        <v>2019</v>
      </c>
      <c r="C845" s="17">
        <f t="shared" si="97"/>
        <v>4</v>
      </c>
      <c r="D845" s="17">
        <f t="shared" si="98"/>
        <v>21</v>
      </c>
      <c r="E845" s="17">
        <v>0</v>
      </c>
      <c r="F845" s="17">
        <v>0</v>
      </c>
      <c r="G845" s="12">
        <f t="shared" si="99"/>
        <v>0</v>
      </c>
    </row>
    <row r="846" spans="1:7" x14ac:dyDescent="0.35">
      <c r="A846" s="18">
        <v>43577</v>
      </c>
      <c r="B846" s="17">
        <f t="shared" si="96"/>
        <v>2019</v>
      </c>
      <c r="C846" s="17">
        <f t="shared" si="97"/>
        <v>4</v>
      </c>
      <c r="D846" s="17">
        <f t="shared" si="98"/>
        <v>22</v>
      </c>
      <c r="E846" s="17">
        <v>0</v>
      </c>
      <c r="F846" s="17">
        <v>0</v>
      </c>
      <c r="G846" s="12">
        <f t="shared" si="99"/>
        <v>0</v>
      </c>
    </row>
    <row r="847" spans="1:7" x14ac:dyDescent="0.35">
      <c r="A847" s="18">
        <v>43578</v>
      </c>
      <c r="B847" s="17">
        <f t="shared" si="96"/>
        <v>2019</v>
      </c>
      <c r="C847" s="17">
        <f t="shared" si="97"/>
        <v>4</v>
      </c>
      <c r="D847" s="17">
        <f t="shared" si="98"/>
        <v>23</v>
      </c>
      <c r="E847" s="17">
        <v>0</v>
      </c>
      <c r="F847" s="17">
        <v>0</v>
      </c>
      <c r="G847" s="12">
        <f t="shared" si="99"/>
        <v>0</v>
      </c>
    </row>
    <row r="848" spans="1:7" x14ac:dyDescent="0.35">
      <c r="A848" s="18">
        <v>43579</v>
      </c>
      <c r="B848" s="17">
        <f t="shared" si="96"/>
        <v>2019</v>
      </c>
      <c r="C848" s="17">
        <f t="shared" si="97"/>
        <v>4</v>
      </c>
      <c r="D848" s="17">
        <f t="shared" si="98"/>
        <v>24</v>
      </c>
      <c r="E848" s="17">
        <v>0</v>
      </c>
      <c r="F848" s="17">
        <v>0</v>
      </c>
      <c r="G848" s="12">
        <f t="shared" si="99"/>
        <v>0</v>
      </c>
    </row>
    <row r="849" spans="1:7" x14ac:dyDescent="0.35">
      <c r="A849" s="18">
        <v>43580</v>
      </c>
      <c r="B849" s="17">
        <f t="shared" si="96"/>
        <v>2019</v>
      </c>
      <c r="C849" s="17">
        <f t="shared" si="97"/>
        <v>4</v>
      </c>
      <c r="D849" s="17">
        <f t="shared" si="98"/>
        <v>25</v>
      </c>
      <c r="E849" s="17">
        <v>0</v>
      </c>
      <c r="F849" s="17">
        <v>0</v>
      </c>
      <c r="G849" s="12">
        <f t="shared" si="99"/>
        <v>0</v>
      </c>
    </row>
    <row r="850" spans="1:7" x14ac:dyDescent="0.35">
      <c r="A850" s="18">
        <v>43581</v>
      </c>
      <c r="B850" s="17">
        <f t="shared" si="96"/>
        <v>2019</v>
      </c>
      <c r="C850" s="17">
        <f t="shared" si="97"/>
        <v>4</v>
      </c>
      <c r="D850" s="17">
        <f t="shared" si="98"/>
        <v>26</v>
      </c>
      <c r="E850" s="17">
        <v>0</v>
      </c>
      <c r="F850" s="17">
        <v>0</v>
      </c>
      <c r="G850" s="12">
        <f t="shared" si="99"/>
        <v>0</v>
      </c>
    </row>
    <row r="851" spans="1:7" x14ac:dyDescent="0.35">
      <c r="A851" s="18">
        <v>43582</v>
      </c>
      <c r="B851" s="17">
        <f t="shared" si="96"/>
        <v>2019</v>
      </c>
      <c r="C851" s="17">
        <f t="shared" si="97"/>
        <v>4</v>
      </c>
      <c r="D851" s="17">
        <f t="shared" si="98"/>
        <v>27</v>
      </c>
      <c r="E851" s="17">
        <v>0</v>
      </c>
      <c r="F851" s="17">
        <v>0</v>
      </c>
      <c r="G851" s="12">
        <f t="shared" si="99"/>
        <v>0</v>
      </c>
    </row>
    <row r="852" spans="1:7" x14ac:dyDescent="0.35">
      <c r="A852" s="18">
        <v>43583</v>
      </c>
      <c r="B852" s="17">
        <f t="shared" si="96"/>
        <v>2019</v>
      </c>
      <c r="C852" s="17">
        <f t="shared" si="97"/>
        <v>4</v>
      </c>
      <c r="D852" s="17">
        <f t="shared" si="98"/>
        <v>28</v>
      </c>
      <c r="E852" s="17">
        <v>0</v>
      </c>
      <c r="F852" s="17">
        <v>0</v>
      </c>
      <c r="G852" s="12">
        <f t="shared" si="99"/>
        <v>0</v>
      </c>
    </row>
    <row r="853" spans="1:7" x14ac:dyDescent="0.35">
      <c r="A853" s="18">
        <v>43584</v>
      </c>
      <c r="B853" s="17">
        <f t="shared" si="96"/>
        <v>2019</v>
      </c>
      <c r="C853" s="17">
        <f t="shared" si="97"/>
        <v>4</v>
      </c>
      <c r="D853" s="17">
        <f t="shared" si="98"/>
        <v>29</v>
      </c>
      <c r="E853" s="17">
        <v>0</v>
      </c>
      <c r="F853" s="17">
        <v>0</v>
      </c>
      <c r="G853" s="12">
        <f t="shared" si="99"/>
        <v>0</v>
      </c>
    </row>
    <row r="854" spans="1:7" x14ac:dyDescent="0.35">
      <c r="A854" s="18">
        <v>43585</v>
      </c>
      <c r="B854" s="17">
        <f t="shared" si="96"/>
        <v>2019</v>
      </c>
      <c r="C854" s="17">
        <f t="shared" si="97"/>
        <v>4</v>
      </c>
      <c r="D854" s="17">
        <f t="shared" si="98"/>
        <v>30</v>
      </c>
      <c r="E854" s="17">
        <v>0</v>
      </c>
      <c r="F854" s="17">
        <v>0</v>
      </c>
      <c r="G854" s="12">
        <f t="shared" si="99"/>
        <v>0</v>
      </c>
    </row>
    <row r="855" spans="1:7" x14ac:dyDescent="0.35">
      <c r="A855" s="18">
        <v>43586</v>
      </c>
      <c r="B855" s="17">
        <f t="shared" si="96"/>
        <v>2019</v>
      </c>
      <c r="C855" s="17">
        <f t="shared" si="97"/>
        <v>5</v>
      </c>
      <c r="D855" s="17">
        <f t="shared" si="98"/>
        <v>1</v>
      </c>
      <c r="E855" s="17">
        <v>39.54</v>
      </c>
      <c r="F855" s="17">
        <v>0</v>
      </c>
      <c r="G855" s="12">
        <f t="shared" si="99"/>
        <v>3.9539999999999999E-2</v>
      </c>
    </row>
    <row r="856" spans="1:7" x14ac:dyDescent="0.35">
      <c r="A856" s="18">
        <v>43587</v>
      </c>
      <c r="B856" s="17">
        <f t="shared" si="96"/>
        <v>2019</v>
      </c>
      <c r="C856" s="17">
        <f t="shared" si="97"/>
        <v>5</v>
      </c>
      <c r="D856" s="17">
        <f t="shared" si="98"/>
        <v>2</v>
      </c>
      <c r="E856" s="17">
        <v>39.51</v>
      </c>
      <c r="F856" s="17">
        <v>0</v>
      </c>
      <c r="G856" s="12">
        <f t="shared" si="99"/>
        <v>3.9509999999999997E-2</v>
      </c>
    </row>
    <row r="857" spans="1:7" x14ac:dyDescent="0.35">
      <c r="A857" s="18">
        <v>43588</v>
      </c>
      <c r="B857" s="17">
        <f t="shared" si="96"/>
        <v>2019</v>
      </c>
      <c r="C857" s="17">
        <f t="shared" si="97"/>
        <v>5</v>
      </c>
      <c r="D857" s="17">
        <f t="shared" si="98"/>
        <v>3</v>
      </c>
      <c r="E857" s="17">
        <v>39.270000000000003</v>
      </c>
      <c r="F857" s="17">
        <v>0</v>
      </c>
      <c r="G857" s="12">
        <f t="shared" si="99"/>
        <v>3.9270000000000006E-2</v>
      </c>
    </row>
    <row r="858" spans="1:7" x14ac:dyDescent="0.35">
      <c r="A858" s="18">
        <v>43589</v>
      </c>
      <c r="B858" s="17">
        <f t="shared" si="96"/>
        <v>2019</v>
      </c>
      <c r="C858" s="17">
        <f t="shared" si="97"/>
        <v>5</v>
      </c>
      <c r="D858" s="17">
        <f t="shared" si="98"/>
        <v>4</v>
      </c>
      <c r="E858" s="17">
        <v>39.54</v>
      </c>
      <c r="F858" s="17">
        <v>0</v>
      </c>
      <c r="G858" s="12">
        <f t="shared" si="99"/>
        <v>3.9539999999999999E-2</v>
      </c>
    </row>
    <row r="859" spans="1:7" x14ac:dyDescent="0.35">
      <c r="A859" s="18">
        <v>43590</v>
      </c>
      <c r="B859" s="17">
        <f t="shared" si="96"/>
        <v>2019</v>
      </c>
      <c r="C859" s="17">
        <f t="shared" si="97"/>
        <v>5</v>
      </c>
      <c r="D859" s="17">
        <f t="shared" si="98"/>
        <v>5</v>
      </c>
      <c r="E859" s="17">
        <v>39.51</v>
      </c>
      <c r="F859" s="17">
        <v>0</v>
      </c>
      <c r="G859" s="12">
        <f t="shared" si="99"/>
        <v>3.9509999999999997E-2</v>
      </c>
    </row>
    <row r="860" spans="1:7" x14ac:dyDescent="0.35">
      <c r="A860" s="18">
        <v>43591</v>
      </c>
      <c r="B860" s="17">
        <f t="shared" si="96"/>
        <v>2019</v>
      </c>
      <c r="C860" s="17">
        <f t="shared" si="97"/>
        <v>5</v>
      </c>
      <c r="D860" s="17">
        <f t="shared" si="98"/>
        <v>6</v>
      </c>
      <c r="E860" s="17">
        <v>39.630000000000003</v>
      </c>
      <c r="F860" s="17">
        <v>0</v>
      </c>
      <c r="G860" s="12">
        <f t="shared" si="99"/>
        <v>3.9630000000000006E-2</v>
      </c>
    </row>
    <row r="861" spans="1:7" x14ac:dyDescent="0.35">
      <c r="A861" s="18">
        <v>43592</v>
      </c>
      <c r="B861" s="17">
        <f t="shared" si="96"/>
        <v>2019</v>
      </c>
      <c r="C861" s="17">
        <f t="shared" si="97"/>
        <v>5</v>
      </c>
      <c r="D861" s="17">
        <f t="shared" si="98"/>
        <v>7</v>
      </c>
      <c r="E861" s="17">
        <v>39.520000000000003</v>
      </c>
      <c r="F861" s="17">
        <v>0</v>
      </c>
      <c r="G861" s="12">
        <f t="shared" si="99"/>
        <v>3.9520000000000007E-2</v>
      </c>
    </row>
    <row r="862" spans="1:7" x14ac:dyDescent="0.35">
      <c r="A862" s="18">
        <v>43593</v>
      </c>
      <c r="B862" s="17">
        <f t="shared" si="96"/>
        <v>2019</v>
      </c>
      <c r="C862" s="17">
        <f t="shared" si="97"/>
        <v>5</v>
      </c>
      <c r="D862" s="17">
        <f t="shared" si="98"/>
        <v>8</v>
      </c>
      <c r="E862" s="17">
        <v>42.25</v>
      </c>
      <c r="F862" s="17">
        <v>0</v>
      </c>
      <c r="G862" s="12">
        <f t="shared" si="99"/>
        <v>4.2250000000000003E-2</v>
      </c>
    </row>
    <row r="863" spans="1:7" x14ac:dyDescent="0.35">
      <c r="A863" s="18">
        <v>43594</v>
      </c>
      <c r="B863" s="17">
        <f t="shared" si="96"/>
        <v>2019</v>
      </c>
      <c r="C863" s="17">
        <f t="shared" si="97"/>
        <v>5</v>
      </c>
      <c r="D863" s="17">
        <f t="shared" si="98"/>
        <v>9</v>
      </c>
      <c r="E863" s="17">
        <v>38.08</v>
      </c>
      <c r="F863" s="17">
        <v>0</v>
      </c>
      <c r="G863" s="12">
        <f t="shared" si="99"/>
        <v>3.8079999999999996E-2</v>
      </c>
    </row>
    <row r="864" spans="1:7" x14ac:dyDescent="0.35">
      <c r="A864" s="18">
        <v>43595</v>
      </c>
      <c r="B864" s="17">
        <f t="shared" si="96"/>
        <v>2019</v>
      </c>
      <c r="C864" s="17">
        <f t="shared" si="97"/>
        <v>5</v>
      </c>
      <c r="D864" s="17">
        <f t="shared" si="98"/>
        <v>10</v>
      </c>
      <c r="E864" s="17">
        <v>24.39</v>
      </c>
      <c r="F864" s="17">
        <v>0</v>
      </c>
      <c r="G864" s="12">
        <f t="shared" si="99"/>
        <v>2.4390000000000002E-2</v>
      </c>
    </row>
    <row r="865" spans="1:7" x14ac:dyDescent="0.35">
      <c r="A865" s="18">
        <v>43596</v>
      </c>
      <c r="B865" s="17">
        <f t="shared" si="96"/>
        <v>2019</v>
      </c>
      <c r="C865" s="17">
        <f t="shared" si="97"/>
        <v>5</v>
      </c>
      <c r="D865" s="17">
        <f t="shared" si="98"/>
        <v>11</v>
      </c>
      <c r="E865" s="17">
        <v>28.22</v>
      </c>
      <c r="F865" s="17">
        <v>0</v>
      </c>
      <c r="G865" s="12">
        <f t="shared" si="99"/>
        <v>2.8219999999999999E-2</v>
      </c>
    </row>
    <row r="866" spans="1:7" x14ac:dyDescent="0.35">
      <c r="A866" s="18">
        <v>43597</v>
      </c>
      <c r="B866" s="17">
        <f t="shared" si="96"/>
        <v>2019</v>
      </c>
      <c r="C866" s="17">
        <f t="shared" si="97"/>
        <v>5</v>
      </c>
      <c r="D866" s="17">
        <f t="shared" si="98"/>
        <v>12</v>
      </c>
      <c r="E866" s="17">
        <v>28.28</v>
      </c>
      <c r="F866" s="17">
        <v>0</v>
      </c>
      <c r="G866" s="12">
        <f t="shared" si="99"/>
        <v>2.828E-2</v>
      </c>
    </row>
    <row r="867" spans="1:7" x14ac:dyDescent="0.35">
      <c r="A867" s="18">
        <v>43598</v>
      </c>
      <c r="B867" s="17">
        <f t="shared" si="96"/>
        <v>2019</v>
      </c>
      <c r="C867" s="17">
        <f t="shared" si="97"/>
        <v>5</v>
      </c>
      <c r="D867" s="17">
        <f t="shared" si="98"/>
        <v>13</v>
      </c>
      <c r="E867" s="17">
        <v>29.52</v>
      </c>
      <c r="F867" s="17">
        <v>0</v>
      </c>
      <c r="G867" s="12">
        <f t="shared" si="99"/>
        <v>2.9520000000000001E-2</v>
      </c>
    </row>
    <row r="868" spans="1:7" x14ac:dyDescent="0.35">
      <c r="A868" s="18">
        <v>43599</v>
      </c>
      <c r="B868" s="17">
        <f t="shared" si="96"/>
        <v>2019</v>
      </c>
      <c r="C868" s="17">
        <f t="shared" si="97"/>
        <v>5</v>
      </c>
      <c r="D868" s="17">
        <f t="shared" si="98"/>
        <v>14</v>
      </c>
      <c r="E868" s="17">
        <v>39.659999999999997</v>
      </c>
      <c r="F868" s="17">
        <v>0</v>
      </c>
      <c r="G868" s="12">
        <f t="shared" si="99"/>
        <v>3.9659999999999994E-2</v>
      </c>
    </row>
    <row r="869" spans="1:7" x14ac:dyDescent="0.35">
      <c r="A869" s="18">
        <v>43600</v>
      </c>
      <c r="B869" s="17">
        <f t="shared" si="96"/>
        <v>2019</v>
      </c>
      <c r="C869" s="17">
        <f t="shared" si="97"/>
        <v>5</v>
      </c>
      <c r="D869" s="17">
        <f t="shared" si="98"/>
        <v>15</v>
      </c>
      <c r="E869" s="17">
        <v>39.94</v>
      </c>
      <c r="F869" s="17">
        <v>0</v>
      </c>
      <c r="G869" s="12">
        <f t="shared" si="99"/>
        <v>3.9939999999999996E-2</v>
      </c>
    </row>
    <row r="870" spans="1:7" x14ac:dyDescent="0.35">
      <c r="A870" s="18">
        <v>43601</v>
      </c>
      <c r="B870" s="17">
        <f t="shared" si="96"/>
        <v>2019</v>
      </c>
      <c r="C870" s="17">
        <f t="shared" si="97"/>
        <v>5</v>
      </c>
      <c r="D870" s="17">
        <f t="shared" si="98"/>
        <v>16</v>
      </c>
      <c r="E870" s="17">
        <v>39.58</v>
      </c>
      <c r="F870" s="17">
        <v>0</v>
      </c>
      <c r="G870" s="12">
        <f t="shared" si="99"/>
        <v>3.9579999999999997E-2</v>
      </c>
    </row>
    <row r="871" spans="1:7" x14ac:dyDescent="0.35">
      <c r="A871" s="18">
        <v>43602</v>
      </c>
      <c r="B871" s="17">
        <f t="shared" si="96"/>
        <v>2019</v>
      </c>
      <c r="C871" s="17">
        <f t="shared" si="97"/>
        <v>5</v>
      </c>
      <c r="D871" s="17">
        <f t="shared" si="98"/>
        <v>17</v>
      </c>
      <c r="E871" s="17">
        <v>39.68</v>
      </c>
      <c r="F871" s="17">
        <v>0</v>
      </c>
      <c r="G871" s="12">
        <f t="shared" si="99"/>
        <v>3.968E-2</v>
      </c>
    </row>
    <row r="872" spans="1:7" x14ac:dyDescent="0.35">
      <c r="A872" s="18">
        <v>43603</v>
      </c>
      <c r="B872" s="17">
        <f t="shared" si="96"/>
        <v>2019</v>
      </c>
      <c r="C872" s="17">
        <f t="shared" si="97"/>
        <v>5</v>
      </c>
      <c r="D872" s="17">
        <f t="shared" si="98"/>
        <v>18</v>
      </c>
      <c r="E872" s="17">
        <v>40.93</v>
      </c>
      <c r="F872" s="17">
        <v>0</v>
      </c>
      <c r="G872" s="12">
        <f t="shared" si="99"/>
        <v>4.0930000000000001E-2</v>
      </c>
    </row>
    <row r="873" spans="1:7" x14ac:dyDescent="0.35">
      <c r="A873" s="18">
        <v>43604</v>
      </c>
      <c r="B873" s="17">
        <f t="shared" si="96"/>
        <v>2019</v>
      </c>
      <c r="C873" s="17">
        <f t="shared" si="97"/>
        <v>5</v>
      </c>
      <c r="D873" s="17">
        <f t="shared" si="98"/>
        <v>19</v>
      </c>
      <c r="E873" s="17">
        <v>40.98</v>
      </c>
      <c r="F873" s="17">
        <v>0</v>
      </c>
      <c r="G873" s="12">
        <f t="shared" si="99"/>
        <v>4.0979999999999996E-2</v>
      </c>
    </row>
    <row r="874" spans="1:7" x14ac:dyDescent="0.35">
      <c r="A874" s="18">
        <v>43605</v>
      </c>
      <c r="B874" s="17">
        <f t="shared" si="96"/>
        <v>2019</v>
      </c>
      <c r="C874" s="17">
        <f t="shared" si="97"/>
        <v>5</v>
      </c>
      <c r="D874" s="17">
        <f t="shared" si="98"/>
        <v>20</v>
      </c>
      <c r="E874" s="17">
        <v>41.1</v>
      </c>
      <c r="F874" s="17">
        <v>0</v>
      </c>
      <c r="G874" s="12">
        <f t="shared" si="99"/>
        <v>4.1100000000000005E-2</v>
      </c>
    </row>
    <row r="875" spans="1:7" x14ac:dyDescent="0.35">
      <c r="A875" s="18">
        <v>43606</v>
      </c>
      <c r="B875" s="17">
        <f t="shared" si="96"/>
        <v>2019</v>
      </c>
      <c r="C875" s="17">
        <f t="shared" si="97"/>
        <v>5</v>
      </c>
      <c r="D875" s="17">
        <f t="shared" si="98"/>
        <v>21</v>
      </c>
      <c r="E875" s="17">
        <v>41.14</v>
      </c>
      <c r="F875" s="17">
        <v>0</v>
      </c>
      <c r="G875" s="12">
        <f t="shared" si="99"/>
        <v>4.1140000000000003E-2</v>
      </c>
    </row>
    <row r="876" spans="1:7" x14ac:dyDescent="0.35">
      <c r="A876" s="18">
        <v>43607</v>
      </c>
      <c r="B876" s="17">
        <f t="shared" si="96"/>
        <v>2019</v>
      </c>
      <c r="C876" s="17">
        <f t="shared" si="97"/>
        <v>5</v>
      </c>
      <c r="D876" s="17">
        <f t="shared" si="98"/>
        <v>22</v>
      </c>
      <c r="E876" s="17">
        <v>41.16</v>
      </c>
      <c r="F876" s="17">
        <v>0</v>
      </c>
      <c r="G876" s="12">
        <f t="shared" si="99"/>
        <v>4.1159999999999995E-2</v>
      </c>
    </row>
    <row r="877" spans="1:7" x14ac:dyDescent="0.35">
      <c r="A877" s="18">
        <v>43608</v>
      </c>
      <c r="B877" s="17">
        <f t="shared" si="96"/>
        <v>2019</v>
      </c>
      <c r="C877" s="17">
        <f t="shared" si="97"/>
        <v>5</v>
      </c>
      <c r="D877" s="17">
        <f t="shared" si="98"/>
        <v>23</v>
      </c>
      <c r="E877" s="17">
        <v>43.1</v>
      </c>
      <c r="F877" s="17">
        <v>0</v>
      </c>
      <c r="G877" s="12">
        <f t="shared" si="99"/>
        <v>4.3099999999999999E-2</v>
      </c>
    </row>
    <row r="878" spans="1:7" x14ac:dyDescent="0.35">
      <c r="A878" s="18">
        <v>43609</v>
      </c>
      <c r="B878" s="17">
        <f t="shared" si="96"/>
        <v>2019</v>
      </c>
      <c r="C878" s="17">
        <f t="shared" si="97"/>
        <v>5</v>
      </c>
      <c r="D878" s="17">
        <f t="shared" si="98"/>
        <v>24</v>
      </c>
      <c r="E878" s="17">
        <v>41.23</v>
      </c>
      <c r="F878" s="17">
        <v>0</v>
      </c>
      <c r="G878" s="12">
        <f t="shared" si="99"/>
        <v>4.1229999999999996E-2</v>
      </c>
    </row>
    <row r="879" spans="1:7" x14ac:dyDescent="0.35">
      <c r="A879" s="18">
        <v>43610</v>
      </c>
      <c r="B879" s="17">
        <f t="shared" si="96"/>
        <v>2019</v>
      </c>
      <c r="C879" s="17">
        <f t="shared" si="97"/>
        <v>5</v>
      </c>
      <c r="D879" s="17">
        <f t="shared" si="98"/>
        <v>25</v>
      </c>
      <c r="E879" s="17">
        <v>41.05</v>
      </c>
      <c r="F879" s="17">
        <v>0</v>
      </c>
      <c r="G879" s="12">
        <f t="shared" si="99"/>
        <v>4.1049999999999996E-2</v>
      </c>
    </row>
    <row r="880" spans="1:7" x14ac:dyDescent="0.35">
      <c r="A880" s="18">
        <v>43611</v>
      </c>
      <c r="B880" s="17">
        <f t="shared" si="96"/>
        <v>2019</v>
      </c>
      <c r="C880" s="17">
        <f t="shared" si="97"/>
        <v>5</v>
      </c>
      <c r="D880" s="17">
        <f t="shared" si="98"/>
        <v>26</v>
      </c>
      <c r="E880" s="17">
        <v>41.28</v>
      </c>
      <c r="F880" s="17">
        <v>0</v>
      </c>
      <c r="G880" s="12">
        <f t="shared" si="99"/>
        <v>4.1280000000000004E-2</v>
      </c>
    </row>
    <row r="881" spans="1:7" x14ac:dyDescent="0.35">
      <c r="A881" s="18">
        <v>43612</v>
      </c>
      <c r="B881" s="17">
        <f t="shared" si="96"/>
        <v>2019</v>
      </c>
      <c r="C881" s="17">
        <f t="shared" si="97"/>
        <v>5</v>
      </c>
      <c r="D881" s="17">
        <f t="shared" si="98"/>
        <v>27</v>
      </c>
      <c r="E881" s="17">
        <v>41.27</v>
      </c>
      <c r="F881" s="17">
        <v>0</v>
      </c>
      <c r="G881" s="12">
        <f t="shared" si="99"/>
        <v>4.1270000000000001E-2</v>
      </c>
    </row>
    <row r="882" spans="1:7" x14ac:dyDescent="0.35">
      <c r="A882" s="18">
        <v>43613</v>
      </c>
      <c r="B882" s="17">
        <f t="shared" si="96"/>
        <v>2019</v>
      </c>
      <c r="C882" s="17">
        <f t="shared" si="97"/>
        <v>5</v>
      </c>
      <c r="D882" s="17">
        <f t="shared" si="98"/>
        <v>28</v>
      </c>
      <c r="E882" s="17">
        <v>41.27</v>
      </c>
      <c r="F882" s="17">
        <v>0</v>
      </c>
      <c r="G882" s="12">
        <f t="shared" si="99"/>
        <v>4.1270000000000001E-2</v>
      </c>
    </row>
    <row r="883" spans="1:7" x14ac:dyDescent="0.35">
      <c r="A883" s="18">
        <v>43614</v>
      </c>
      <c r="B883" s="17">
        <f t="shared" si="96"/>
        <v>2019</v>
      </c>
      <c r="C883" s="17">
        <f t="shared" si="97"/>
        <v>5</v>
      </c>
      <c r="D883" s="17">
        <f t="shared" si="98"/>
        <v>29</v>
      </c>
      <c r="E883" s="17">
        <v>41.25</v>
      </c>
      <c r="F883" s="17">
        <v>0</v>
      </c>
      <c r="G883" s="12">
        <f t="shared" si="99"/>
        <v>4.1250000000000002E-2</v>
      </c>
    </row>
    <row r="884" spans="1:7" x14ac:dyDescent="0.35">
      <c r="A884" s="18">
        <v>43615</v>
      </c>
      <c r="B884" s="17">
        <f t="shared" si="96"/>
        <v>2019</v>
      </c>
      <c r="C884" s="17">
        <f t="shared" si="97"/>
        <v>5</v>
      </c>
      <c r="D884" s="17">
        <f t="shared" si="98"/>
        <v>30</v>
      </c>
      <c r="E884" s="17">
        <v>41.07</v>
      </c>
      <c r="F884" s="17">
        <v>0</v>
      </c>
      <c r="G884" s="12">
        <f t="shared" si="99"/>
        <v>4.1070000000000002E-2</v>
      </c>
    </row>
    <row r="885" spans="1:7" x14ac:dyDescent="0.35">
      <c r="A885" s="18">
        <v>43616</v>
      </c>
      <c r="B885" s="17">
        <f t="shared" si="96"/>
        <v>2019</v>
      </c>
      <c r="C885" s="17">
        <f t="shared" si="97"/>
        <v>5</v>
      </c>
      <c r="D885" s="17">
        <f t="shared" si="98"/>
        <v>31</v>
      </c>
      <c r="E885" s="17">
        <v>41.22</v>
      </c>
      <c r="F885" s="17">
        <v>0</v>
      </c>
      <c r="G885" s="12">
        <f t="shared" si="99"/>
        <v>4.122E-2</v>
      </c>
    </row>
    <row r="886" spans="1:7" x14ac:dyDescent="0.35">
      <c r="A886" s="18">
        <v>43617</v>
      </c>
      <c r="B886" s="17">
        <f t="shared" si="96"/>
        <v>2019</v>
      </c>
      <c r="C886" s="17">
        <f t="shared" si="97"/>
        <v>6</v>
      </c>
      <c r="D886" s="17">
        <f t="shared" si="98"/>
        <v>1</v>
      </c>
      <c r="E886" s="17">
        <v>31.03</v>
      </c>
      <c r="F886" s="17">
        <v>0</v>
      </c>
      <c r="G886" s="12">
        <f t="shared" si="99"/>
        <v>3.1030000000000002E-2</v>
      </c>
    </row>
    <row r="887" spans="1:7" x14ac:dyDescent="0.35">
      <c r="A887" s="18">
        <v>43618</v>
      </c>
      <c r="B887" s="17">
        <f t="shared" si="96"/>
        <v>2019</v>
      </c>
      <c r="C887" s="17">
        <f t="shared" si="97"/>
        <v>6</v>
      </c>
      <c r="D887" s="17">
        <f t="shared" si="98"/>
        <v>2</v>
      </c>
      <c r="E887" s="17">
        <v>32.909999999999997</v>
      </c>
      <c r="F887" s="17">
        <v>0</v>
      </c>
      <c r="G887" s="12">
        <f t="shared" si="99"/>
        <v>3.2909999999999995E-2</v>
      </c>
    </row>
    <row r="888" spans="1:7" x14ac:dyDescent="0.35">
      <c r="A888" s="18">
        <v>43619</v>
      </c>
      <c r="B888" s="17">
        <f t="shared" si="96"/>
        <v>2019</v>
      </c>
      <c r="C888" s="17">
        <f t="shared" si="97"/>
        <v>6</v>
      </c>
      <c r="D888" s="17">
        <f t="shared" si="98"/>
        <v>3</v>
      </c>
      <c r="E888" s="17">
        <v>29.81</v>
      </c>
      <c r="F888" s="17">
        <v>0</v>
      </c>
      <c r="G888" s="12">
        <f t="shared" si="99"/>
        <v>2.981E-2</v>
      </c>
    </row>
    <row r="889" spans="1:7" x14ac:dyDescent="0.35">
      <c r="A889" s="18">
        <v>43620</v>
      </c>
      <c r="B889" s="17">
        <f t="shared" si="96"/>
        <v>2019</v>
      </c>
      <c r="C889" s="17">
        <f t="shared" si="97"/>
        <v>6</v>
      </c>
      <c r="D889" s="17">
        <f t="shared" si="98"/>
        <v>4</v>
      </c>
      <c r="E889" s="17">
        <v>26.3</v>
      </c>
      <c r="F889" s="17">
        <v>0</v>
      </c>
      <c r="G889" s="12">
        <f t="shared" si="99"/>
        <v>2.63E-2</v>
      </c>
    </row>
    <row r="890" spans="1:7" x14ac:dyDescent="0.35">
      <c r="A890" s="18">
        <v>43621</v>
      </c>
      <c r="B890" s="17">
        <f t="shared" si="96"/>
        <v>2019</v>
      </c>
      <c r="C890" s="17">
        <f t="shared" si="97"/>
        <v>6</v>
      </c>
      <c r="D890" s="17">
        <f t="shared" si="98"/>
        <v>5</v>
      </c>
      <c r="E890" s="17">
        <v>33.49</v>
      </c>
      <c r="F890" s="17">
        <v>0</v>
      </c>
      <c r="G890" s="12">
        <f t="shared" si="99"/>
        <v>3.3489999999999999E-2</v>
      </c>
    </row>
    <row r="891" spans="1:7" x14ac:dyDescent="0.35">
      <c r="A891" s="18">
        <v>43622</v>
      </c>
      <c r="B891" s="17">
        <f t="shared" si="96"/>
        <v>2019</v>
      </c>
      <c r="C891" s="17">
        <f t="shared" si="97"/>
        <v>6</v>
      </c>
      <c r="D891" s="17">
        <f t="shared" si="98"/>
        <v>6</v>
      </c>
      <c r="E891" s="17">
        <v>37.18</v>
      </c>
      <c r="F891" s="17">
        <v>0</v>
      </c>
      <c r="G891" s="12">
        <f t="shared" si="99"/>
        <v>3.7179999999999998E-2</v>
      </c>
    </row>
    <row r="892" spans="1:7" x14ac:dyDescent="0.35">
      <c r="A892" s="18">
        <v>43623</v>
      </c>
      <c r="B892" s="17">
        <f t="shared" si="96"/>
        <v>2019</v>
      </c>
      <c r="C892" s="17">
        <f t="shared" si="97"/>
        <v>6</v>
      </c>
      <c r="D892" s="17">
        <f t="shared" si="98"/>
        <v>7</v>
      </c>
      <c r="E892" s="17">
        <v>31.03</v>
      </c>
      <c r="F892" s="17">
        <v>0</v>
      </c>
      <c r="G892" s="12">
        <f t="shared" si="99"/>
        <v>3.1030000000000002E-2</v>
      </c>
    </row>
    <row r="893" spans="1:7" x14ac:dyDescent="0.35">
      <c r="A893" s="18">
        <v>43624</v>
      </c>
      <c r="B893" s="17">
        <f t="shared" si="96"/>
        <v>2019</v>
      </c>
      <c r="C893" s="17">
        <f t="shared" si="97"/>
        <v>6</v>
      </c>
      <c r="D893" s="17">
        <f t="shared" si="98"/>
        <v>8</v>
      </c>
      <c r="E893" s="17">
        <v>32.57</v>
      </c>
      <c r="F893" s="17">
        <v>0</v>
      </c>
      <c r="G893" s="12">
        <f t="shared" si="99"/>
        <v>3.2570000000000002E-2</v>
      </c>
    </row>
    <row r="894" spans="1:7" x14ac:dyDescent="0.35">
      <c r="A894" s="18">
        <v>43625</v>
      </c>
      <c r="B894" s="17">
        <f t="shared" si="96"/>
        <v>2019</v>
      </c>
      <c r="C894" s="17">
        <f t="shared" si="97"/>
        <v>6</v>
      </c>
      <c r="D894" s="17">
        <f t="shared" si="98"/>
        <v>9</v>
      </c>
      <c r="E894" s="17">
        <v>32.200000000000003</v>
      </c>
      <c r="F894" s="17">
        <v>0</v>
      </c>
      <c r="G894" s="12">
        <f t="shared" si="99"/>
        <v>3.2199999999999999E-2</v>
      </c>
    </row>
    <row r="895" spans="1:7" x14ac:dyDescent="0.35">
      <c r="A895" s="18">
        <v>43626</v>
      </c>
      <c r="B895" s="17">
        <f t="shared" si="96"/>
        <v>2019</v>
      </c>
      <c r="C895" s="17">
        <f t="shared" si="97"/>
        <v>6</v>
      </c>
      <c r="D895" s="17">
        <f t="shared" si="98"/>
        <v>10</v>
      </c>
      <c r="E895" s="17">
        <v>19.420000000000002</v>
      </c>
      <c r="F895" s="17">
        <v>0</v>
      </c>
      <c r="G895" s="12">
        <f t="shared" si="99"/>
        <v>1.9420000000000003E-2</v>
      </c>
    </row>
    <row r="896" spans="1:7" x14ac:dyDescent="0.35">
      <c r="A896" s="18">
        <v>43627</v>
      </c>
      <c r="B896" s="17">
        <f t="shared" si="96"/>
        <v>2019</v>
      </c>
      <c r="C896" s="17">
        <f t="shared" si="97"/>
        <v>6</v>
      </c>
      <c r="D896" s="17">
        <f t="shared" si="98"/>
        <v>11</v>
      </c>
      <c r="E896" s="17">
        <v>32.49</v>
      </c>
      <c r="F896" s="17">
        <v>0</v>
      </c>
      <c r="G896" s="12">
        <f t="shared" si="99"/>
        <v>3.2490000000000005E-2</v>
      </c>
    </row>
    <row r="897" spans="1:7" x14ac:dyDescent="0.35">
      <c r="A897" s="18">
        <v>43628</v>
      </c>
      <c r="B897" s="17">
        <f t="shared" si="96"/>
        <v>2019</v>
      </c>
      <c r="C897" s="17">
        <f t="shared" si="97"/>
        <v>6</v>
      </c>
      <c r="D897" s="17">
        <f t="shared" si="98"/>
        <v>12</v>
      </c>
      <c r="E897" s="17">
        <v>34.549999999999997</v>
      </c>
      <c r="F897" s="17">
        <v>0</v>
      </c>
      <c r="G897" s="12">
        <f t="shared" si="99"/>
        <v>3.4549999999999997E-2</v>
      </c>
    </row>
    <row r="898" spans="1:7" x14ac:dyDescent="0.35">
      <c r="A898" s="18">
        <v>43629</v>
      </c>
      <c r="B898" s="17">
        <f t="shared" si="96"/>
        <v>2019</v>
      </c>
      <c r="C898" s="17">
        <f t="shared" si="97"/>
        <v>6</v>
      </c>
      <c r="D898" s="17">
        <f t="shared" si="98"/>
        <v>13</v>
      </c>
      <c r="E898" s="17">
        <v>36.94</v>
      </c>
      <c r="F898" s="17">
        <v>0</v>
      </c>
      <c r="G898" s="12">
        <f t="shared" si="99"/>
        <v>3.6940000000000001E-2</v>
      </c>
    </row>
    <row r="899" spans="1:7" x14ac:dyDescent="0.35">
      <c r="A899" s="18">
        <v>43630</v>
      </c>
      <c r="B899" s="17">
        <f t="shared" si="96"/>
        <v>2019</v>
      </c>
      <c r="C899" s="17">
        <f t="shared" si="97"/>
        <v>6</v>
      </c>
      <c r="D899" s="17">
        <f t="shared" si="98"/>
        <v>14</v>
      </c>
      <c r="E899" s="17">
        <v>30.46</v>
      </c>
      <c r="F899" s="17">
        <v>0</v>
      </c>
      <c r="G899" s="12">
        <f t="shared" si="99"/>
        <v>3.0460000000000001E-2</v>
      </c>
    </row>
    <row r="900" spans="1:7" x14ac:dyDescent="0.35">
      <c r="A900" s="18">
        <v>43631</v>
      </c>
      <c r="B900" s="17">
        <f t="shared" si="96"/>
        <v>2019</v>
      </c>
      <c r="C900" s="17">
        <f t="shared" si="97"/>
        <v>6</v>
      </c>
      <c r="D900" s="17">
        <f t="shared" si="98"/>
        <v>15</v>
      </c>
      <c r="E900" s="17">
        <v>34.54</v>
      </c>
      <c r="F900" s="17">
        <v>0</v>
      </c>
      <c r="G900" s="12">
        <f t="shared" si="99"/>
        <v>3.4540000000000001E-2</v>
      </c>
    </row>
    <row r="901" spans="1:7" x14ac:dyDescent="0.35">
      <c r="A901" s="18">
        <v>43632</v>
      </c>
      <c r="B901" s="17">
        <f t="shared" si="96"/>
        <v>2019</v>
      </c>
      <c r="C901" s="17">
        <f t="shared" si="97"/>
        <v>6</v>
      </c>
      <c r="D901" s="17">
        <f t="shared" si="98"/>
        <v>16</v>
      </c>
      <c r="E901" s="17">
        <v>34.549999999999997</v>
      </c>
      <c r="F901" s="17">
        <v>0</v>
      </c>
      <c r="G901" s="12">
        <f t="shared" si="99"/>
        <v>3.4549999999999997E-2</v>
      </c>
    </row>
    <row r="902" spans="1:7" x14ac:dyDescent="0.35">
      <c r="A902" s="18">
        <v>43633</v>
      </c>
      <c r="B902" s="17">
        <f t="shared" ref="B902:B965" si="100">YEAR(A902)</f>
        <v>2019</v>
      </c>
      <c r="C902" s="17">
        <f t="shared" ref="C902:C965" si="101">MONTH(A902)</f>
        <v>6</v>
      </c>
      <c r="D902" s="17">
        <f t="shared" ref="D902:D965" si="102">DAY(A902)</f>
        <v>17</v>
      </c>
      <c r="E902" s="17">
        <v>55.21</v>
      </c>
      <c r="F902" s="17">
        <v>0</v>
      </c>
      <c r="G902" s="12">
        <f t="shared" ref="G902:G965" si="103">SUM(E902:F902)/1000</f>
        <v>5.5210000000000002E-2</v>
      </c>
    </row>
    <row r="903" spans="1:7" x14ac:dyDescent="0.35">
      <c r="A903" s="18">
        <v>43634</v>
      </c>
      <c r="B903" s="17">
        <f t="shared" si="100"/>
        <v>2019</v>
      </c>
      <c r="C903" s="17">
        <f t="shared" si="101"/>
        <v>6</v>
      </c>
      <c r="D903" s="17">
        <f t="shared" si="102"/>
        <v>18</v>
      </c>
      <c r="E903" s="17">
        <v>53.73</v>
      </c>
      <c r="F903" s="17">
        <v>0</v>
      </c>
      <c r="G903" s="12">
        <f t="shared" si="103"/>
        <v>5.373E-2</v>
      </c>
    </row>
    <row r="904" spans="1:7" x14ac:dyDescent="0.35">
      <c r="A904" s="18">
        <v>43635</v>
      </c>
      <c r="B904" s="17">
        <f t="shared" si="100"/>
        <v>2019</v>
      </c>
      <c r="C904" s="17">
        <f t="shared" si="101"/>
        <v>6</v>
      </c>
      <c r="D904" s="17">
        <f t="shared" si="102"/>
        <v>19</v>
      </c>
      <c r="E904" s="17">
        <v>48.37</v>
      </c>
      <c r="F904" s="17">
        <v>0</v>
      </c>
      <c r="G904" s="12">
        <f t="shared" si="103"/>
        <v>4.8369999999999996E-2</v>
      </c>
    </row>
    <row r="905" spans="1:7" x14ac:dyDescent="0.35">
      <c r="A905" s="18">
        <v>43636</v>
      </c>
      <c r="B905" s="17">
        <f t="shared" si="100"/>
        <v>2019</v>
      </c>
      <c r="C905" s="17">
        <f t="shared" si="101"/>
        <v>6</v>
      </c>
      <c r="D905" s="17">
        <f t="shared" si="102"/>
        <v>20</v>
      </c>
      <c r="E905" s="17">
        <v>55.95</v>
      </c>
      <c r="F905" s="17">
        <v>0</v>
      </c>
      <c r="G905" s="12">
        <f t="shared" si="103"/>
        <v>5.595E-2</v>
      </c>
    </row>
    <row r="906" spans="1:7" x14ac:dyDescent="0.35">
      <c r="A906" s="18">
        <v>43637</v>
      </c>
      <c r="B906" s="17">
        <f t="shared" si="100"/>
        <v>2019</v>
      </c>
      <c r="C906" s="17">
        <f t="shared" si="101"/>
        <v>6</v>
      </c>
      <c r="D906" s="17">
        <f t="shared" si="102"/>
        <v>21</v>
      </c>
      <c r="E906" s="17">
        <v>38.83</v>
      </c>
      <c r="F906" s="17">
        <v>0</v>
      </c>
      <c r="G906" s="12">
        <f t="shared" si="103"/>
        <v>3.8829999999999996E-2</v>
      </c>
    </row>
    <row r="907" spans="1:7" x14ac:dyDescent="0.35">
      <c r="A907" s="18">
        <v>43638</v>
      </c>
      <c r="B907" s="17">
        <f t="shared" si="100"/>
        <v>2019</v>
      </c>
      <c r="C907" s="17">
        <f t="shared" si="101"/>
        <v>6</v>
      </c>
      <c r="D907" s="17">
        <f t="shared" si="102"/>
        <v>22</v>
      </c>
      <c r="E907" s="17">
        <v>38.450000000000003</v>
      </c>
      <c r="F907" s="17">
        <v>0</v>
      </c>
      <c r="G907" s="12">
        <f t="shared" si="103"/>
        <v>3.8450000000000005E-2</v>
      </c>
    </row>
    <row r="908" spans="1:7" x14ac:dyDescent="0.35">
      <c r="A908" s="18">
        <v>43639</v>
      </c>
      <c r="B908" s="17">
        <f t="shared" si="100"/>
        <v>2019</v>
      </c>
      <c r="C908" s="17">
        <f t="shared" si="101"/>
        <v>6</v>
      </c>
      <c r="D908" s="17">
        <f t="shared" si="102"/>
        <v>23</v>
      </c>
      <c r="E908" s="17">
        <v>37.75</v>
      </c>
      <c r="F908" s="17">
        <v>0</v>
      </c>
      <c r="G908" s="12">
        <f t="shared" si="103"/>
        <v>3.7749999999999999E-2</v>
      </c>
    </row>
    <row r="909" spans="1:7" x14ac:dyDescent="0.35">
      <c r="A909" s="18">
        <v>43640</v>
      </c>
      <c r="B909" s="17">
        <f t="shared" si="100"/>
        <v>2019</v>
      </c>
      <c r="C909" s="17">
        <f t="shared" si="101"/>
        <v>6</v>
      </c>
      <c r="D909" s="17">
        <f t="shared" si="102"/>
        <v>24</v>
      </c>
      <c r="E909" s="17">
        <v>25.38</v>
      </c>
      <c r="F909" s="17">
        <v>0</v>
      </c>
      <c r="G909" s="12">
        <f t="shared" si="103"/>
        <v>2.538E-2</v>
      </c>
    </row>
    <row r="910" spans="1:7" x14ac:dyDescent="0.35">
      <c r="A910" s="18">
        <v>43641</v>
      </c>
      <c r="B910" s="17">
        <f t="shared" si="100"/>
        <v>2019</v>
      </c>
      <c r="C910" s="17">
        <f t="shared" si="101"/>
        <v>6</v>
      </c>
      <c r="D910" s="17">
        <f t="shared" si="102"/>
        <v>25</v>
      </c>
      <c r="E910" s="17">
        <v>18.38</v>
      </c>
      <c r="F910" s="17">
        <v>0</v>
      </c>
      <c r="G910" s="12">
        <f t="shared" si="103"/>
        <v>1.8380000000000001E-2</v>
      </c>
    </row>
    <row r="911" spans="1:7" x14ac:dyDescent="0.35">
      <c r="A911" s="18">
        <v>43642</v>
      </c>
      <c r="B911" s="17">
        <f t="shared" si="100"/>
        <v>2019</v>
      </c>
      <c r="C911" s="17">
        <f t="shared" si="101"/>
        <v>6</v>
      </c>
      <c r="D911" s="17">
        <f t="shared" si="102"/>
        <v>26</v>
      </c>
      <c r="E911" s="17">
        <v>18.18</v>
      </c>
      <c r="F911" s="17">
        <v>0</v>
      </c>
      <c r="G911" s="12">
        <f t="shared" si="103"/>
        <v>1.8179999999999998E-2</v>
      </c>
    </row>
    <row r="912" spans="1:7" x14ac:dyDescent="0.35">
      <c r="A912" s="18">
        <v>43643</v>
      </c>
      <c r="B912" s="17">
        <f t="shared" si="100"/>
        <v>2019</v>
      </c>
      <c r="C912" s="17">
        <f t="shared" si="101"/>
        <v>6</v>
      </c>
      <c r="D912" s="17">
        <f t="shared" si="102"/>
        <v>27</v>
      </c>
      <c r="E912" s="17">
        <v>24.32</v>
      </c>
      <c r="F912" s="17">
        <v>0</v>
      </c>
      <c r="G912" s="12">
        <f t="shared" si="103"/>
        <v>2.4320000000000001E-2</v>
      </c>
    </row>
    <row r="913" spans="1:7" x14ac:dyDescent="0.35">
      <c r="A913" s="18">
        <v>43644</v>
      </c>
      <c r="B913" s="17">
        <f t="shared" si="100"/>
        <v>2019</v>
      </c>
      <c r="C913" s="17">
        <f t="shared" si="101"/>
        <v>6</v>
      </c>
      <c r="D913" s="17">
        <f t="shared" si="102"/>
        <v>28</v>
      </c>
      <c r="E913" s="17">
        <v>29.97</v>
      </c>
      <c r="F913" s="17">
        <v>0</v>
      </c>
      <c r="G913" s="12">
        <f t="shared" si="103"/>
        <v>2.997E-2</v>
      </c>
    </row>
    <row r="914" spans="1:7" x14ac:dyDescent="0.35">
      <c r="A914" s="18">
        <v>43645</v>
      </c>
      <c r="B914" s="17">
        <f t="shared" si="100"/>
        <v>2019</v>
      </c>
      <c r="C914" s="17">
        <f t="shared" si="101"/>
        <v>6</v>
      </c>
      <c r="D914" s="17">
        <f t="shared" si="102"/>
        <v>29</v>
      </c>
      <c r="E914" s="17">
        <v>39.340000000000003</v>
      </c>
      <c r="F914" s="17">
        <v>0</v>
      </c>
      <c r="G914" s="12">
        <f t="shared" si="103"/>
        <v>3.934E-2</v>
      </c>
    </row>
    <row r="915" spans="1:7" x14ac:dyDescent="0.35">
      <c r="A915" s="18">
        <v>43646</v>
      </c>
      <c r="B915" s="17">
        <f t="shared" si="100"/>
        <v>2019</v>
      </c>
      <c r="C915" s="17">
        <f t="shared" si="101"/>
        <v>6</v>
      </c>
      <c r="D915" s="17">
        <f t="shared" si="102"/>
        <v>30</v>
      </c>
      <c r="E915" s="17">
        <v>37.840000000000003</v>
      </c>
      <c r="F915" s="17">
        <v>0</v>
      </c>
      <c r="G915" s="12">
        <f t="shared" si="103"/>
        <v>3.7840000000000006E-2</v>
      </c>
    </row>
    <row r="916" spans="1:7" x14ac:dyDescent="0.35">
      <c r="A916" s="18">
        <v>43647</v>
      </c>
      <c r="B916" s="17">
        <f t="shared" si="100"/>
        <v>2019</v>
      </c>
      <c r="C916" s="17">
        <f t="shared" si="101"/>
        <v>7</v>
      </c>
      <c r="D916" s="17">
        <f t="shared" si="102"/>
        <v>1</v>
      </c>
      <c r="E916" s="17">
        <v>30.62</v>
      </c>
      <c r="F916" s="17">
        <v>0</v>
      </c>
      <c r="G916" s="12">
        <f t="shared" si="103"/>
        <v>3.0620000000000001E-2</v>
      </c>
    </row>
    <row r="917" spans="1:7" x14ac:dyDescent="0.35">
      <c r="A917" s="18">
        <v>43648</v>
      </c>
      <c r="B917" s="17">
        <f t="shared" si="100"/>
        <v>2019</v>
      </c>
      <c r="C917" s="17">
        <f t="shared" si="101"/>
        <v>7</v>
      </c>
      <c r="D917" s="17">
        <f t="shared" si="102"/>
        <v>2</v>
      </c>
      <c r="E917" s="17">
        <v>27.47</v>
      </c>
      <c r="F917" s="17">
        <v>0</v>
      </c>
      <c r="G917" s="12">
        <f t="shared" si="103"/>
        <v>2.7469999999999998E-2</v>
      </c>
    </row>
    <row r="918" spans="1:7" x14ac:dyDescent="0.35">
      <c r="A918" s="18">
        <v>43649</v>
      </c>
      <c r="B918" s="17">
        <f t="shared" si="100"/>
        <v>2019</v>
      </c>
      <c r="C918" s="17">
        <f t="shared" si="101"/>
        <v>7</v>
      </c>
      <c r="D918" s="17">
        <f t="shared" si="102"/>
        <v>3</v>
      </c>
      <c r="E918" s="17">
        <v>23.49</v>
      </c>
      <c r="F918" s="17">
        <v>0</v>
      </c>
      <c r="G918" s="12">
        <f t="shared" si="103"/>
        <v>2.3489999999999997E-2</v>
      </c>
    </row>
    <row r="919" spans="1:7" x14ac:dyDescent="0.35">
      <c r="A919" s="18">
        <v>43650</v>
      </c>
      <c r="B919" s="17">
        <f t="shared" si="100"/>
        <v>2019</v>
      </c>
      <c r="C919" s="17">
        <f t="shared" si="101"/>
        <v>7</v>
      </c>
      <c r="D919" s="17">
        <f t="shared" si="102"/>
        <v>4</v>
      </c>
      <c r="E919" s="17">
        <v>21.93</v>
      </c>
      <c r="F919" s="17">
        <v>0</v>
      </c>
      <c r="G919" s="12">
        <f t="shared" si="103"/>
        <v>2.1929999999999998E-2</v>
      </c>
    </row>
    <row r="920" spans="1:7" x14ac:dyDescent="0.35">
      <c r="A920" s="18">
        <v>43651</v>
      </c>
      <c r="B920" s="17">
        <f t="shared" si="100"/>
        <v>2019</v>
      </c>
      <c r="C920" s="17">
        <f t="shared" si="101"/>
        <v>7</v>
      </c>
      <c r="D920" s="17">
        <f t="shared" si="102"/>
        <v>5</v>
      </c>
      <c r="E920" s="17">
        <v>27.09</v>
      </c>
      <c r="F920" s="17">
        <v>0</v>
      </c>
      <c r="G920" s="12">
        <f t="shared" si="103"/>
        <v>2.7089999999999999E-2</v>
      </c>
    </row>
    <row r="921" spans="1:7" x14ac:dyDescent="0.35">
      <c r="A921" s="18">
        <v>43652</v>
      </c>
      <c r="B921" s="17">
        <f t="shared" si="100"/>
        <v>2019</v>
      </c>
      <c r="C921" s="17">
        <f t="shared" si="101"/>
        <v>7</v>
      </c>
      <c r="D921" s="17">
        <f t="shared" si="102"/>
        <v>6</v>
      </c>
      <c r="E921" s="17">
        <v>16.22</v>
      </c>
      <c r="F921" s="17">
        <v>0</v>
      </c>
      <c r="G921" s="12">
        <f t="shared" si="103"/>
        <v>1.6219999999999998E-2</v>
      </c>
    </row>
    <row r="922" spans="1:7" x14ac:dyDescent="0.35">
      <c r="A922" s="18">
        <v>43653</v>
      </c>
      <c r="B922" s="17">
        <f t="shared" si="100"/>
        <v>2019</v>
      </c>
      <c r="C922" s="17">
        <f t="shared" si="101"/>
        <v>7</v>
      </c>
      <c r="D922" s="17">
        <f t="shared" si="102"/>
        <v>7</v>
      </c>
      <c r="E922" s="17">
        <v>15.97</v>
      </c>
      <c r="F922" s="17">
        <v>0</v>
      </c>
      <c r="G922" s="12">
        <f t="shared" si="103"/>
        <v>1.5970000000000002E-2</v>
      </c>
    </row>
    <row r="923" spans="1:7" x14ac:dyDescent="0.35">
      <c r="A923" s="18">
        <v>43654</v>
      </c>
      <c r="B923" s="17">
        <f t="shared" si="100"/>
        <v>2019</v>
      </c>
      <c r="C923" s="17">
        <f t="shared" si="101"/>
        <v>7</v>
      </c>
      <c r="D923" s="17">
        <f t="shared" si="102"/>
        <v>8</v>
      </c>
      <c r="E923" s="17">
        <v>14.35</v>
      </c>
      <c r="F923" s="17">
        <v>0</v>
      </c>
      <c r="G923" s="12">
        <f t="shared" si="103"/>
        <v>1.435E-2</v>
      </c>
    </row>
    <row r="924" spans="1:7" x14ac:dyDescent="0.35">
      <c r="A924" s="18">
        <v>43655</v>
      </c>
      <c r="B924" s="17">
        <f t="shared" si="100"/>
        <v>2019</v>
      </c>
      <c r="C924" s="17">
        <f t="shared" si="101"/>
        <v>7</v>
      </c>
      <c r="D924" s="17">
        <f t="shared" si="102"/>
        <v>9</v>
      </c>
      <c r="E924" s="17">
        <v>23.68</v>
      </c>
      <c r="F924" s="17">
        <v>0</v>
      </c>
      <c r="G924" s="12">
        <f t="shared" si="103"/>
        <v>2.368E-2</v>
      </c>
    </row>
    <row r="925" spans="1:7" x14ac:dyDescent="0.35">
      <c r="A925" s="18">
        <v>43656</v>
      </c>
      <c r="B925" s="17">
        <f t="shared" si="100"/>
        <v>2019</v>
      </c>
      <c r="C925" s="17">
        <f t="shared" si="101"/>
        <v>7</v>
      </c>
      <c r="D925" s="17">
        <f t="shared" si="102"/>
        <v>10</v>
      </c>
      <c r="E925" s="17">
        <v>18.77</v>
      </c>
      <c r="F925" s="17">
        <v>0</v>
      </c>
      <c r="G925" s="12">
        <f t="shared" si="103"/>
        <v>1.8769999999999998E-2</v>
      </c>
    </row>
    <row r="926" spans="1:7" x14ac:dyDescent="0.35">
      <c r="A926" s="18">
        <v>43657</v>
      </c>
      <c r="B926" s="17">
        <f t="shared" si="100"/>
        <v>2019</v>
      </c>
      <c r="C926" s="17">
        <f t="shared" si="101"/>
        <v>7</v>
      </c>
      <c r="D926" s="17">
        <f t="shared" si="102"/>
        <v>11</v>
      </c>
      <c r="E926" s="17">
        <v>20.9</v>
      </c>
      <c r="F926" s="17">
        <v>0</v>
      </c>
      <c r="G926" s="12">
        <f t="shared" si="103"/>
        <v>2.0899999999999998E-2</v>
      </c>
    </row>
    <row r="927" spans="1:7" x14ac:dyDescent="0.35">
      <c r="A927" s="18">
        <v>43658</v>
      </c>
      <c r="B927" s="17">
        <f t="shared" si="100"/>
        <v>2019</v>
      </c>
      <c r="C927" s="17">
        <f t="shared" si="101"/>
        <v>7</v>
      </c>
      <c r="D927" s="17">
        <f t="shared" si="102"/>
        <v>12</v>
      </c>
      <c r="E927" s="17">
        <v>21.95</v>
      </c>
      <c r="F927" s="17">
        <v>0</v>
      </c>
      <c r="G927" s="12">
        <f t="shared" si="103"/>
        <v>2.1950000000000001E-2</v>
      </c>
    </row>
    <row r="928" spans="1:7" x14ac:dyDescent="0.35">
      <c r="A928" s="18">
        <v>43659</v>
      </c>
      <c r="B928" s="17">
        <f t="shared" si="100"/>
        <v>2019</v>
      </c>
      <c r="C928" s="17">
        <f t="shared" si="101"/>
        <v>7</v>
      </c>
      <c r="D928" s="17">
        <f t="shared" si="102"/>
        <v>13</v>
      </c>
      <c r="E928" s="17">
        <v>14.26</v>
      </c>
      <c r="F928" s="17">
        <v>1.21</v>
      </c>
      <c r="G928" s="12">
        <f t="shared" si="103"/>
        <v>1.5469999999999999E-2</v>
      </c>
    </row>
    <row r="929" spans="1:7" x14ac:dyDescent="0.35">
      <c r="A929" s="18">
        <v>43660</v>
      </c>
      <c r="B929" s="17">
        <f t="shared" si="100"/>
        <v>2019</v>
      </c>
      <c r="C929" s="17">
        <f t="shared" si="101"/>
        <v>7</v>
      </c>
      <c r="D929" s="17">
        <f t="shared" si="102"/>
        <v>14</v>
      </c>
      <c r="E929" s="17">
        <v>14.25</v>
      </c>
      <c r="F929" s="17">
        <v>0</v>
      </c>
      <c r="G929" s="12">
        <f t="shared" si="103"/>
        <v>1.4250000000000001E-2</v>
      </c>
    </row>
    <row r="930" spans="1:7" x14ac:dyDescent="0.35">
      <c r="A930" s="18">
        <v>43661</v>
      </c>
      <c r="B930" s="17">
        <f t="shared" si="100"/>
        <v>2019</v>
      </c>
      <c r="C930" s="17">
        <f t="shared" si="101"/>
        <v>7</v>
      </c>
      <c r="D930" s="17">
        <f t="shared" si="102"/>
        <v>15</v>
      </c>
      <c r="E930" s="17">
        <v>19.82</v>
      </c>
      <c r="F930" s="17">
        <v>0</v>
      </c>
      <c r="G930" s="12">
        <f t="shared" si="103"/>
        <v>1.9820000000000001E-2</v>
      </c>
    </row>
    <row r="931" spans="1:7" x14ac:dyDescent="0.35">
      <c r="A931" s="18">
        <v>43662</v>
      </c>
      <c r="B931" s="17">
        <f t="shared" si="100"/>
        <v>2019</v>
      </c>
      <c r="C931" s="17">
        <f t="shared" si="101"/>
        <v>7</v>
      </c>
      <c r="D931" s="17">
        <f t="shared" si="102"/>
        <v>16</v>
      </c>
      <c r="E931" s="17">
        <v>21.08</v>
      </c>
      <c r="F931" s="17">
        <v>0</v>
      </c>
      <c r="G931" s="12">
        <f t="shared" si="103"/>
        <v>2.1079999999999998E-2</v>
      </c>
    </row>
    <row r="932" spans="1:7" x14ac:dyDescent="0.35">
      <c r="A932" s="18">
        <v>43663</v>
      </c>
      <c r="B932" s="17">
        <f t="shared" si="100"/>
        <v>2019</v>
      </c>
      <c r="C932" s="17">
        <f t="shared" si="101"/>
        <v>7</v>
      </c>
      <c r="D932" s="17">
        <f t="shared" si="102"/>
        <v>17</v>
      </c>
      <c r="E932" s="17">
        <v>16.02</v>
      </c>
      <c r="F932" s="17">
        <v>0</v>
      </c>
      <c r="G932" s="12">
        <f t="shared" si="103"/>
        <v>1.602E-2</v>
      </c>
    </row>
    <row r="933" spans="1:7" x14ac:dyDescent="0.35">
      <c r="A933" s="18">
        <v>43664</v>
      </c>
      <c r="B933" s="17">
        <f t="shared" si="100"/>
        <v>2019</v>
      </c>
      <c r="C933" s="17">
        <f t="shared" si="101"/>
        <v>7</v>
      </c>
      <c r="D933" s="17">
        <f t="shared" si="102"/>
        <v>18</v>
      </c>
      <c r="E933" s="17">
        <v>23.9</v>
      </c>
      <c r="F933" s="17"/>
      <c r="G933" s="12">
        <f t="shared" si="103"/>
        <v>2.3899999999999998E-2</v>
      </c>
    </row>
    <row r="934" spans="1:7" x14ac:dyDescent="0.35">
      <c r="A934" s="18">
        <v>43665</v>
      </c>
      <c r="B934" s="17">
        <f t="shared" si="100"/>
        <v>2019</v>
      </c>
      <c r="C934" s="17">
        <f t="shared" si="101"/>
        <v>7</v>
      </c>
      <c r="D934" s="17">
        <f t="shared" si="102"/>
        <v>19</v>
      </c>
      <c r="E934" s="17">
        <v>26.29</v>
      </c>
      <c r="F934" s="17">
        <v>0</v>
      </c>
      <c r="G934" s="12">
        <f t="shared" si="103"/>
        <v>2.6290000000000001E-2</v>
      </c>
    </row>
    <row r="935" spans="1:7" x14ac:dyDescent="0.35">
      <c r="A935" s="18">
        <v>43666</v>
      </c>
      <c r="B935" s="17">
        <f t="shared" si="100"/>
        <v>2019</v>
      </c>
      <c r="C935" s="17">
        <f t="shared" si="101"/>
        <v>7</v>
      </c>
      <c r="D935" s="17">
        <f t="shared" si="102"/>
        <v>20</v>
      </c>
      <c r="E935" s="17">
        <v>20.68</v>
      </c>
      <c r="F935" s="17">
        <v>0</v>
      </c>
      <c r="G935" s="12">
        <f t="shared" si="103"/>
        <v>2.068E-2</v>
      </c>
    </row>
    <row r="936" spans="1:7" x14ac:dyDescent="0.35">
      <c r="A936" s="18">
        <v>43667</v>
      </c>
      <c r="B936" s="17">
        <f t="shared" si="100"/>
        <v>2019</v>
      </c>
      <c r="C936" s="17">
        <f t="shared" si="101"/>
        <v>7</v>
      </c>
      <c r="D936" s="17">
        <f t="shared" si="102"/>
        <v>21</v>
      </c>
      <c r="E936" s="17">
        <v>20.55</v>
      </c>
      <c r="F936" s="17">
        <v>0</v>
      </c>
      <c r="G936" s="12">
        <f t="shared" si="103"/>
        <v>2.0550000000000002E-2</v>
      </c>
    </row>
    <row r="937" spans="1:7" x14ac:dyDescent="0.35">
      <c r="A937" s="18">
        <v>43668</v>
      </c>
      <c r="B937" s="17">
        <f t="shared" si="100"/>
        <v>2019</v>
      </c>
      <c r="C937" s="17">
        <f t="shared" si="101"/>
        <v>7</v>
      </c>
      <c r="D937" s="17">
        <f t="shared" si="102"/>
        <v>22</v>
      </c>
      <c r="E937" s="17">
        <v>21.31</v>
      </c>
      <c r="F937" s="17">
        <v>0</v>
      </c>
      <c r="G937" s="12">
        <f t="shared" si="103"/>
        <v>2.1309999999999999E-2</v>
      </c>
    </row>
    <row r="938" spans="1:7" x14ac:dyDescent="0.35">
      <c r="A938" s="18">
        <v>43669</v>
      </c>
      <c r="B938" s="17">
        <f t="shared" si="100"/>
        <v>2019</v>
      </c>
      <c r="C938" s="17">
        <f t="shared" si="101"/>
        <v>7</v>
      </c>
      <c r="D938" s="17">
        <f t="shared" si="102"/>
        <v>23</v>
      </c>
      <c r="E938" s="17">
        <v>19.239999999999998</v>
      </c>
      <c r="F938" s="17">
        <v>0</v>
      </c>
      <c r="G938" s="12">
        <f t="shared" si="103"/>
        <v>1.924E-2</v>
      </c>
    </row>
    <row r="939" spans="1:7" x14ac:dyDescent="0.35">
      <c r="A939" s="18">
        <v>43670</v>
      </c>
      <c r="B939" s="17">
        <f t="shared" si="100"/>
        <v>2019</v>
      </c>
      <c r="C939" s="17">
        <f t="shared" si="101"/>
        <v>7</v>
      </c>
      <c r="D939" s="17">
        <f t="shared" si="102"/>
        <v>24</v>
      </c>
      <c r="E939" s="17">
        <v>5.9</v>
      </c>
      <c r="F939" s="17">
        <v>0</v>
      </c>
      <c r="G939" s="12">
        <f t="shared" si="103"/>
        <v>5.9000000000000007E-3</v>
      </c>
    </row>
    <row r="940" spans="1:7" x14ac:dyDescent="0.35">
      <c r="A940" s="18">
        <v>43671</v>
      </c>
      <c r="B940" s="17">
        <f t="shared" si="100"/>
        <v>2019</v>
      </c>
      <c r="C940" s="17">
        <f t="shared" si="101"/>
        <v>7</v>
      </c>
      <c r="D940" s="17">
        <f t="shared" si="102"/>
        <v>25</v>
      </c>
      <c r="E940" s="17">
        <v>8.1</v>
      </c>
      <c r="F940" s="17">
        <v>0</v>
      </c>
      <c r="G940" s="12">
        <f t="shared" si="103"/>
        <v>8.0999999999999996E-3</v>
      </c>
    </row>
    <row r="941" spans="1:7" x14ac:dyDescent="0.35">
      <c r="A941" s="18">
        <v>43672</v>
      </c>
      <c r="B941" s="17">
        <f t="shared" si="100"/>
        <v>2019</v>
      </c>
      <c r="C941" s="17">
        <f t="shared" si="101"/>
        <v>7</v>
      </c>
      <c r="D941" s="17">
        <f t="shared" si="102"/>
        <v>26</v>
      </c>
      <c r="E941" s="17">
        <v>5.89</v>
      </c>
      <c r="F941" s="17">
        <v>0</v>
      </c>
      <c r="G941" s="12">
        <f t="shared" si="103"/>
        <v>5.8899999999999994E-3</v>
      </c>
    </row>
    <row r="942" spans="1:7" x14ac:dyDescent="0.35">
      <c r="A942" s="18">
        <v>43673</v>
      </c>
      <c r="B942" s="17">
        <f t="shared" si="100"/>
        <v>2019</v>
      </c>
      <c r="C942" s="17">
        <f t="shared" si="101"/>
        <v>7</v>
      </c>
      <c r="D942" s="17">
        <f t="shared" si="102"/>
        <v>27</v>
      </c>
      <c r="E942" s="17">
        <v>9.19</v>
      </c>
      <c r="F942" s="17">
        <v>0</v>
      </c>
      <c r="G942" s="12">
        <f t="shared" si="103"/>
        <v>9.1900000000000003E-3</v>
      </c>
    </row>
    <row r="943" spans="1:7" x14ac:dyDescent="0.35">
      <c r="A943" s="18">
        <v>43674</v>
      </c>
      <c r="B943" s="17">
        <f t="shared" si="100"/>
        <v>2019</v>
      </c>
      <c r="C943" s="17">
        <f t="shared" si="101"/>
        <v>7</v>
      </c>
      <c r="D943" s="17">
        <f t="shared" si="102"/>
        <v>28</v>
      </c>
      <c r="E943" s="17">
        <v>8.8699999999999992</v>
      </c>
      <c r="F943" s="17">
        <v>0</v>
      </c>
      <c r="G943" s="12">
        <f t="shared" si="103"/>
        <v>8.8699999999999994E-3</v>
      </c>
    </row>
    <row r="944" spans="1:7" x14ac:dyDescent="0.35">
      <c r="A944" s="18">
        <v>43675</v>
      </c>
      <c r="B944" s="17">
        <f t="shared" si="100"/>
        <v>2019</v>
      </c>
      <c r="C944" s="17">
        <f t="shared" si="101"/>
        <v>7</v>
      </c>
      <c r="D944" s="17">
        <f t="shared" si="102"/>
        <v>29</v>
      </c>
      <c r="E944" s="17">
        <v>10.32</v>
      </c>
      <c r="F944" s="17">
        <v>0</v>
      </c>
      <c r="G944" s="12">
        <f t="shared" si="103"/>
        <v>1.0320000000000001E-2</v>
      </c>
    </row>
    <row r="945" spans="1:7" x14ac:dyDescent="0.35">
      <c r="A945" s="18">
        <v>43676</v>
      </c>
      <c r="B945" s="17">
        <f t="shared" si="100"/>
        <v>2019</v>
      </c>
      <c r="C945" s="17">
        <f t="shared" si="101"/>
        <v>7</v>
      </c>
      <c r="D945" s="17">
        <f t="shared" si="102"/>
        <v>30</v>
      </c>
      <c r="E945" s="17">
        <v>11.13</v>
      </c>
      <c r="F945" s="17">
        <v>0</v>
      </c>
      <c r="G945" s="12">
        <f t="shared" si="103"/>
        <v>1.1130000000000001E-2</v>
      </c>
    </row>
    <row r="946" spans="1:7" x14ac:dyDescent="0.35">
      <c r="A946" s="18">
        <v>43677</v>
      </c>
      <c r="B946" s="17">
        <f t="shared" si="100"/>
        <v>2019</v>
      </c>
      <c r="C946" s="17">
        <f t="shared" si="101"/>
        <v>7</v>
      </c>
      <c r="D946" s="17">
        <f t="shared" si="102"/>
        <v>31</v>
      </c>
      <c r="E946" s="17">
        <v>7.56</v>
      </c>
      <c r="F946" s="17">
        <v>0</v>
      </c>
      <c r="G946" s="12">
        <f t="shared" si="103"/>
        <v>7.5599999999999999E-3</v>
      </c>
    </row>
    <row r="947" spans="1:7" x14ac:dyDescent="0.35">
      <c r="A947" s="18">
        <v>43678</v>
      </c>
      <c r="B947" s="17">
        <f t="shared" si="100"/>
        <v>2019</v>
      </c>
      <c r="C947" s="17">
        <f t="shared" si="101"/>
        <v>8</v>
      </c>
      <c r="D947" s="17">
        <f t="shared" si="102"/>
        <v>1</v>
      </c>
      <c r="E947" s="17">
        <v>2.83</v>
      </c>
      <c r="F947" s="17">
        <v>0</v>
      </c>
      <c r="G947" s="12">
        <f t="shared" si="103"/>
        <v>2.8300000000000001E-3</v>
      </c>
    </row>
    <row r="948" spans="1:7" x14ac:dyDescent="0.35">
      <c r="A948" s="18">
        <v>43679</v>
      </c>
      <c r="B948" s="17">
        <f t="shared" si="100"/>
        <v>2019</v>
      </c>
      <c r="C948" s="17">
        <f t="shared" si="101"/>
        <v>8</v>
      </c>
      <c r="D948" s="17">
        <f t="shared" si="102"/>
        <v>2</v>
      </c>
      <c r="E948" s="17">
        <v>5.03</v>
      </c>
      <c r="F948" s="17">
        <v>0</v>
      </c>
      <c r="G948" s="12">
        <f t="shared" si="103"/>
        <v>5.0300000000000006E-3</v>
      </c>
    </row>
    <row r="949" spans="1:7" x14ac:dyDescent="0.35">
      <c r="A949" s="18">
        <v>43680</v>
      </c>
      <c r="B949" s="17">
        <f t="shared" si="100"/>
        <v>2019</v>
      </c>
      <c r="C949" s="17">
        <f t="shared" si="101"/>
        <v>8</v>
      </c>
      <c r="D949" s="17">
        <f t="shared" si="102"/>
        <v>3</v>
      </c>
      <c r="E949" s="17">
        <v>4.78</v>
      </c>
      <c r="F949" s="17">
        <v>0</v>
      </c>
      <c r="G949" s="12">
        <f t="shared" si="103"/>
        <v>4.7800000000000004E-3</v>
      </c>
    </row>
    <row r="950" spans="1:7" x14ac:dyDescent="0.35">
      <c r="A950" s="18">
        <v>43681</v>
      </c>
      <c r="B950" s="17">
        <f t="shared" si="100"/>
        <v>2019</v>
      </c>
      <c r="C950" s="17">
        <f t="shared" si="101"/>
        <v>8</v>
      </c>
      <c r="D950" s="17">
        <f t="shared" si="102"/>
        <v>4</v>
      </c>
      <c r="E950" s="17">
        <v>4.67</v>
      </c>
      <c r="F950" s="17">
        <v>0</v>
      </c>
      <c r="G950" s="12">
        <f t="shared" si="103"/>
        <v>4.6699999999999997E-3</v>
      </c>
    </row>
    <row r="951" spans="1:7" x14ac:dyDescent="0.35">
      <c r="A951" s="18">
        <v>43682</v>
      </c>
      <c r="B951" s="17">
        <f t="shared" si="100"/>
        <v>2019</v>
      </c>
      <c r="C951" s="17">
        <f t="shared" si="101"/>
        <v>8</v>
      </c>
      <c r="D951" s="17">
        <f t="shared" si="102"/>
        <v>5</v>
      </c>
      <c r="E951" s="17">
        <v>5.25</v>
      </c>
      <c r="F951" s="17">
        <v>0</v>
      </c>
      <c r="G951" s="12">
        <f t="shared" si="103"/>
        <v>5.2500000000000003E-3</v>
      </c>
    </row>
    <row r="952" spans="1:7" x14ac:dyDescent="0.35">
      <c r="A952" s="18">
        <v>43683</v>
      </c>
      <c r="B952" s="17">
        <f t="shared" si="100"/>
        <v>2019</v>
      </c>
      <c r="C952" s="17">
        <f t="shared" si="101"/>
        <v>8</v>
      </c>
      <c r="D952" s="17">
        <f t="shared" si="102"/>
        <v>6</v>
      </c>
      <c r="E952" s="17">
        <v>12</v>
      </c>
      <c r="F952" s="17">
        <v>0</v>
      </c>
      <c r="G952" s="12">
        <f t="shared" si="103"/>
        <v>1.2E-2</v>
      </c>
    </row>
    <row r="953" spans="1:7" x14ac:dyDescent="0.35">
      <c r="A953" s="18">
        <v>43684</v>
      </c>
      <c r="B953" s="17">
        <f t="shared" si="100"/>
        <v>2019</v>
      </c>
      <c r="C953" s="17">
        <f t="shared" si="101"/>
        <v>8</v>
      </c>
      <c r="D953" s="17">
        <f t="shared" si="102"/>
        <v>7</v>
      </c>
      <c r="E953" s="17">
        <v>19.7</v>
      </c>
      <c r="F953" s="17">
        <v>0</v>
      </c>
      <c r="G953" s="12">
        <f t="shared" si="103"/>
        <v>1.9699999999999999E-2</v>
      </c>
    </row>
    <row r="954" spans="1:7" x14ac:dyDescent="0.35">
      <c r="A954" s="18">
        <v>43685</v>
      </c>
      <c r="B954" s="17">
        <f t="shared" si="100"/>
        <v>2019</v>
      </c>
      <c r="C954" s="17">
        <f t="shared" si="101"/>
        <v>8</v>
      </c>
      <c r="D954" s="17">
        <f t="shared" si="102"/>
        <v>8</v>
      </c>
      <c r="E954" s="17">
        <v>20</v>
      </c>
      <c r="F954" s="17">
        <v>0</v>
      </c>
      <c r="G954" s="12">
        <f t="shared" si="103"/>
        <v>0.02</v>
      </c>
    </row>
    <row r="955" spans="1:7" x14ac:dyDescent="0.35">
      <c r="A955" s="18">
        <v>43686</v>
      </c>
      <c r="B955" s="17">
        <f t="shared" si="100"/>
        <v>2019</v>
      </c>
      <c r="C955" s="17">
        <f t="shared" si="101"/>
        <v>8</v>
      </c>
      <c r="D955" s="17">
        <f t="shared" si="102"/>
        <v>9</v>
      </c>
      <c r="E955" s="17">
        <v>23.8</v>
      </c>
      <c r="F955" s="17">
        <v>0</v>
      </c>
      <c r="G955" s="12">
        <f t="shared" si="103"/>
        <v>2.3800000000000002E-2</v>
      </c>
    </row>
    <row r="956" spans="1:7" x14ac:dyDescent="0.35">
      <c r="A956" s="18">
        <v>43687</v>
      </c>
      <c r="B956" s="17">
        <f t="shared" si="100"/>
        <v>2019</v>
      </c>
      <c r="C956" s="17">
        <f t="shared" si="101"/>
        <v>8</v>
      </c>
      <c r="D956" s="17">
        <f t="shared" si="102"/>
        <v>10</v>
      </c>
      <c r="E956" s="17">
        <v>17.399999999999999</v>
      </c>
      <c r="F956" s="17">
        <v>0</v>
      </c>
      <c r="G956" s="12">
        <f t="shared" si="103"/>
        <v>1.7399999999999999E-2</v>
      </c>
    </row>
    <row r="957" spans="1:7" x14ac:dyDescent="0.35">
      <c r="A957" s="18">
        <v>43688</v>
      </c>
      <c r="B957" s="17">
        <f t="shared" si="100"/>
        <v>2019</v>
      </c>
      <c r="C957" s="17">
        <f t="shared" si="101"/>
        <v>8</v>
      </c>
      <c r="D957" s="17">
        <f t="shared" si="102"/>
        <v>11</v>
      </c>
      <c r="E957" s="17">
        <v>18.07</v>
      </c>
      <c r="F957" s="17">
        <v>0</v>
      </c>
      <c r="G957" s="12">
        <f t="shared" si="103"/>
        <v>1.8069999999999999E-2</v>
      </c>
    </row>
    <row r="958" spans="1:7" x14ac:dyDescent="0.35">
      <c r="A958" s="18">
        <v>43689</v>
      </c>
      <c r="B958" s="17">
        <f t="shared" si="100"/>
        <v>2019</v>
      </c>
      <c r="C958" s="17">
        <f t="shared" si="101"/>
        <v>8</v>
      </c>
      <c r="D958" s="17">
        <f t="shared" si="102"/>
        <v>12</v>
      </c>
      <c r="E958" s="17">
        <v>17.37</v>
      </c>
      <c r="F958" s="17">
        <v>0</v>
      </c>
      <c r="G958" s="12">
        <f t="shared" si="103"/>
        <v>1.737E-2</v>
      </c>
    </row>
    <row r="959" spans="1:7" x14ac:dyDescent="0.35">
      <c r="A959" s="18">
        <v>43690</v>
      </c>
      <c r="B959" s="17">
        <f t="shared" si="100"/>
        <v>2019</v>
      </c>
      <c r="C959" s="17">
        <f t="shared" si="101"/>
        <v>8</v>
      </c>
      <c r="D959" s="17">
        <f t="shared" si="102"/>
        <v>13</v>
      </c>
      <c r="E959" s="17">
        <v>11.75</v>
      </c>
      <c r="F959" s="17">
        <v>0</v>
      </c>
      <c r="G959" s="12">
        <f t="shared" si="103"/>
        <v>1.175E-2</v>
      </c>
    </row>
    <row r="960" spans="1:7" x14ac:dyDescent="0.35">
      <c r="A960" s="18">
        <v>43691</v>
      </c>
      <c r="B960" s="17">
        <f t="shared" si="100"/>
        <v>2019</v>
      </c>
      <c r="C960" s="17">
        <f t="shared" si="101"/>
        <v>8</v>
      </c>
      <c r="D960" s="17">
        <f t="shared" si="102"/>
        <v>14</v>
      </c>
      <c r="E960" s="17">
        <v>10.220000000000001</v>
      </c>
      <c r="F960" s="17">
        <v>0</v>
      </c>
      <c r="G960" s="12">
        <f t="shared" si="103"/>
        <v>1.022E-2</v>
      </c>
    </row>
    <row r="961" spans="1:7" x14ac:dyDescent="0.35">
      <c r="A961" s="18">
        <v>43692</v>
      </c>
      <c r="B961" s="17">
        <f t="shared" si="100"/>
        <v>2019</v>
      </c>
      <c r="C961" s="17">
        <f t="shared" si="101"/>
        <v>8</v>
      </c>
      <c r="D961" s="17">
        <f t="shared" si="102"/>
        <v>15</v>
      </c>
      <c r="E961" s="17">
        <v>15.92</v>
      </c>
      <c r="F961" s="17">
        <v>0</v>
      </c>
      <c r="G961" s="12">
        <f t="shared" si="103"/>
        <v>1.592E-2</v>
      </c>
    </row>
    <row r="962" spans="1:7" x14ac:dyDescent="0.35">
      <c r="A962" s="18">
        <v>43693</v>
      </c>
      <c r="B962" s="17">
        <f t="shared" si="100"/>
        <v>2019</v>
      </c>
      <c r="C962" s="17">
        <f t="shared" si="101"/>
        <v>8</v>
      </c>
      <c r="D962" s="17">
        <f t="shared" si="102"/>
        <v>16</v>
      </c>
      <c r="E962" s="17">
        <v>21.83</v>
      </c>
      <c r="F962" s="17">
        <v>0</v>
      </c>
      <c r="G962" s="12">
        <f t="shared" si="103"/>
        <v>2.1829999999999999E-2</v>
      </c>
    </row>
    <row r="963" spans="1:7" x14ac:dyDescent="0.35">
      <c r="A963" s="18">
        <v>43694</v>
      </c>
      <c r="B963" s="17">
        <f t="shared" si="100"/>
        <v>2019</v>
      </c>
      <c r="C963" s="17">
        <f t="shared" si="101"/>
        <v>8</v>
      </c>
      <c r="D963" s="17">
        <f t="shared" si="102"/>
        <v>17</v>
      </c>
      <c r="E963" s="17">
        <v>17.21</v>
      </c>
      <c r="F963" s="17">
        <v>0</v>
      </c>
      <c r="G963" s="12">
        <f t="shared" si="103"/>
        <v>1.721E-2</v>
      </c>
    </row>
    <row r="964" spans="1:7" x14ac:dyDescent="0.35">
      <c r="A964" s="18">
        <v>43695</v>
      </c>
      <c r="B964" s="17">
        <f t="shared" si="100"/>
        <v>2019</v>
      </c>
      <c r="C964" s="17">
        <f t="shared" si="101"/>
        <v>8</v>
      </c>
      <c r="D964" s="17">
        <f t="shared" si="102"/>
        <v>18</v>
      </c>
      <c r="E964" s="17">
        <v>17.16</v>
      </c>
      <c r="F964" s="17">
        <v>0</v>
      </c>
      <c r="G964" s="12">
        <f t="shared" si="103"/>
        <v>1.7160000000000002E-2</v>
      </c>
    </row>
    <row r="965" spans="1:7" x14ac:dyDescent="0.35">
      <c r="A965" s="18">
        <v>43696</v>
      </c>
      <c r="B965" s="17">
        <f t="shared" si="100"/>
        <v>2019</v>
      </c>
      <c r="C965" s="17">
        <f t="shared" si="101"/>
        <v>8</v>
      </c>
      <c r="D965" s="17">
        <f t="shared" si="102"/>
        <v>19</v>
      </c>
      <c r="E965" s="17">
        <v>20.04</v>
      </c>
      <c r="F965" s="17">
        <v>0</v>
      </c>
      <c r="G965" s="12">
        <f t="shared" si="103"/>
        <v>2.0039999999999999E-2</v>
      </c>
    </row>
    <row r="966" spans="1:7" x14ac:dyDescent="0.35">
      <c r="A966" s="18">
        <v>43697</v>
      </c>
      <c r="B966" s="17">
        <f t="shared" ref="B966:B1029" si="104">YEAR(A966)</f>
        <v>2019</v>
      </c>
      <c r="C966" s="17">
        <f t="shared" ref="C966:C1029" si="105">MONTH(A966)</f>
        <v>8</v>
      </c>
      <c r="D966" s="17">
        <f t="shared" ref="D966:D1029" si="106">DAY(A966)</f>
        <v>20</v>
      </c>
      <c r="E966" s="17">
        <v>19.84</v>
      </c>
      <c r="F966" s="17">
        <v>0</v>
      </c>
      <c r="G966" s="12">
        <f t="shared" ref="G966:G1029" si="107">SUM(E966:F966)/1000</f>
        <v>1.984E-2</v>
      </c>
    </row>
    <row r="967" spans="1:7" x14ac:dyDescent="0.35">
      <c r="A967" s="18">
        <v>43698</v>
      </c>
      <c r="B967" s="17">
        <f t="shared" si="104"/>
        <v>2019</v>
      </c>
      <c r="C967" s="17">
        <f t="shared" si="105"/>
        <v>8</v>
      </c>
      <c r="D967" s="17">
        <f t="shared" si="106"/>
        <v>21</v>
      </c>
      <c r="E967" s="17">
        <v>24.31</v>
      </c>
      <c r="F967" s="17">
        <v>0</v>
      </c>
      <c r="G967" s="12">
        <f t="shared" si="107"/>
        <v>2.4309999999999998E-2</v>
      </c>
    </row>
    <row r="968" spans="1:7" x14ac:dyDescent="0.35">
      <c r="A968" s="18">
        <v>43699</v>
      </c>
      <c r="B968" s="17">
        <f t="shared" si="104"/>
        <v>2019</v>
      </c>
      <c r="C968" s="17">
        <f t="shared" si="105"/>
        <v>8</v>
      </c>
      <c r="D968" s="17">
        <f t="shared" si="106"/>
        <v>22</v>
      </c>
      <c r="E968" s="17">
        <v>17.78</v>
      </c>
      <c r="F968" s="17">
        <v>0</v>
      </c>
      <c r="G968" s="12">
        <f t="shared" si="107"/>
        <v>1.7780000000000001E-2</v>
      </c>
    </row>
    <row r="969" spans="1:7" x14ac:dyDescent="0.35">
      <c r="A969" s="18">
        <v>43700</v>
      </c>
      <c r="B969" s="17">
        <f t="shared" si="104"/>
        <v>2019</v>
      </c>
      <c r="C969" s="17">
        <f t="shared" si="105"/>
        <v>8</v>
      </c>
      <c r="D969" s="17">
        <f t="shared" si="106"/>
        <v>23</v>
      </c>
      <c r="E969" s="17">
        <v>10.55</v>
      </c>
      <c r="F969" s="17">
        <v>0</v>
      </c>
      <c r="G969" s="12">
        <f t="shared" si="107"/>
        <v>1.055E-2</v>
      </c>
    </row>
    <row r="970" spans="1:7" x14ac:dyDescent="0.35">
      <c r="A970" s="18">
        <v>43701</v>
      </c>
      <c r="B970" s="17">
        <f t="shared" si="104"/>
        <v>2019</v>
      </c>
      <c r="C970" s="17">
        <f t="shared" si="105"/>
        <v>8</v>
      </c>
      <c r="D970" s="17">
        <f t="shared" si="106"/>
        <v>24</v>
      </c>
      <c r="E970" s="17">
        <v>16.97</v>
      </c>
      <c r="F970" s="17">
        <v>0</v>
      </c>
      <c r="G970" s="12">
        <f t="shared" si="107"/>
        <v>1.6969999999999999E-2</v>
      </c>
    </row>
    <row r="971" spans="1:7" x14ac:dyDescent="0.35">
      <c r="A971" s="18">
        <v>43702</v>
      </c>
      <c r="B971" s="17">
        <f t="shared" si="104"/>
        <v>2019</v>
      </c>
      <c r="C971" s="17">
        <f t="shared" si="105"/>
        <v>8</v>
      </c>
      <c r="D971" s="17">
        <f t="shared" si="106"/>
        <v>25</v>
      </c>
      <c r="E971" s="17">
        <v>17.46</v>
      </c>
      <c r="F971" s="17">
        <v>0</v>
      </c>
      <c r="G971" s="12">
        <f t="shared" si="107"/>
        <v>1.746E-2</v>
      </c>
    </row>
    <row r="972" spans="1:7" x14ac:dyDescent="0.35">
      <c r="A972" s="18">
        <v>43703</v>
      </c>
      <c r="B972" s="17">
        <f t="shared" si="104"/>
        <v>2019</v>
      </c>
      <c r="C972" s="17">
        <f t="shared" si="105"/>
        <v>8</v>
      </c>
      <c r="D972" s="17">
        <f t="shared" si="106"/>
        <v>26</v>
      </c>
      <c r="E972" s="17">
        <v>17.41</v>
      </c>
      <c r="F972" s="17">
        <v>0</v>
      </c>
      <c r="G972" s="12">
        <f t="shared" si="107"/>
        <v>1.7410000000000002E-2</v>
      </c>
    </row>
    <row r="973" spans="1:7" x14ac:dyDescent="0.35">
      <c r="A973" s="18">
        <v>43704</v>
      </c>
      <c r="B973" s="17">
        <f t="shared" si="104"/>
        <v>2019</v>
      </c>
      <c r="C973" s="17">
        <f t="shared" si="105"/>
        <v>8</v>
      </c>
      <c r="D973" s="17">
        <f t="shared" si="106"/>
        <v>27</v>
      </c>
      <c r="E973" s="17">
        <v>7.1</v>
      </c>
      <c r="F973" s="17">
        <v>0</v>
      </c>
      <c r="G973" s="12">
        <f t="shared" si="107"/>
        <v>7.0999999999999995E-3</v>
      </c>
    </row>
    <row r="974" spans="1:7" x14ac:dyDescent="0.35">
      <c r="A974" s="18">
        <v>43705</v>
      </c>
      <c r="B974" s="17">
        <f t="shared" si="104"/>
        <v>2019</v>
      </c>
      <c r="C974" s="17">
        <f t="shared" si="105"/>
        <v>8</v>
      </c>
      <c r="D974" s="17">
        <f t="shared" si="106"/>
        <v>28</v>
      </c>
      <c r="E974" s="17">
        <v>5.16</v>
      </c>
      <c r="F974" s="17">
        <v>0</v>
      </c>
      <c r="G974" s="12">
        <f t="shared" si="107"/>
        <v>5.1600000000000005E-3</v>
      </c>
    </row>
    <row r="975" spans="1:7" x14ac:dyDescent="0.35">
      <c r="A975" s="18">
        <v>43706</v>
      </c>
      <c r="B975" s="17">
        <f t="shared" si="104"/>
        <v>2019</v>
      </c>
      <c r="C975" s="17">
        <f t="shared" si="105"/>
        <v>8</v>
      </c>
      <c r="D975" s="17">
        <f t="shared" si="106"/>
        <v>29</v>
      </c>
      <c r="E975" s="17">
        <v>8.07</v>
      </c>
      <c r="F975" s="17">
        <v>0</v>
      </c>
      <c r="G975" s="12">
        <f t="shared" si="107"/>
        <v>8.0700000000000008E-3</v>
      </c>
    </row>
    <row r="976" spans="1:7" x14ac:dyDescent="0.35">
      <c r="A976" s="18">
        <v>43707</v>
      </c>
      <c r="B976" s="17">
        <f t="shared" si="104"/>
        <v>2019</v>
      </c>
      <c r="C976" s="17">
        <f t="shared" si="105"/>
        <v>8</v>
      </c>
      <c r="D976" s="17">
        <f t="shared" si="106"/>
        <v>30</v>
      </c>
      <c r="E976" s="17">
        <v>18.809999999999999</v>
      </c>
      <c r="F976" s="17">
        <v>0</v>
      </c>
      <c r="G976" s="12">
        <f t="shared" si="107"/>
        <v>1.881E-2</v>
      </c>
    </row>
    <row r="977" spans="1:7" x14ac:dyDescent="0.35">
      <c r="A977" s="18">
        <v>43708</v>
      </c>
      <c r="B977" s="17">
        <f t="shared" si="104"/>
        <v>2019</v>
      </c>
      <c r="C977" s="17">
        <f t="shared" si="105"/>
        <v>8</v>
      </c>
      <c r="D977" s="17">
        <f t="shared" si="106"/>
        <v>31</v>
      </c>
      <c r="E977" s="17">
        <v>16.11</v>
      </c>
      <c r="F977" s="17">
        <v>0</v>
      </c>
      <c r="G977" s="12">
        <f t="shared" si="107"/>
        <v>1.6109999999999999E-2</v>
      </c>
    </row>
    <row r="978" spans="1:7" x14ac:dyDescent="0.35">
      <c r="A978" s="18">
        <v>43709</v>
      </c>
      <c r="B978" s="17">
        <f t="shared" si="104"/>
        <v>2019</v>
      </c>
      <c r="C978" s="17">
        <f t="shared" si="105"/>
        <v>9</v>
      </c>
      <c r="D978" s="17">
        <f t="shared" si="106"/>
        <v>1</v>
      </c>
      <c r="E978" s="17">
        <v>12.04</v>
      </c>
      <c r="F978" s="17">
        <v>0</v>
      </c>
      <c r="G978" s="12">
        <f t="shared" si="107"/>
        <v>1.2039999999999999E-2</v>
      </c>
    </row>
    <row r="979" spans="1:7" x14ac:dyDescent="0.35">
      <c r="A979" s="18">
        <v>43710</v>
      </c>
      <c r="B979" s="17">
        <f t="shared" si="104"/>
        <v>2019</v>
      </c>
      <c r="C979" s="17">
        <f t="shared" si="105"/>
        <v>9</v>
      </c>
      <c r="D979" s="17">
        <f t="shared" si="106"/>
        <v>2</v>
      </c>
      <c r="E979" s="17">
        <v>16.47</v>
      </c>
      <c r="F979" s="17">
        <v>0</v>
      </c>
      <c r="G979" s="12">
        <f t="shared" si="107"/>
        <v>1.6469999999999999E-2</v>
      </c>
    </row>
    <row r="980" spans="1:7" x14ac:dyDescent="0.35">
      <c r="A980" s="18">
        <v>43711</v>
      </c>
      <c r="B980" s="17">
        <f t="shared" si="104"/>
        <v>2019</v>
      </c>
      <c r="C980" s="17">
        <f t="shared" si="105"/>
        <v>9</v>
      </c>
      <c r="D980" s="17">
        <f t="shared" si="106"/>
        <v>3</v>
      </c>
      <c r="E980" s="17">
        <v>27.11</v>
      </c>
      <c r="F980" s="17">
        <v>0</v>
      </c>
      <c r="G980" s="12">
        <f t="shared" si="107"/>
        <v>2.7109999999999999E-2</v>
      </c>
    </row>
    <row r="981" spans="1:7" x14ac:dyDescent="0.35">
      <c r="A981" s="18">
        <v>43712</v>
      </c>
      <c r="B981" s="17">
        <f t="shared" si="104"/>
        <v>2019</v>
      </c>
      <c r="C981" s="17">
        <f t="shared" si="105"/>
        <v>9</v>
      </c>
      <c r="D981" s="17">
        <f t="shared" si="106"/>
        <v>4</v>
      </c>
      <c r="E981" s="17">
        <v>26.76</v>
      </c>
      <c r="F981" s="17">
        <v>0</v>
      </c>
      <c r="G981" s="12">
        <f t="shared" si="107"/>
        <v>2.6760000000000003E-2</v>
      </c>
    </row>
    <row r="982" spans="1:7" x14ac:dyDescent="0.35">
      <c r="A982" s="18">
        <v>43713</v>
      </c>
      <c r="B982" s="17">
        <f t="shared" si="104"/>
        <v>2019</v>
      </c>
      <c r="C982" s="17">
        <f t="shared" si="105"/>
        <v>9</v>
      </c>
      <c r="D982" s="17">
        <f t="shared" si="106"/>
        <v>5</v>
      </c>
      <c r="E982" s="17">
        <v>28.88</v>
      </c>
      <c r="F982" s="17">
        <v>0</v>
      </c>
      <c r="G982" s="12">
        <f t="shared" si="107"/>
        <v>2.8879999999999999E-2</v>
      </c>
    </row>
    <row r="983" spans="1:7" x14ac:dyDescent="0.35">
      <c r="A983" s="18">
        <v>43714</v>
      </c>
      <c r="B983" s="17">
        <f t="shared" si="104"/>
        <v>2019</v>
      </c>
      <c r="C983" s="17">
        <f t="shared" si="105"/>
        <v>9</v>
      </c>
      <c r="D983" s="17">
        <f t="shared" si="106"/>
        <v>6</v>
      </c>
      <c r="E983" s="17">
        <v>28.67</v>
      </c>
      <c r="F983" s="17">
        <v>0</v>
      </c>
      <c r="G983" s="12">
        <f t="shared" si="107"/>
        <v>2.8670000000000001E-2</v>
      </c>
    </row>
    <row r="984" spans="1:7" x14ac:dyDescent="0.35">
      <c r="A984" s="18">
        <v>43715</v>
      </c>
      <c r="B984" s="17">
        <f t="shared" si="104"/>
        <v>2019</v>
      </c>
      <c r="C984" s="17">
        <f t="shared" si="105"/>
        <v>9</v>
      </c>
      <c r="D984" s="17">
        <f t="shared" si="106"/>
        <v>7</v>
      </c>
      <c r="E984" s="17">
        <v>19.39</v>
      </c>
      <c r="F984" s="17">
        <v>0</v>
      </c>
      <c r="G984" s="12">
        <f t="shared" si="107"/>
        <v>1.9390000000000001E-2</v>
      </c>
    </row>
    <row r="985" spans="1:7" x14ac:dyDescent="0.35">
      <c r="A985" s="18">
        <v>43716</v>
      </c>
      <c r="B985" s="17">
        <f t="shared" si="104"/>
        <v>2019</v>
      </c>
      <c r="C985" s="17">
        <f t="shared" si="105"/>
        <v>9</v>
      </c>
      <c r="D985" s="17">
        <f t="shared" si="106"/>
        <v>8</v>
      </c>
      <c r="E985" s="17">
        <v>18.93</v>
      </c>
      <c r="F985" s="17">
        <v>0</v>
      </c>
      <c r="G985" s="12">
        <f t="shared" si="107"/>
        <v>1.8929999999999999E-2</v>
      </c>
    </row>
    <row r="986" spans="1:7" x14ac:dyDescent="0.35">
      <c r="A986" s="18">
        <v>43717</v>
      </c>
      <c r="B986" s="17">
        <f t="shared" si="104"/>
        <v>2019</v>
      </c>
      <c r="C986" s="17">
        <f t="shared" si="105"/>
        <v>9</v>
      </c>
      <c r="D986" s="17">
        <f t="shared" si="106"/>
        <v>9</v>
      </c>
      <c r="E986" s="17">
        <v>18.510000000000002</v>
      </c>
      <c r="F986" s="17">
        <v>0</v>
      </c>
      <c r="G986" s="12">
        <f t="shared" si="107"/>
        <v>1.8510000000000002E-2</v>
      </c>
    </row>
    <row r="987" spans="1:7" x14ac:dyDescent="0.35">
      <c r="A987" s="18">
        <v>43718</v>
      </c>
      <c r="B987" s="17">
        <f t="shared" si="104"/>
        <v>2019</v>
      </c>
      <c r="C987" s="17">
        <f t="shared" si="105"/>
        <v>9</v>
      </c>
      <c r="D987" s="17">
        <f t="shared" si="106"/>
        <v>10</v>
      </c>
      <c r="E987" s="17">
        <v>11.59</v>
      </c>
      <c r="F987" s="17">
        <v>0</v>
      </c>
      <c r="G987" s="12">
        <f t="shared" si="107"/>
        <v>1.159E-2</v>
      </c>
    </row>
    <row r="988" spans="1:7" x14ac:dyDescent="0.35">
      <c r="A988" s="18">
        <v>43719</v>
      </c>
      <c r="B988" s="17">
        <f t="shared" si="104"/>
        <v>2019</v>
      </c>
      <c r="C988" s="17">
        <f t="shared" si="105"/>
        <v>9</v>
      </c>
      <c r="D988" s="17">
        <f t="shared" si="106"/>
        <v>11</v>
      </c>
      <c r="E988" s="17">
        <v>23.81</v>
      </c>
      <c r="F988" s="17">
        <v>0</v>
      </c>
      <c r="G988" s="12">
        <f t="shared" si="107"/>
        <v>2.3809999999999998E-2</v>
      </c>
    </row>
    <row r="989" spans="1:7" x14ac:dyDescent="0.35">
      <c r="A989" s="18">
        <v>43720</v>
      </c>
      <c r="B989" s="17">
        <f t="shared" si="104"/>
        <v>2019</v>
      </c>
      <c r="C989" s="17">
        <f t="shared" si="105"/>
        <v>9</v>
      </c>
      <c r="D989" s="17">
        <f t="shared" si="106"/>
        <v>12</v>
      </c>
      <c r="E989" s="17">
        <v>25.67</v>
      </c>
      <c r="F989" s="17">
        <v>0</v>
      </c>
      <c r="G989" s="12">
        <f t="shared" si="107"/>
        <v>2.5670000000000002E-2</v>
      </c>
    </row>
    <row r="990" spans="1:7" x14ac:dyDescent="0.35">
      <c r="A990" s="18">
        <v>43721</v>
      </c>
      <c r="B990" s="17">
        <f t="shared" si="104"/>
        <v>2019</v>
      </c>
      <c r="C990" s="17">
        <f t="shared" si="105"/>
        <v>9</v>
      </c>
      <c r="D990" s="17">
        <f t="shared" si="106"/>
        <v>13</v>
      </c>
      <c r="E990" s="17">
        <v>21.78</v>
      </c>
      <c r="F990" s="17">
        <v>0</v>
      </c>
      <c r="G990" s="12">
        <f t="shared" si="107"/>
        <v>2.1780000000000001E-2</v>
      </c>
    </row>
    <row r="991" spans="1:7" x14ac:dyDescent="0.35">
      <c r="A991" s="18">
        <v>43722</v>
      </c>
      <c r="B991" s="17">
        <f t="shared" si="104"/>
        <v>2019</v>
      </c>
      <c r="C991" s="17">
        <f t="shared" si="105"/>
        <v>9</v>
      </c>
      <c r="D991" s="17">
        <f t="shared" si="106"/>
        <v>14</v>
      </c>
      <c r="E991" s="17">
        <v>11.41</v>
      </c>
      <c r="F991" s="17">
        <v>0</v>
      </c>
      <c r="G991" s="12">
        <f t="shared" si="107"/>
        <v>1.141E-2</v>
      </c>
    </row>
    <row r="992" spans="1:7" x14ac:dyDescent="0.35">
      <c r="A992" s="18">
        <v>43723</v>
      </c>
      <c r="B992" s="17">
        <f t="shared" si="104"/>
        <v>2019</v>
      </c>
      <c r="C992" s="17">
        <f t="shared" si="105"/>
        <v>9</v>
      </c>
      <c r="D992" s="17">
        <f t="shared" si="106"/>
        <v>15</v>
      </c>
      <c r="E992" s="17">
        <v>10.49</v>
      </c>
      <c r="F992" s="17">
        <v>0</v>
      </c>
      <c r="G992" s="12">
        <f t="shared" si="107"/>
        <v>1.0490000000000001E-2</v>
      </c>
    </row>
    <row r="993" spans="1:7" x14ac:dyDescent="0.35">
      <c r="A993" s="18">
        <v>43724</v>
      </c>
      <c r="B993" s="17">
        <f t="shared" si="104"/>
        <v>2019</v>
      </c>
      <c r="C993" s="17">
        <f t="shared" si="105"/>
        <v>9</v>
      </c>
      <c r="D993" s="17">
        <f t="shared" si="106"/>
        <v>16</v>
      </c>
      <c r="E993" s="17">
        <v>14.6</v>
      </c>
      <c r="F993" s="17">
        <v>0</v>
      </c>
      <c r="G993" s="12">
        <f t="shared" si="107"/>
        <v>1.46E-2</v>
      </c>
    </row>
    <row r="994" spans="1:7" x14ac:dyDescent="0.35">
      <c r="A994" s="18">
        <v>43725</v>
      </c>
      <c r="B994" s="17">
        <f t="shared" si="104"/>
        <v>2019</v>
      </c>
      <c r="C994" s="17">
        <f t="shared" si="105"/>
        <v>9</v>
      </c>
      <c r="D994" s="17">
        <f t="shared" si="106"/>
        <v>17</v>
      </c>
      <c r="E994" s="17">
        <v>7.12</v>
      </c>
      <c r="F994" s="17">
        <v>0</v>
      </c>
      <c r="G994" s="12">
        <f t="shared" si="107"/>
        <v>7.1200000000000005E-3</v>
      </c>
    </row>
    <row r="995" spans="1:7" x14ac:dyDescent="0.35">
      <c r="A995" s="18">
        <v>43726</v>
      </c>
      <c r="B995" s="17">
        <f t="shared" si="104"/>
        <v>2019</v>
      </c>
      <c r="C995" s="17">
        <f t="shared" si="105"/>
        <v>9</v>
      </c>
      <c r="D995" s="17">
        <f t="shared" si="106"/>
        <v>18</v>
      </c>
      <c r="E995" s="17">
        <v>17.12</v>
      </c>
      <c r="F995" s="17">
        <v>0</v>
      </c>
      <c r="G995" s="12">
        <f t="shared" si="107"/>
        <v>1.712E-2</v>
      </c>
    </row>
    <row r="996" spans="1:7" x14ac:dyDescent="0.35">
      <c r="A996" s="18">
        <v>43727</v>
      </c>
      <c r="B996" s="17">
        <f t="shared" si="104"/>
        <v>2019</v>
      </c>
      <c r="C996" s="17">
        <f t="shared" si="105"/>
        <v>9</v>
      </c>
      <c r="D996" s="17">
        <f t="shared" si="106"/>
        <v>19</v>
      </c>
      <c r="E996" s="17">
        <v>20.83</v>
      </c>
      <c r="F996" s="17">
        <v>0</v>
      </c>
      <c r="G996" s="12">
        <f t="shared" si="107"/>
        <v>2.0829999999999998E-2</v>
      </c>
    </row>
    <row r="997" spans="1:7" x14ac:dyDescent="0.35">
      <c r="A997" s="18">
        <v>43728</v>
      </c>
      <c r="B997" s="17">
        <f t="shared" si="104"/>
        <v>2019</v>
      </c>
      <c r="C997" s="17">
        <f t="shared" si="105"/>
        <v>9</v>
      </c>
      <c r="D997" s="17">
        <f t="shared" si="106"/>
        <v>20</v>
      </c>
      <c r="E997" s="17">
        <v>20.12</v>
      </c>
      <c r="F997" s="17">
        <v>0</v>
      </c>
      <c r="G997" s="12">
        <f t="shared" si="107"/>
        <v>2.0120000000000002E-2</v>
      </c>
    </row>
    <row r="998" spans="1:7" x14ac:dyDescent="0.35">
      <c r="A998" s="18">
        <v>43729</v>
      </c>
      <c r="B998" s="17">
        <f t="shared" si="104"/>
        <v>2019</v>
      </c>
      <c r="C998" s="17">
        <f t="shared" si="105"/>
        <v>9</v>
      </c>
      <c r="D998" s="17">
        <f t="shared" si="106"/>
        <v>21</v>
      </c>
      <c r="E998" s="17">
        <v>23.38</v>
      </c>
      <c r="F998" s="17">
        <v>0</v>
      </c>
      <c r="G998" s="12">
        <f t="shared" si="107"/>
        <v>2.3379999999999998E-2</v>
      </c>
    </row>
    <row r="999" spans="1:7" x14ac:dyDescent="0.35">
      <c r="A999" s="18">
        <v>43730</v>
      </c>
      <c r="B999" s="17">
        <f t="shared" si="104"/>
        <v>2019</v>
      </c>
      <c r="C999" s="17">
        <f t="shared" si="105"/>
        <v>9</v>
      </c>
      <c r="D999" s="17">
        <f t="shared" si="106"/>
        <v>22</v>
      </c>
      <c r="E999" s="17">
        <v>18.18</v>
      </c>
      <c r="F999" s="17">
        <v>0</v>
      </c>
      <c r="G999" s="12">
        <f t="shared" si="107"/>
        <v>1.8179999999999998E-2</v>
      </c>
    </row>
    <row r="1000" spans="1:7" x14ac:dyDescent="0.35">
      <c r="A1000" s="18">
        <v>43731</v>
      </c>
      <c r="B1000" s="17">
        <f t="shared" si="104"/>
        <v>2019</v>
      </c>
      <c r="C1000" s="17">
        <f t="shared" si="105"/>
        <v>9</v>
      </c>
      <c r="D1000" s="17">
        <f t="shared" si="106"/>
        <v>23</v>
      </c>
      <c r="E1000" s="17">
        <v>20.47</v>
      </c>
      <c r="F1000" s="17">
        <v>0</v>
      </c>
      <c r="G1000" s="12">
        <f t="shared" si="107"/>
        <v>2.0469999999999999E-2</v>
      </c>
    </row>
    <row r="1001" spans="1:7" x14ac:dyDescent="0.35">
      <c r="A1001" s="18">
        <v>43732</v>
      </c>
      <c r="B1001" s="17">
        <f t="shared" si="104"/>
        <v>2019</v>
      </c>
      <c r="C1001" s="17">
        <f t="shared" si="105"/>
        <v>9</v>
      </c>
      <c r="D1001" s="17">
        <f t="shared" si="106"/>
        <v>24</v>
      </c>
      <c r="E1001" s="17">
        <v>19.38</v>
      </c>
      <c r="F1001" s="17">
        <v>0</v>
      </c>
      <c r="G1001" s="12">
        <f t="shared" si="107"/>
        <v>1.9379999999999998E-2</v>
      </c>
    </row>
    <row r="1002" spans="1:7" x14ac:dyDescent="0.35">
      <c r="A1002" s="18">
        <v>43733</v>
      </c>
      <c r="B1002" s="17">
        <f t="shared" si="104"/>
        <v>2019</v>
      </c>
      <c r="C1002" s="17">
        <f t="shared" si="105"/>
        <v>9</v>
      </c>
      <c r="D1002" s="17">
        <f t="shared" si="106"/>
        <v>25</v>
      </c>
      <c r="E1002" s="17">
        <v>28.02</v>
      </c>
      <c r="F1002" s="17">
        <v>0</v>
      </c>
      <c r="G1002" s="12">
        <f t="shared" si="107"/>
        <v>2.802E-2</v>
      </c>
    </row>
    <row r="1003" spans="1:7" x14ac:dyDescent="0.35">
      <c r="A1003" s="18">
        <v>43734</v>
      </c>
      <c r="B1003" s="17">
        <f t="shared" si="104"/>
        <v>2019</v>
      </c>
      <c r="C1003" s="17">
        <f t="shared" si="105"/>
        <v>9</v>
      </c>
      <c r="D1003" s="17">
        <f t="shared" si="106"/>
        <v>26</v>
      </c>
      <c r="E1003" s="17">
        <v>29.93</v>
      </c>
      <c r="F1003" s="17">
        <v>0</v>
      </c>
      <c r="G1003" s="12">
        <f t="shared" si="107"/>
        <v>2.9929999999999998E-2</v>
      </c>
    </row>
    <row r="1004" spans="1:7" x14ac:dyDescent="0.35">
      <c r="A1004" s="18">
        <v>43735</v>
      </c>
      <c r="B1004" s="17">
        <f t="shared" si="104"/>
        <v>2019</v>
      </c>
      <c r="C1004" s="17">
        <f t="shared" si="105"/>
        <v>9</v>
      </c>
      <c r="D1004" s="17">
        <f t="shared" si="106"/>
        <v>27</v>
      </c>
      <c r="E1004" s="17">
        <v>27.18</v>
      </c>
      <c r="F1004" s="17">
        <v>9.35</v>
      </c>
      <c r="G1004" s="12">
        <f t="shared" si="107"/>
        <v>3.653E-2</v>
      </c>
    </row>
    <row r="1005" spans="1:7" x14ac:dyDescent="0.35">
      <c r="A1005" s="18">
        <v>43736</v>
      </c>
      <c r="B1005" s="17">
        <f t="shared" si="104"/>
        <v>2019</v>
      </c>
      <c r="C1005" s="17">
        <f t="shared" si="105"/>
        <v>9</v>
      </c>
      <c r="D1005" s="17">
        <f t="shared" si="106"/>
        <v>28</v>
      </c>
      <c r="E1005" s="17">
        <v>17.059999999999999</v>
      </c>
      <c r="F1005" s="17">
        <v>0</v>
      </c>
      <c r="G1005" s="12">
        <f t="shared" si="107"/>
        <v>1.7059999999999999E-2</v>
      </c>
    </row>
    <row r="1006" spans="1:7" x14ac:dyDescent="0.35">
      <c r="A1006" s="18">
        <v>43737</v>
      </c>
      <c r="B1006" s="17">
        <f t="shared" si="104"/>
        <v>2019</v>
      </c>
      <c r="C1006" s="17">
        <f t="shared" si="105"/>
        <v>9</v>
      </c>
      <c r="D1006" s="17">
        <f t="shared" si="106"/>
        <v>29</v>
      </c>
      <c r="E1006" s="17">
        <v>16.28</v>
      </c>
      <c r="F1006" s="17">
        <v>0</v>
      </c>
      <c r="G1006" s="12">
        <f t="shared" si="107"/>
        <v>1.6280000000000003E-2</v>
      </c>
    </row>
    <row r="1007" spans="1:7" x14ac:dyDescent="0.35">
      <c r="A1007" s="18">
        <v>43738</v>
      </c>
      <c r="B1007" s="17">
        <f t="shared" si="104"/>
        <v>2019</v>
      </c>
      <c r="C1007" s="17">
        <f t="shared" si="105"/>
        <v>9</v>
      </c>
      <c r="D1007" s="17">
        <f t="shared" si="106"/>
        <v>30</v>
      </c>
      <c r="E1007" s="17">
        <v>8.76</v>
      </c>
      <c r="F1007" s="17">
        <v>0</v>
      </c>
      <c r="G1007" s="12">
        <f t="shared" si="107"/>
        <v>8.7600000000000004E-3</v>
      </c>
    </row>
    <row r="1008" spans="1:7" x14ac:dyDescent="0.35">
      <c r="A1008" s="18">
        <v>43739</v>
      </c>
      <c r="B1008" s="17">
        <f t="shared" si="104"/>
        <v>2019</v>
      </c>
      <c r="C1008" s="17">
        <f t="shared" si="105"/>
        <v>10</v>
      </c>
      <c r="D1008" s="17">
        <f t="shared" si="106"/>
        <v>1</v>
      </c>
      <c r="E1008" s="17">
        <v>0</v>
      </c>
      <c r="F1008" s="17">
        <v>1.1499999999999999</v>
      </c>
      <c r="G1008" s="12">
        <f t="shared" si="107"/>
        <v>1.15E-3</v>
      </c>
    </row>
    <row r="1009" spans="1:7" x14ac:dyDescent="0.35">
      <c r="A1009" s="18">
        <v>43740</v>
      </c>
      <c r="B1009" s="17">
        <f t="shared" si="104"/>
        <v>2019</v>
      </c>
      <c r="C1009" s="17">
        <f t="shared" si="105"/>
        <v>10</v>
      </c>
      <c r="D1009" s="17">
        <f t="shared" si="106"/>
        <v>2</v>
      </c>
      <c r="E1009" s="17">
        <v>0</v>
      </c>
      <c r="F1009" s="17">
        <v>3.23</v>
      </c>
      <c r="G1009" s="12">
        <f t="shared" si="107"/>
        <v>3.2299999999999998E-3</v>
      </c>
    </row>
    <row r="1010" spans="1:7" x14ac:dyDescent="0.35">
      <c r="A1010" s="18">
        <v>43741</v>
      </c>
      <c r="B1010" s="17">
        <f t="shared" si="104"/>
        <v>2019</v>
      </c>
      <c r="C1010" s="17">
        <f t="shared" si="105"/>
        <v>10</v>
      </c>
      <c r="D1010" s="17">
        <f t="shared" si="106"/>
        <v>3</v>
      </c>
      <c r="E1010" s="17">
        <v>0.01</v>
      </c>
      <c r="F1010" s="17">
        <v>3.19</v>
      </c>
      <c r="G1010" s="12">
        <f t="shared" si="107"/>
        <v>3.1999999999999997E-3</v>
      </c>
    </row>
    <row r="1011" spans="1:7" x14ac:dyDescent="0.35">
      <c r="A1011" s="18">
        <v>43742</v>
      </c>
      <c r="B1011" s="17">
        <f t="shared" si="104"/>
        <v>2019</v>
      </c>
      <c r="C1011" s="17">
        <f t="shared" si="105"/>
        <v>10</v>
      </c>
      <c r="D1011" s="17">
        <f t="shared" si="106"/>
        <v>4</v>
      </c>
      <c r="E1011" s="17">
        <v>0.01</v>
      </c>
      <c r="F1011" s="17">
        <v>3.95</v>
      </c>
      <c r="G1011" s="12">
        <f t="shared" si="107"/>
        <v>3.96E-3</v>
      </c>
    </row>
    <row r="1012" spans="1:7" x14ac:dyDescent="0.35">
      <c r="A1012" s="18">
        <v>43743</v>
      </c>
      <c r="B1012" s="17">
        <f t="shared" si="104"/>
        <v>2019</v>
      </c>
      <c r="C1012" s="17">
        <f t="shared" si="105"/>
        <v>10</v>
      </c>
      <c r="D1012" s="17">
        <f t="shared" si="106"/>
        <v>5</v>
      </c>
      <c r="E1012" s="17">
        <v>0.01</v>
      </c>
      <c r="F1012" s="17">
        <v>6.36</v>
      </c>
      <c r="G1012" s="12">
        <f t="shared" si="107"/>
        <v>6.3699999999999998E-3</v>
      </c>
    </row>
    <row r="1013" spans="1:7" x14ac:dyDescent="0.35">
      <c r="A1013" s="18">
        <v>43744</v>
      </c>
      <c r="B1013" s="17">
        <f t="shared" si="104"/>
        <v>2019</v>
      </c>
      <c r="C1013" s="17">
        <f t="shared" si="105"/>
        <v>10</v>
      </c>
      <c r="D1013" s="17">
        <f t="shared" si="106"/>
        <v>6</v>
      </c>
      <c r="E1013" s="17">
        <v>0.01</v>
      </c>
      <c r="F1013" s="17">
        <v>6.36</v>
      </c>
      <c r="G1013" s="12">
        <f t="shared" si="107"/>
        <v>6.3699999999999998E-3</v>
      </c>
    </row>
    <row r="1014" spans="1:7" x14ac:dyDescent="0.35">
      <c r="A1014" s="18">
        <v>43745</v>
      </c>
      <c r="B1014" s="17">
        <f t="shared" si="104"/>
        <v>2019</v>
      </c>
      <c r="C1014" s="17">
        <f t="shared" si="105"/>
        <v>10</v>
      </c>
      <c r="D1014" s="17">
        <f t="shared" si="106"/>
        <v>7</v>
      </c>
      <c r="E1014" s="17">
        <v>0.01</v>
      </c>
      <c r="F1014" s="17">
        <v>7.71</v>
      </c>
      <c r="G1014" s="12">
        <f t="shared" si="107"/>
        <v>7.7199999999999994E-3</v>
      </c>
    </row>
    <row r="1015" spans="1:7" x14ac:dyDescent="0.35">
      <c r="A1015" s="18">
        <v>43746</v>
      </c>
      <c r="B1015" s="17">
        <f t="shared" si="104"/>
        <v>2019</v>
      </c>
      <c r="C1015" s="17">
        <f t="shared" si="105"/>
        <v>10</v>
      </c>
      <c r="D1015" s="17">
        <f t="shared" si="106"/>
        <v>8</v>
      </c>
      <c r="E1015" s="17">
        <v>0</v>
      </c>
      <c r="F1015" s="17">
        <v>10.26</v>
      </c>
      <c r="G1015" s="12">
        <f t="shared" si="107"/>
        <v>1.026E-2</v>
      </c>
    </row>
    <row r="1016" spans="1:7" x14ac:dyDescent="0.35">
      <c r="A1016" s="18">
        <v>43747</v>
      </c>
      <c r="B1016" s="17">
        <f t="shared" si="104"/>
        <v>2019</v>
      </c>
      <c r="C1016" s="17">
        <f t="shared" si="105"/>
        <v>10</v>
      </c>
      <c r="D1016" s="17">
        <f t="shared" si="106"/>
        <v>9</v>
      </c>
      <c r="E1016" s="17">
        <v>0.01</v>
      </c>
      <c r="F1016" s="17">
        <v>3.96</v>
      </c>
      <c r="G1016" s="12">
        <f t="shared" si="107"/>
        <v>3.9699999999999996E-3</v>
      </c>
    </row>
    <row r="1017" spans="1:7" x14ac:dyDescent="0.35">
      <c r="A1017" s="18">
        <v>43748</v>
      </c>
      <c r="B1017" s="17">
        <f t="shared" si="104"/>
        <v>2019</v>
      </c>
      <c r="C1017" s="17">
        <f t="shared" si="105"/>
        <v>10</v>
      </c>
      <c r="D1017" s="17">
        <f t="shared" si="106"/>
        <v>10</v>
      </c>
      <c r="E1017" s="17">
        <v>0</v>
      </c>
      <c r="F1017" s="17">
        <v>6.58</v>
      </c>
      <c r="G1017" s="12">
        <f t="shared" si="107"/>
        <v>6.5799999999999999E-3</v>
      </c>
    </row>
    <row r="1018" spans="1:7" x14ac:dyDescent="0.35">
      <c r="A1018" s="18">
        <v>43749</v>
      </c>
      <c r="B1018" s="17">
        <f t="shared" si="104"/>
        <v>2019</v>
      </c>
      <c r="C1018" s="17">
        <f t="shared" si="105"/>
        <v>10</v>
      </c>
      <c r="D1018" s="17">
        <f t="shared" si="106"/>
        <v>11</v>
      </c>
      <c r="E1018" s="17">
        <v>0.01</v>
      </c>
      <c r="F1018" s="17">
        <v>3.96</v>
      </c>
      <c r="G1018" s="12">
        <f t="shared" si="107"/>
        <v>3.9699999999999996E-3</v>
      </c>
    </row>
    <row r="1019" spans="1:7" x14ac:dyDescent="0.35">
      <c r="A1019" s="18">
        <v>43750</v>
      </c>
      <c r="B1019" s="17">
        <f t="shared" si="104"/>
        <v>2019</v>
      </c>
      <c r="C1019" s="17">
        <f t="shared" si="105"/>
        <v>10</v>
      </c>
      <c r="D1019" s="17">
        <f t="shared" si="106"/>
        <v>12</v>
      </c>
      <c r="E1019" s="17">
        <v>0.01</v>
      </c>
      <c r="F1019" s="17">
        <v>3.67</v>
      </c>
      <c r="G1019" s="12">
        <f t="shared" si="107"/>
        <v>3.6799999999999997E-3</v>
      </c>
    </row>
    <row r="1020" spans="1:7" x14ac:dyDescent="0.35">
      <c r="A1020" s="18">
        <v>43751</v>
      </c>
      <c r="B1020" s="17">
        <f t="shared" si="104"/>
        <v>2019</v>
      </c>
      <c r="C1020" s="17">
        <f t="shared" si="105"/>
        <v>10</v>
      </c>
      <c r="D1020" s="17">
        <f t="shared" si="106"/>
        <v>13</v>
      </c>
      <c r="E1020" s="17">
        <v>0</v>
      </c>
      <c r="F1020" s="17">
        <v>3.19</v>
      </c>
      <c r="G1020" s="12">
        <f t="shared" si="107"/>
        <v>3.1900000000000001E-3</v>
      </c>
    </row>
    <row r="1021" spans="1:7" x14ac:dyDescent="0.35">
      <c r="A1021" s="18">
        <v>43752</v>
      </c>
      <c r="B1021" s="17">
        <f t="shared" si="104"/>
        <v>2019</v>
      </c>
      <c r="C1021" s="17">
        <f t="shared" si="105"/>
        <v>10</v>
      </c>
      <c r="D1021" s="17">
        <f t="shared" si="106"/>
        <v>14</v>
      </c>
      <c r="E1021" s="17">
        <v>0.01</v>
      </c>
      <c r="F1021" s="17">
        <v>0.99</v>
      </c>
      <c r="G1021" s="12">
        <f t="shared" si="107"/>
        <v>1E-3</v>
      </c>
    </row>
    <row r="1022" spans="1:7" x14ac:dyDescent="0.35">
      <c r="A1022" s="18">
        <v>43753</v>
      </c>
      <c r="B1022" s="17">
        <f t="shared" si="104"/>
        <v>2019</v>
      </c>
      <c r="C1022" s="17">
        <f t="shared" si="105"/>
        <v>10</v>
      </c>
      <c r="D1022" s="17">
        <f t="shared" si="106"/>
        <v>15</v>
      </c>
      <c r="E1022" s="17">
        <v>0</v>
      </c>
      <c r="F1022" s="17">
        <v>3.96</v>
      </c>
      <c r="G1022" s="12">
        <f t="shared" si="107"/>
        <v>3.96E-3</v>
      </c>
    </row>
    <row r="1023" spans="1:7" x14ac:dyDescent="0.35">
      <c r="A1023" s="18">
        <v>43754</v>
      </c>
      <c r="B1023" s="17">
        <f t="shared" si="104"/>
        <v>2019</v>
      </c>
      <c r="C1023" s="17">
        <f t="shared" si="105"/>
        <v>10</v>
      </c>
      <c r="D1023" s="17">
        <f t="shared" si="106"/>
        <v>16</v>
      </c>
      <c r="E1023" s="17">
        <v>0</v>
      </c>
      <c r="F1023" s="17">
        <v>3.96</v>
      </c>
      <c r="G1023" s="12">
        <f t="shared" si="107"/>
        <v>3.96E-3</v>
      </c>
    </row>
    <row r="1024" spans="1:7" x14ac:dyDescent="0.35">
      <c r="A1024" s="18">
        <v>43755</v>
      </c>
      <c r="B1024" s="17">
        <f t="shared" si="104"/>
        <v>2019</v>
      </c>
      <c r="C1024" s="17">
        <f t="shared" si="105"/>
        <v>10</v>
      </c>
      <c r="D1024" s="17">
        <f t="shared" si="106"/>
        <v>17</v>
      </c>
      <c r="E1024" s="17">
        <v>0.01</v>
      </c>
      <c r="F1024" s="17">
        <v>4.3499999999999996</v>
      </c>
      <c r="G1024" s="12">
        <f t="shared" si="107"/>
        <v>4.3599999999999993E-3</v>
      </c>
    </row>
    <row r="1025" spans="1:7" x14ac:dyDescent="0.35">
      <c r="A1025" s="18">
        <v>43756</v>
      </c>
      <c r="B1025" s="17">
        <f t="shared" si="104"/>
        <v>2019</v>
      </c>
      <c r="C1025" s="17">
        <f t="shared" si="105"/>
        <v>10</v>
      </c>
      <c r="D1025" s="17">
        <f t="shared" si="106"/>
        <v>18</v>
      </c>
      <c r="E1025" s="17">
        <v>0.01</v>
      </c>
      <c r="F1025" s="17">
        <v>0.86</v>
      </c>
      <c r="G1025" s="12">
        <f t="shared" si="107"/>
        <v>8.7000000000000001E-4</v>
      </c>
    </row>
    <row r="1026" spans="1:7" x14ac:dyDescent="0.35">
      <c r="A1026" s="18">
        <v>43757</v>
      </c>
      <c r="B1026" s="17">
        <f t="shared" si="104"/>
        <v>2019</v>
      </c>
      <c r="C1026" s="17">
        <f t="shared" si="105"/>
        <v>10</v>
      </c>
      <c r="D1026" s="17">
        <f t="shared" si="106"/>
        <v>19</v>
      </c>
      <c r="E1026" s="17">
        <v>0.01</v>
      </c>
      <c r="F1026" s="17">
        <v>3.3</v>
      </c>
      <c r="G1026" s="12">
        <f t="shared" si="107"/>
        <v>3.3099999999999996E-3</v>
      </c>
    </row>
    <row r="1027" spans="1:7" x14ac:dyDescent="0.35">
      <c r="A1027" s="18">
        <v>43758</v>
      </c>
      <c r="B1027" s="17">
        <f t="shared" si="104"/>
        <v>2019</v>
      </c>
      <c r="C1027" s="17">
        <f t="shared" si="105"/>
        <v>10</v>
      </c>
      <c r="D1027" s="17">
        <f t="shared" si="106"/>
        <v>20</v>
      </c>
      <c r="E1027" s="17">
        <v>0.01</v>
      </c>
      <c r="F1027" s="17">
        <v>3.43</v>
      </c>
      <c r="G1027" s="12">
        <f t="shared" si="107"/>
        <v>3.4399999999999999E-3</v>
      </c>
    </row>
    <row r="1028" spans="1:7" x14ac:dyDescent="0.35">
      <c r="A1028" s="18">
        <v>43759</v>
      </c>
      <c r="B1028" s="17">
        <f t="shared" si="104"/>
        <v>2019</v>
      </c>
      <c r="C1028" s="17">
        <f t="shared" si="105"/>
        <v>10</v>
      </c>
      <c r="D1028" s="17">
        <f t="shared" si="106"/>
        <v>21</v>
      </c>
      <c r="E1028" s="17">
        <v>0.01</v>
      </c>
      <c r="F1028" s="17">
        <v>1.01</v>
      </c>
      <c r="G1028" s="12">
        <f t="shared" si="107"/>
        <v>1.0200000000000001E-3</v>
      </c>
    </row>
    <row r="1029" spans="1:7" x14ac:dyDescent="0.35">
      <c r="A1029" s="18">
        <v>43760</v>
      </c>
      <c r="B1029" s="17">
        <f t="shared" si="104"/>
        <v>2019</v>
      </c>
      <c r="C1029" s="17">
        <f t="shared" si="105"/>
        <v>10</v>
      </c>
      <c r="D1029" s="17">
        <f t="shared" si="106"/>
        <v>22</v>
      </c>
      <c r="E1029" s="17">
        <v>0.01</v>
      </c>
      <c r="F1029" s="17">
        <v>6.55</v>
      </c>
      <c r="G1029" s="12">
        <f t="shared" si="107"/>
        <v>6.5599999999999999E-3</v>
      </c>
    </row>
    <row r="1030" spans="1:7" x14ac:dyDescent="0.35">
      <c r="A1030" s="18">
        <v>43761</v>
      </c>
      <c r="B1030" s="17">
        <f t="shared" ref="B1030:B1093" si="108">YEAR(A1030)</f>
        <v>2019</v>
      </c>
      <c r="C1030" s="17">
        <f t="shared" ref="C1030:C1093" si="109">MONTH(A1030)</f>
        <v>10</v>
      </c>
      <c r="D1030" s="17">
        <f t="shared" ref="D1030:D1093" si="110">DAY(A1030)</f>
        <v>23</v>
      </c>
      <c r="E1030" s="17">
        <v>0.01</v>
      </c>
      <c r="F1030" s="17">
        <v>9.91</v>
      </c>
      <c r="G1030" s="12">
        <f t="shared" ref="G1030:G1093" si="111">SUM(E1030:F1030)/1000</f>
        <v>9.92E-3</v>
      </c>
    </row>
    <row r="1031" spans="1:7" x14ac:dyDescent="0.35">
      <c r="A1031" s="18">
        <v>43762</v>
      </c>
      <c r="B1031" s="17">
        <f t="shared" si="108"/>
        <v>2019</v>
      </c>
      <c r="C1031" s="17">
        <f t="shared" si="109"/>
        <v>10</v>
      </c>
      <c r="D1031" s="17">
        <f t="shared" si="110"/>
        <v>24</v>
      </c>
      <c r="E1031" s="17">
        <v>0.01</v>
      </c>
      <c r="F1031" s="17">
        <v>1.42</v>
      </c>
      <c r="G1031" s="12">
        <f t="shared" si="111"/>
        <v>1.4299999999999998E-3</v>
      </c>
    </row>
    <row r="1032" spans="1:7" x14ac:dyDescent="0.35">
      <c r="A1032" s="18">
        <v>43763</v>
      </c>
      <c r="B1032" s="17">
        <f t="shared" si="108"/>
        <v>2019</v>
      </c>
      <c r="C1032" s="17">
        <f t="shared" si="109"/>
        <v>10</v>
      </c>
      <c r="D1032" s="17">
        <f t="shared" si="110"/>
        <v>25</v>
      </c>
      <c r="E1032" s="17">
        <v>0.01</v>
      </c>
      <c r="F1032" s="17">
        <v>0</v>
      </c>
      <c r="G1032" s="12">
        <f t="shared" si="111"/>
        <v>1.0000000000000001E-5</v>
      </c>
    </row>
    <row r="1033" spans="1:7" x14ac:dyDescent="0.35">
      <c r="A1033" s="18">
        <v>43764</v>
      </c>
      <c r="B1033" s="17">
        <f t="shared" si="108"/>
        <v>2019</v>
      </c>
      <c r="C1033" s="17">
        <f t="shared" si="109"/>
        <v>10</v>
      </c>
      <c r="D1033" s="17">
        <f t="shared" si="110"/>
        <v>26</v>
      </c>
      <c r="E1033" s="17">
        <v>0.01</v>
      </c>
      <c r="F1033" s="17">
        <v>0.88</v>
      </c>
      <c r="G1033" s="12">
        <f t="shared" si="111"/>
        <v>8.9000000000000006E-4</v>
      </c>
    </row>
    <row r="1034" spans="1:7" x14ac:dyDescent="0.35">
      <c r="A1034" s="18">
        <v>43765</v>
      </c>
      <c r="B1034" s="17">
        <f t="shared" si="108"/>
        <v>2019</v>
      </c>
      <c r="C1034" s="17">
        <f t="shared" si="109"/>
        <v>10</v>
      </c>
      <c r="D1034" s="17">
        <f t="shared" si="110"/>
        <v>27</v>
      </c>
      <c r="E1034" s="17">
        <v>0.91</v>
      </c>
      <c r="F1034" s="17">
        <v>0</v>
      </c>
      <c r="G1034" s="12">
        <f t="shared" si="111"/>
        <v>9.1E-4</v>
      </c>
    </row>
    <row r="1035" spans="1:7" x14ac:dyDescent="0.35">
      <c r="A1035" s="18">
        <v>43766</v>
      </c>
      <c r="B1035" s="17">
        <f t="shared" si="108"/>
        <v>2019</v>
      </c>
      <c r="C1035" s="17">
        <f t="shared" si="109"/>
        <v>10</v>
      </c>
      <c r="D1035" s="17">
        <f t="shared" si="110"/>
        <v>28</v>
      </c>
      <c r="E1035" s="17">
        <v>0.91</v>
      </c>
      <c r="F1035" s="17">
        <v>0</v>
      </c>
      <c r="G1035" s="12">
        <f t="shared" si="111"/>
        <v>9.1E-4</v>
      </c>
    </row>
    <row r="1036" spans="1:7" x14ac:dyDescent="0.35">
      <c r="A1036" s="18">
        <v>43767</v>
      </c>
      <c r="B1036" s="17">
        <f t="shared" si="108"/>
        <v>2019</v>
      </c>
      <c r="C1036" s="17">
        <f t="shared" si="109"/>
        <v>10</v>
      </c>
      <c r="D1036" s="17">
        <f t="shared" si="110"/>
        <v>29</v>
      </c>
      <c r="E1036" s="17">
        <v>0.01</v>
      </c>
      <c r="F1036" s="17">
        <v>0</v>
      </c>
      <c r="G1036" s="12">
        <f t="shared" si="111"/>
        <v>1.0000000000000001E-5</v>
      </c>
    </row>
    <row r="1037" spans="1:7" x14ac:dyDescent="0.35">
      <c r="A1037" s="18">
        <v>43768</v>
      </c>
      <c r="B1037" s="17">
        <f t="shared" si="108"/>
        <v>2019</v>
      </c>
      <c r="C1037" s="17">
        <f t="shared" si="109"/>
        <v>10</v>
      </c>
      <c r="D1037" s="17">
        <f t="shared" si="110"/>
        <v>30</v>
      </c>
      <c r="E1037" s="17">
        <v>0.01</v>
      </c>
      <c r="F1037" s="17">
        <v>0</v>
      </c>
      <c r="G1037" s="12">
        <f t="shared" si="111"/>
        <v>1.0000000000000001E-5</v>
      </c>
    </row>
    <row r="1038" spans="1:7" x14ac:dyDescent="0.35">
      <c r="A1038" s="18">
        <v>43769</v>
      </c>
      <c r="B1038" s="17">
        <f t="shared" si="108"/>
        <v>2019</v>
      </c>
      <c r="C1038" s="17">
        <f t="shared" si="109"/>
        <v>10</v>
      </c>
      <c r="D1038" s="17">
        <f t="shared" si="110"/>
        <v>31</v>
      </c>
      <c r="E1038" s="17">
        <v>0.01</v>
      </c>
      <c r="F1038" s="17">
        <v>14.78</v>
      </c>
      <c r="G1038" s="12">
        <f t="shared" si="111"/>
        <v>1.4789999999999999E-2</v>
      </c>
    </row>
    <row r="1039" spans="1:7" x14ac:dyDescent="0.35">
      <c r="A1039" s="18">
        <v>43770</v>
      </c>
      <c r="B1039" s="17">
        <f t="shared" si="108"/>
        <v>2019</v>
      </c>
      <c r="C1039" s="17">
        <f t="shared" si="109"/>
        <v>11</v>
      </c>
      <c r="D1039" s="17">
        <f t="shared" si="110"/>
        <v>1</v>
      </c>
      <c r="E1039" s="17">
        <v>0.01</v>
      </c>
      <c r="F1039" s="17">
        <v>2.96</v>
      </c>
      <c r="G1039" s="12">
        <f t="shared" si="111"/>
        <v>2.9699999999999996E-3</v>
      </c>
    </row>
    <row r="1040" spans="1:7" x14ac:dyDescent="0.35">
      <c r="A1040" s="18">
        <v>43771</v>
      </c>
      <c r="B1040" s="17">
        <f t="shared" si="108"/>
        <v>2019</v>
      </c>
      <c r="C1040" s="17">
        <f t="shared" si="109"/>
        <v>11</v>
      </c>
      <c r="D1040" s="17">
        <f t="shared" si="110"/>
        <v>2</v>
      </c>
      <c r="E1040" s="17">
        <v>0.01</v>
      </c>
      <c r="F1040" s="17">
        <v>0</v>
      </c>
      <c r="G1040" s="12">
        <f t="shared" si="111"/>
        <v>1.0000000000000001E-5</v>
      </c>
    </row>
    <row r="1041" spans="1:7" x14ac:dyDescent="0.35">
      <c r="A1041" s="18">
        <v>43772</v>
      </c>
      <c r="B1041" s="17">
        <f t="shared" si="108"/>
        <v>2019</v>
      </c>
      <c r="C1041" s="17">
        <f t="shared" si="109"/>
        <v>11</v>
      </c>
      <c r="D1041" s="17">
        <f t="shared" si="110"/>
        <v>3</v>
      </c>
      <c r="E1041" s="17">
        <v>0.01</v>
      </c>
      <c r="F1041" s="17">
        <v>0</v>
      </c>
      <c r="G1041" s="12">
        <f t="shared" si="111"/>
        <v>1.0000000000000001E-5</v>
      </c>
    </row>
    <row r="1042" spans="1:7" x14ac:dyDescent="0.35">
      <c r="A1042" s="18">
        <v>43773</v>
      </c>
      <c r="B1042" s="17">
        <f t="shared" si="108"/>
        <v>2019</v>
      </c>
      <c r="C1042" s="17">
        <f t="shared" si="109"/>
        <v>11</v>
      </c>
      <c r="D1042" s="17">
        <f t="shared" si="110"/>
        <v>4</v>
      </c>
      <c r="E1042" s="17">
        <v>0.01</v>
      </c>
      <c r="F1042" s="17">
        <v>0</v>
      </c>
      <c r="G1042" s="12">
        <f t="shared" si="111"/>
        <v>1.0000000000000001E-5</v>
      </c>
    </row>
    <row r="1043" spans="1:7" x14ac:dyDescent="0.35">
      <c r="A1043" s="18">
        <v>43774</v>
      </c>
      <c r="B1043" s="17">
        <f t="shared" si="108"/>
        <v>2019</v>
      </c>
      <c r="C1043" s="17">
        <f t="shared" si="109"/>
        <v>11</v>
      </c>
      <c r="D1043" s="17">
        <f t="shared" si="110"/>
        <v>5</v>
      </c>
      <c r="E1043" s="17">
        <v>0.01</v>
      </c>
      <c r="F1043" s="17">
        <v>0</v>
      </c>
      <c r="G1043" s="12">
        <f t="shared" si="111"/>
        <v>1.0000000000000001E-5</v>
      </c>
    </row>
    <row r="1044" spans="1:7" x14ac:dyDescent="0.35">
      <c r="A1044" s="18">
        <v>43775</v>
      </c>
      <c r="B1044" s="17">
        <f t="shared" si="108"/>
        <v>2019</v>
      </c>
      <c r="C1044" s="17">
        <f t="shared" si="109"/>
        <v>11</v>
      </c>
      <c r="D1044" s="17">
        <f t="shared" si="110"/>
        <v>6</v>
      </c>
      <c r="E1044" s="17">
        <v>0.01</v>
      </c>
      <c r="F1044" s="17">
        <v>0.25</v>
      </c>
      <c r="G1044" s="12">
        <f t="shared" si="111"/>
        <v>2.6000000000000003E-4</v>
      </c>
    </row>
    <row r="1045" spans="1:7" x14ac:dyDescent="0.35">
      <c r="A1045" s="18">
        <v>43776</v>
      </c>
      <c r="B1045" s="17">
        <f t="shared" si="108"/>
        <v>2019</v>
      </c>
      <c r="C1045" s="17">
        <f t="shared" si="109"/>
        <v>11</v>
      </c>
      <c r="D1045" s="17">
        <f t="shared" si="110"/>
        <v>7</v>
      </c>
      <c r="E1045" s="17">
        <v>0.01</v>
      </c>
      <c r="F1045" s="17">
        <v>0</v>
      </c>
      <c r="G1045" s="12">
        <f t="shared" si="111"/>
        <v>1.0000000000000001E-5</v>
      </c>
    </row>
    <row r="1046" spans="1:7" x14ac:dyDescent="0.35">
      <c r="A1046" s="18">
        <v>43777</v>
      </c>
      <c r="B1046" s="17">
        <f t="shared" si="108"/>
        <v>2019</v>
      </c>
      <c r="C1046" s="17">
        <f t="shared" si="109"/>
        <v>11</v>
      </c>
      <c r="D1046" s="17">
        <f t="shared" si="110"/>
        <v>8</v>
      </c>
      <c r="E1046" s="17">
        <v>0</v>
      </c>
      <c r="F1046" s="17">
        <v>0</v>
      </c>
      <c r="G1046" s="12">
        <f t="shared" si="111"/>
        <v>0</v>
      </c>
    </row>
    <row r="1047" spans="1:7" x14ac:dyDescent="0.35">
      <c r="A1047" s="18">
        <v>43778</v>
      </c>
      <c r="B1047" s="17">
        <f t="shared" si="108"/>
        <v>2019</v>
      </c>
      <c r="C1047" s="17">
        <f t="shared" si="109"/>
        <v>11</v>
      </c>
      <c r="D1047" s="17">
        <f t="shared" si="110"/>
        <v>9</v>
      </c>
      <c r="E1047" s="17">
        <v>0</v>
      </c>
      <c r="F1047" s="17">
        <v>0</v>
      </c>
      <c r="G1047" s="12">
        <f t="shared" si="111"/>
        <v>0</v>
      </c>
    </row>
    <row r="1048" spans="1:7" x14ac:dyDescent="0.35">
      <c r="A1048" s="18">
        <v>43779</v>
      </c>
      <c r="B1048" s="17">
        <f t="shared" si="108"/>
        <v>2019</v>
      </c>
      <c r="C1048" s="17">
        <f t="shared" si="109"/>
        <v>11</v>
      </c>
      <c r="D1048" s="17">
        <f t="shared" si="110"/>
        <v>10</v>
      </c>
      <c r="E1048" s="17">
        <v>0.01</v>
      </c>
      <c r="F1048" s="17">
        <v>0</v>
      </c>
      <c r="G1048" s="12">
        <f t="shared" si="111"/>
        <v>1.0000000000000001E-5</v>
      </c>
    </row>
    <row r="1049" spans="1:7" x14ac:dyDescent="0.35">
      <c r="A1049" s="18">
        <v>43780</v>
      </c>
      <c r="B1049" s="17">
        <f t="shared" si="108"/>
        <v>2019</v>
      </c>
      <c r="C1049" s="17">
        <f t="shared" si="109"/>
        <v>11</v>
      </c>
      <c r="D1049" s="17">
        <f t="shared" si="110"/>
        <v>11</v>
      </c>
      <c r="E1049" s="17">
        <v>0.01</v>
      </c>
      <c r="F1049" s="17">
        <v>0</v>
      </c>
      <c r="G1049" s="12">
        <f t="shared" si="111"/>
        <v>1.0000000000000001E-5</v>
      </c>
    </row>
    <row r="1050" spans="1:7" x14ac:dyDescent="0.35">
      <c r="A1050" s="18">
        <v>43781</v>
      </c>
      <c r="B1050" s="17">
        <f t="shared" si="108"/>
        <v>2019</v>
      </c>
      <c r="C1050" s="17">
        <f t="shared" si="109"/>
        <v>11</v>
      </c>
      <c r="D1050" s="17">
        <f t="shared" si="110"/>
        <v>12</v>
      </c>
      <c r="E1050" s="17">
        <v>0.01</v>
      </c>
      <c r="F1050" s="17">
        <v>0</v>
      </c>
      <c r="G1050" s="12">
        <f t="shared" si="111"/>
        <v>1.0000000000000001E-5</v>
      </c>
    </row>
    <row r="1051" spans="1:7" x14ac:dyDescent="0.35">
      <c r="A1051" s="18">
        <v>43782</v>
      </c>
      <c r="B1051" s="17">
        <f t="shared" si="108"/>
        <v>2019</v>
      </c>
      <c r="C1051" s="17">
        <f t="shared" si="109"/>
        <v>11</v>
      </c>
      <c r="D1051" s="17">
        <f t="shared" si="110"/>
        <v>13</v>
      </c>
      <c r="E1051" s="17">
        <v>0.01</v>
      </c>
      <c r="F1051" s="17">
        <v>0</v>
      </c>
      <c r="G1051" s="12">
        <f t="shared" si="111"/>
        <v>1.0000000000000001E-5</v>
      </c>
    </row>
    <row r="1052" spans="1:7" x14ac:dyDescent="0.35">
      <c r="A1052" s="18">
        <v>43783</v>
      </c>
      <c r="B1052" s="17">
        <f t="shared" si="108"/>
        <v>2019</v>
      </c>
      <c r="C1052" s="17">
        <f t="shared" si="109"/>
        <v>11</v>
      </c>
      <c r="D1052" s="17">
        <f t="shared" si="110"/>
        <v>14</v>
      </c>
      <c r="E1052" s="17">
        <v>0.01</v>
      </c>
      <c r="F1052" s="17">
        <v>0</v>
      </c>
      <c r="G1052" s="12">
        <f t="shared" si="111"/>
        <v>1.0000000000000001E-5</v>
      </c>
    </row>
    <row r="1053" spans="1:7" x14ac:dyDescent="0.35">
      <c r="A1053" s="18">
        <v>43784</v>
      </c>
      <c r="B1053" s="17">
        <f t="shared" si="108"/>
        <v>2019</v>
      </c>
      <c r="C1053" s="17">
        <f t="shared" si="109"/>
        <v>11</v>
      </c>
      <c r="D1053" s="17">
        <f t="shared" si="110"/>
        <v>15</v>
      </c>
      <c r="E1053" s="17">
        <v>0.01</v>
      </c>
      <c r="F1053" s="17">
        <v>0</v>
      </c>
      <c r="G1053" s="12">
        <f t="shared" si="111"/>
        <v>1.0000000000000001E-5</v>
      </c>
    </row>
    <row r="1054" spans="1:7" x14ac:dyDescent="0.35">
      <c r="A1054" s="18">
        <v>43785</v>
      </c>
      <c r="B1054" s="17">
        <f t="shared" si="108"/>
        <v>2019</v>
      </c>
      <c r="C1054" s="17">
        <f t="shared" si="109"/>
        <v>11</v>
      </c>
      <c r="D1054" s="17">
        <f t="shared" si="110"/>
        <v>16</v>
      </c>
      <c r="E1054" s="17">
        <v>0.01</v>
      </c>
      <c r="F1054" s="17">
        <v>0</v>
      </c>
      <c r="G1054" s="12">
        <f t="shared" si="111"/>
        <v>1.0000000000000001E-5</v>
      </c>
    </row>
    <row r="1055" spans="1:7" x14ac:dyDescent="0.35">
      <c r="A1055" s="18">
        <v>43786</v>
      </c>
      <c r="B1055" s="17">
        <f t="shared" si="108"/>
        <v>2019</v>
      </c>
      <c r="C1055" s="17">
        <f t="shared" si="109"/>
        <v>11</v>
      </c>
      <c r="D1055" s="17">
        <f t="shared" si="110"/>
        <v>17</v>
      </c>
      <c r="E1055" s="17">
        <v>0.01</v>
      </c>
      <c r="F1055" s="17">
        <v>0</v>
      </c>
      <c r="G1055" s="12">
        <f t="shared" si="111"/>
        <v>1.0000000000000001E-5</v>
      </c>
    </row>
    <row r="1056" spans="1:7" x14ac:dyDescent="0.35">
      <c r="A1056" s="18">
        <v>43787</v>
      </c>
      <c r="B1056" s="17">
        <f t="shared" si="108"/>
        <v>2019</v>
      </c>
      <c r="C1056" s="17">
        <f t="shared" si="109"/>
        <v>11</v>
      </c>
      <c r="D1056" s="17">
        <f t="shared" si="110"/>
        <v>18</v>
      </c>
      <c r="E1056" s="17">
        <v>0.01</v>
      </c>
      <c r="F1056" s="17">
        <v>0</v>
      </c>
      <c r="G1056" s="12">
        <f t="shared" si="111"/>
        <v>1.0000000000000001E-5</v>
      </c>
    </row>
    <row r="1057" spans="1:7" x14ac:dyDescent="0.35">
      <c r="A1057" s="18">
        <v>43788</v>
      </c>
      <c r="B1057" s="17">
        <f t="shared" si="108"/>
        <v>2019</v>
      </c>
      <c r="C1057" s="17">
        <f t="shared" si="109"/>
        <v>11</v>
      </c>
      <c r="D1057" s="17">
        <f t="shared" si="110"/>
        <v>19</v>
      </c>
      <c r="E1057" s="17">
        <v>0.01</v>
      </c>
      <c r="F1057" s="17">
        <v>0</v>
      </c>
      <c r="G1057" s="12">
        <f t="shared" si="111"/>
        <v>1.0000000000000001E-5</v>
      </c>
    </row>
    <row r="1058" spans="1:7" x14ac:dyDescent="0.35">
      <c r="A1058" s="18">
        <v>43789</v>
      </c>
      <c r="B1058" s="17">
        <f t="shared" si="108"/>
        <v>2019</v>
      </c>
      <c r="C1058" s="17">
        <f t="shared" si="109"/>
        <v>11</v>
      </c>
      <c r="D1058" s="17">
        <f t="shared" si="110"/>
        <v>20</v>
      </c>
      <c r="E1058" s="17">
        <v>0.01</v>
      </c>
      <c r="F1058" s="17">
        <v>0</v>
      </c>
      <c r="G1058" s="12">
        <f t="shared" si="111"/>
        <v>1.0000000000000001E-5</v>
      </c>
    </row>
    <row r="1059" spans="1:7" x14ac:dyDescent="0.35">
      <c r="A1059" s="18">
        <v>43790</v>
      </c>
      <c r="B1059" s="17">
        <f t="shared" si="108"/>
        <v>2019</v>
      </c>
      <c r="C1059" s="17">
        <f t="shared" si="109"/>
        <v>11</v>
      </c>
      <c r="D1059" s="17">
        <f t="shared" si="110"/>
        <v>21</v>
      </c>
      <c r="E1059" s="17">
        <v>0.01</v>
      </c>
      <c r="F1059" s="17">
        <v>0</v>
      </c>
      <c r="G1059" s="12">
        <f t="shared" si="111"/>
        <v>1.0000000000000001E-5</v>
      </c>
    </row>
    <row r="1060" spans="1:7" x14ac:dyDescent="0.35">
      <c r="A1060" s="18">
        <v>43791</v>
      </c>
      <c r="B1060" s="17">
        <f t="shared" si="108"/>
        <v>2019</v>
      </c>
      <c r="C1060" s="17">
        <f t="shared" si="109"/>
        <v>11</v>
      </c>
      <c r="D1060" s="17">
        <f t="shared" si="110"/>
        <v>22</v>
      </c>
      <c r="E1060" s="17">
        <v>0</v>
      </c>
      <c r="F1060" s="17">
        <v>0</v>
      </c>
      <c r="G1060" s="12">
        <f t="shared" si="111"/>
        <v>0</v>
      </c>
    </row>
    <row r="1061" spans="1:7" x14ac:dyDescent="0.35">
      <c r="A1061" s="18">
        <v>43792</v>
      </c>
      <c r="B1061" s="17">
        <f t="shared" si="108"/>
        <v>2019</v>
      </c>
      <c r="C1061" s="17">
        <f t="shared" si="109"/>
        <v>11</v>
      </c>
      <c r="D1061" s="17">
        <f t="shared" si="110"/>
        <v>23</v>
      </c>
      <c r="E1061" s="17">
        <v>0</v>
      </c>
      <c r="F1061" s="17">
        <v>0</v>
      </c>
      <c r="G1061" s="12">
        <f t="shared" si="111"/>
        <v>0</v>
      </c>
    </row>
    <row r="1062" spans="1:7" x14ac:dyDescent="0.35">
      <c r="A1062" s="18">
        <v>43793</v>
      </c>
      <c r="B1062" s="17">
        <f t="shared" si="108"/>
        <v>2019</v>
      </c>
      <c r="C1062" s="17">
        <f t="shared" si="109"/>
        <v>11</v>
      </c>
      <c r="D1062" s="17">
        <f t="shared" si="110"/>
        <v>24</v>
      </c>
      <c r="E1062" s="17">
        <v>0</v>
      </c>
      <c r="F1062" s="17">
        <v>0</v>
      </c>
      <c r="G1062" s="12">
        <f t="shared" si="111"/>
        <v>0</v>
      </c>
    </row>
    <row r="1063" spans="1:7" x14ac:dyDescent="0.35">
      <c r="A1063" s="18">
        <v>43794</v>
      </c>
      <c r="B1063" s="17">
        <f t="shared" si="108"/>
        <v>2019</v>
      </c>
      <c r="C1063" s="17">
        <f t="shared" si="109"/>
        <v>11</v>
      </c>
      <c r="D1063" s="17">
        <f t="shared" si="110"/>
        <v>25</v>
      </c>
      <c r="E1063" s="17">
        <v>0</v>
      </c>
      <c r="F1063" s="17">
        <v>0</v>
      </c>
      <c r="G1063" s="12">
        <f t="shared" si="111"/>
        <v>0</v>
      </c>
    </row>
    <row r="1064" spans="1:7" x14ac:dyDescent="0.35">
      <c r="A1064" s="18">
        <v>43795</v>
      </c>
      <c r="B1064" s="17">
        <f t="shared" si="108"/>
        <v>2019</v>
      </c>
      <c r="C1064" s="17">
        <f t="shared" si="109"/>
        <v>11</v>
      </c>
      <c r="D1064" s="17">
        <f t="shared" si="110"/>
        <v>26</v>
      </c>
      <c r="E1064" s="17">
        <v>0</v>
      </c>
      <c r="F1064" s="17">
        <v>0</v>
      </c>
      <c r="G1064" s="12">
        <f t="shared" si="111"/>
        <v>0</v>
      </c>
    </row>
    <row r="1065" spans="1:7" x14ac:dyDescent="0.35">
      <c r="A1065" s="18">
        <v>43796</v>
      </c>
      <c r="B1065" s="17">
        <f t="shared" si="108"/>
        <v>2019</v>
      </c>
      <c r="C1065" s="17">
        <f t="shared" si="109"/>
        <v>11</v>
      </c>
      <c r="D1065" s="17">
        <f t="shared" si="110"/>
        <v>27</v>
      </c>
      <c r="E1065" s="17">
        <v>0</v>
      </c>
      <c r="F1065" s="17">
        <v>0</v>
      </c>
      <c r="G1065" s="12">
        <f t="shared" si="111"/>
        <v>0</v>
      </c>
    </row>
    <row r="1066" spans="1:7" x14ac:dyDescent="0.35">
      <c r="A1066" s="18">
        <v>43797</v>
      </c>
      <c r="B1066" s="17">
        <f t="shared" si="108"/>
        <v>2019</v>
      </c>
      <c r="C1066" s="17">
        <f t="shared" si="109"/>
        <v>11</v>
      </c>
      <c r="D1066" s="17">
        <f t="shared" si="110"/>
        <v>28</v>
      </c>
      <c r="E1066" s="17">
        <v>0</v>
      </c>
      <c r="F1066" s="17">
        <v>0</v>
      </c>
      <c r="G1066" s="12">
        <f t="shared" si="111"/>
        <v>0</v>
      </c>
    </row>
    <row r="1067" spans="1:7" x14ac:dyDescent="0.35">
      <c r="A1067" s="18">
        <v>43798</v>
      </c>
      <c r="B1067" s="17">
        <f t="shared" si="108"/>
        <v>2019</v>
      </c>
      <c r="C1067" s="17">
        <f t="shared" si="109"/>
        <v>11</v>
      </c>
      <c r="D1067" s="17">
        <f t="shared" si="110"/>
        <v>29</v>
      </c>
      <c r="E1067" s="17">
        <v>0</v>
      </c>
      <c r="F1067" s="17">
        <v>0</v>
      </c>
      <c r="G1067" s="12">
        <f t="shared" si="111"/>
        <v>0</v>
      </c>
    </row>
    <row r="1068" spans="1:7" x14ac:dyDescent="0.35">
      <c r="A1068" s="18">
        <v>43799</v>
      </c>
      <c r="B1068" s="17">
        <f t="shared" si="108"/>
        <v>2019</v>
      </c>
      <c r="C1068" s="17">
        <f t="shared" si="109"/>
        <v>11</v>
      </c>
      <c r="D1068" s="17">
        <f t="shared" si="110"/>
        <v>30</v>
      </c>
      <c r="E1068" s="17">
        <v>0</v>
      </c>
      <c r="F1068" s="17">
        <v>0</v>
      </c>
      <c r="G1068" s="12">
        <f t="shared" si="111"/>
        <v>0</v>
      </c>
    </row>
    <row r="1069" spans="1:7" x14ac:dyDescent="0.35">
      <c r="A1069" s="18">
        <v>43800</v>
      </c>
      <c r="B1069" s="17">
        <f t="shared" si="108"/>
        <v>2019</v>
      </c>
      <c r="C1069" s="17">
        <f t="shared" si="109"/>
        <v>12</v>
      </c>
      <c r="D1069" s="17">
        <f t="shared" si="110"/>
        <v>1</v>
      </c>
      <c r="E1069" s="17">
        <v>0</v>
      </c>
      <c r="F1069" s="17">
        <v>0</v>
      </c>
      <c r="G1069" s="12">
        <f t="shared" si="111"/>
        <v>0</v>
      </c>
    </row>
    <row r="1070" spans="1:7" x14ac:dyDescent="0.35">
      <c r="A1070" s="18">
        <v>43801</v>
      </c>
      <c r="B1070" s="17">
        <f t="shared" si="108"/>
        <v>2019</v>
      </c>
      <c r="C1070" s="17">
        <f t="shared" si="109"/>
        <v>12</v>
      </c>
      <c r="D1070" s="17">
        <f t="shared" si="110"/>
        <v>2</v>
      </c>
      <c r="E1070" s="17">
        <v>0</v>
      </c>
      <c r="F1070" s="17">
        <v>0</v>
      </c>
      <c r="G1070" s="12">
        <f t="shared" si="111"/>
        <v>0</v>
      </c>
    </row>
    <row r="1071" spans="1:7" x14ac:dyDescent="0.35">
      <c r="A1071" s="18">
        <v>43802</v>
      </c>
      <c r="B1071" s="17">
        <f t="shared" si="108"/>
        <v>2019</v>
      </c>
      <c r="C1071" s="17">
        <f t="shared" si="109"/>
        <v>12</v>
      </c>
      <c r="D1071" s="17">
        <f t="shared" si="110"/>
        <v>3</v>
      </c>
      <c r="E1071" s="17">
        <v>0.01</v>
      </c>
      <c r="F1071" s="17">
        <v>0</v>
      </c>
      <c r="G1071" s="12">
        <f t="shared" si="111"/>
        <v>1.0000000000000001E-5</v>
      </c>
    </row>
    <row r="1072" spans="1:7" x14ac:dyDescent="0.35">
      <c r="A1072" s="18">
        <v>43803</v>
      </c>
      <c r="B1072" s="17">
        <f t="shared" si="108"/>
        <v>2019</v>
      </c>
      <c r="C1072" s="17">
        <f t="shared" si="109"/>
        <v>12</v>
      </c>
      <c r="D1072" s="17">
        <f t="shared" si="110"/>
        <v>4</v>
      </c>
      <c r="E1072" s="17">
        <v>0.01</v>
      </c>
      <c r="F1072" s="17">
        <v>0</v>
      </c>
      <c r="G1072" s="12">
        <f t="shared" si="111"/>
        <v>1.0000000000000001E-5</v>
      </c>
    </row>
    <row r="1073" spans="1:7" x14ac:dyDescent="0.35">
      <c r="A1073" s="18">
        <v>43804</v>
      </c>
      <c r="B1073" s="17">
        <f t="shared" si="108"/>
        <v>2019</v>
      </c>
      <c r="C1073" s="17">
        <f t="shared" si="109"/>
        <v>12</v>
      </c>
      <c r="D1073" s="17">
        <f t="shared" si="110"/>
        <v>5</v>
      </c>
      <c r="E1073" s="17">
        <v>4.01</v>
      </c>
      <c r="F1073" s="17">
        <v>0</v>
      </c>
      <c r="G1073" s="12">
        <f t="shared" si="111"/>
        <v>4.0099999999999997E-3</v>
      </c>
    </row>
    <row r="1074" spans="1:7" x14ac:dyDescent="0.35">
      <c r="A1074" s="18">
        <v>43805</v>
      </c>
      <c r="B1074" s="17">
        <f t="shared" si="108"/>
        <v>2019</v>
      </c>
      <c r="C1074" s="17">
        <f t="shared" si="109"/>
        <v>12</v>
      </c>
      <c r="D1074" s="17">
        <f t="shared" si="110"/>
        <v>6</v>
      </c>
      <c r="E1074" s="17">
        <v>17.86</v>
      </c>
      <c r="F1074" s="17">
        <v>0</v>
      </c>
      <c r="G1074" s="12">
        <f t="shared" si="111"/>
        <v>1.7860000000000001E-2</v>
      </c>
    </row>
    <row r="1075" spans="1:7" x14ac:dyDescent="0.35">
      <c r="A1075" s="18">
        <v>43806</v>
      </c>
      <c r="B1075" s="17">
        <f t="shared" si="108"/>
        <v>2019</v>
      </c>
      <c r="C1075" s="17">
        <f t="shared" si="109"/>
        <v>12</v>
      </c>
      <c r="D1075" s="17">
        <f t="shared" si="110"/>
        <v>7</v>
      </c>
      <c r="E1075" s="17">
        <v>9.5500000000000007</v>
      </c>
      <c r="F1075" s="17">
        <v>0</v>
      </c>
      <c r="G1075" s="12">
        <f t="shared" si="111"/>
        <v>9.5500000000000012E-3</v>
      </c>
    </row>
    <row r="1076" spans="1:7" x14ac:dyDescent="0.35">
      <c r="A1076" s="18">
        <v>43807</v>
      </c>
      <c r="B1076" s="17">
        <f t="shared" si="108"/>
        <v>2019</v>
      </c>
      <c r="C1076" s="17">
        <f t="shared" si="109"/>
        <v>12</v>
      </c>
      <c r="D1076" s="17">
        <f t="shared" si="110"/>
        <v>8</v>
      </c>
      <c r="E1076" s="17">
        <v>8.7899999999999991</v>
      </c>
      <c r="F1076" s="17">
        <v>0</v>
      </c>
      <c r="G1076" s="12">
        <f t="shared" si="111"/>
        <v>8.7899999999999992E-3</v>
      </c>
    </row>
    <row r="1077" spans="1:7" x14ac:dyDescent="0.35">
      <c r="A1077" s="18">
        <v>43808</v>
      </c>
      <c r="B1077" s="17">
        <f t="shared" si="108"/>
        <v>2019</v>
      </c>
      <c r="C1077" s="17">
        <f t="shared" si="109"/>
        <v>12</v>
      </c>
      <c r="D1077" s="17">
        <f t="shared" si="110"/>
        <v>9</v>
      </c>
      <c r="E1077" s="17">
        <v>12.98</v>
      </c>
      <c r="F1077" s="17">
        <v>0</v>
      </c>
      <c r="G1077" s="12">
        <f t="shared" si="111"/>
        <v>1.298E-2</v>
      </c>
    </row>
    <row r="1078" spans="1:7" x14ac:dyDescent="0.35">
      <c r="A1078" s="18">
        <v>43809</v>
      </c>
      <c r="B1078" s="17">
        <f t="shared" si="108"/>
        <v>2019</v>
      </c>
      <c r="C1078" s="17">
        <f t="shared" si="109"/>
        <v>12</v>
      </c>
      <c r="D1078" s="17">
        <f t="shared" si="110"/>
        <v>10</v>
      </c>
      <c r="E1078" s="17">
        <v>0.01</v>
      </c>
      <c r="F1078" s="17">
        <v>0</v>
      </c>
      <c r="G1078" s="12">
        <f t="shared" si="111"/>
        <v>1.0000000000000001E-5</v>
      </c>
    </row>
    <row r="1079" spans="1:7" x14ac:dyDescent="0.35">
      <c r="A1079" s="18">
        <v>43810</v>
      </c>
      <c r="B1079" s="17">
        <f t="shared" si="108"/>
        <v>2019</v>
      </c>
      <c r="C1079" s="17">
        <f t="shared" si="109"/>
        <v>12</v>
      </c>
      <c r="D1079" s="17">
        <f t="shared" si="110"/>
        <v>11</v>
      </c>
      <c r="E1079" s="17">
        <v>0.01</v>
      </c>
      <c r="F1079" s="17">
        <v>0</v>
      </c>
      <c r="G1079" s="12">
        <f t="shared" si="111"/>
        <v>1.0000000000000001E-5</v>
      </c>
    </row>
    <row r="1080" spans="1:7" x14ac:dyDescent="0.35">
      <c r="A1080" s="18">
        <v>43811</v>
      </c>
      <c r="B1080" s="17">
        <f t="shared" si="108"/>
        <v>2019</v>
      </c>
      <c r="C1080" s="17">
        <f t="shared" si="109"/>
        <v>12</v>
      </c>
      <c r="D1080" s="17">
        <f t="shared" si="110"/>
        <v>12</v>
      </c>
      <c r="E1080" s="17">
        <v>0.01</v>
      </c>
      <c r="F1080" s="17">
        <v>0</v>
      </c>
      <c r="G1080" s="12">
        <f t="shared" si="111"/>
        <v>1.0000000000000001E-5</v>
      </c>
    </row>
    <row r="1081" spans="1:7" x14ac:dyDescent="0.35">
      <c r="A1081" s="18">
        <v>43812</v>
      </c>
      <c r="B1081" s="17">
        <f t="shared" si="108"/>
        <v>2019</v>
      </c>
      <c r="C1081" s="17">
        <f t="shared" si="109"/>
        <v>12</v>
      </c>
      <c r="D1081" s="17">
        <f t="shared" si="110"/>
        <v>13</v>
      </c>
      <c r="E1081" s="17">
        <v>0.01</v>
      </c>
      <c r="F1081" s="17">
        <v>0</v>
      </c>
      <c r="G1081" s="12">
        <f t="shared" si="111"/>
        <v>1.0000000000000001E-5</v>
      </c>
    </row>
    <row r="1082" spans="1:7" x14ac:dyDescent="0.35">
      <c r="A1082" s="18">
        <v>43813</v>
      </c>
      <c r="B1082" s="17">
        <f t="shared" si="108"/>
        <v>2019</v>
      </c>
      <c r="C1082" s="17">
        <f t="shared" si="109"/>
        <v>12</v>
      </c>
      <c r="D1082" s="17">
        <f t="shared" si="110"/>
        <v>14</v>
      </c>
      <c r="E1082" s="17">
        <v>0.01</v>
      </c>
      <c r="F1082" s="17">
        <v>0.86</v>
      </c>
      <c r="G1082" s="12">
        <f t="shared" si="111"/>
        <v>8.7000000000000001E-4</v>
      </c>
    </row>
    <row r="1083" spans="1:7" x14ac:dyDescent="0.35">
      <c r="A1083" s="18">
        <v>43814</v>
      </c>
      <c r="B1083" s="17">
        <f t="shared" si="108"/>
        <v>2019</v>
      </c>
      <c r="C1083" s="17">
        <f t="shared" si="109"/>
        <v>12</v>
      </c>
      <c r="D1083" s="17">
        <f t="shared" si="110"/>
        <v>15</v>
      </c>
      <c r="E1083" s="17">
        <v>0.01</v>
      </c>
      <c r="F1083" s="17">
        <v>0.86</v>
      </c>
      <c r="G1083" s="12">
        <f t="shared" si="111"/>
        <v>8.7000000000000001E-4</v>
      </c>
    </row>
    <row r="1084" spans="1:7" x14ac:dyDescent="0.35">
      <c r="A1084" s="18">
        <v>43815</v>
      </c>
      <c r="B1084" s="17">
        <f t="shared" si="108"/>
        <v>2019</v>
      </c>
      <c r="C1084" s="17">
        <f t="shared" si="109"/>
        <v>12</v>
      </c>
      <c r="D1084" s="17">
        <f t="shared" si="110"/>
        <v>16</v>
      </c>
      <c r="E1084" s="17">
        <v>0.01</v>
      </c>
      <c r="F1084" s="17">
        <v>0</v>
      </c>
      <c r="G1084" s="12">
        <f t="shared" si="111"/>
        <v>1.0000000000000001E-5</v>
      </c>
    </row>
    <row r="1085" spans="1:7" x14ac:dyDescent="0.35">
      <c r="A1085" s="18">
        <v>43816</v>
      </c>
      <c r="B1085" s="17">
        <f t="shared" si="108"/>
        <v>2019</v>
      </c>
      <c r="C1085" s="17">
        <f t="shared" si="109"/>
        <v>12</v>
      </c>
      <c r="D1085" s="17">
        <f t="shared" si="110"/>
        <v>17</v>
      </c>
      <c r="E1085" s="17">
        <v>0</v>
      </c>
      <c r="F1085" s="17">
        <v>0</v>
      </c>
      <c r="G1085" s="12">
        <f t="shared" si="111"/>
        <v>0</v>
      </c>
    </row>
    <row r="1086" spans="1:7" x14ac:dyDescent="0.35">
      <c r="A1086" s="18">
        <v>43817</v>
      </c>
      <c r="B1086" s="17">
        <f t="shared" si="108"/>
        <v>2019</v>
      </c>
      <c r="C1086" s="17">
        <f t="shared" si="109"/>
        <v>12</v>
      </c>
      <c r="D1086" s="17">
        <f t="shared" si="110"/>
        <v>18</v>
      </c>
      <c r="E1086" s="17">
        <v>0.01</v>
      </c>
      <c r="F1086" s="17">
        <v>0</v>
      </c>
      <c r="G1086" s="12">
        <f t="shared" si="111"/>
        <v>1.0000000000000001E-5</v>
      </c>
    </row>
    <row r="1087" spans="1:7" x14ac:dyDescent="0.35">
      <c r="A1087" s="18">
        <v>43818</v>
      </c>
      <c r="B1087" s="17">
        <f t="shared" si="108"/>
        <v>2019</v>
      </c>
      <c r="C1087" s="17">
        <f t="shared" si="109"/>
        <v>12</v>
      </c>
      <c r="D1087" s="17">
        <f t="shared" si="110"/>
        <v>19</v>
      </c>
      <c r="E1087" s="17">
        <v>0.01</v>
      </c>
      <c r="F1087" s="17">
        <v>0</v>
      </c>
      <c r="G1087" s="12">
        <f t="shared" si="111"/>
        <v>1.0000000000000001E-5</v>
      </c>
    </row>
    <row r="1088" spans="1:7" x14ac:dyDescent="0.35">
      <c r="A1088" s="18">
        <v>43819</v>
      </c>
      <c r="B1088" s="17">
        <f t="shared" si="108"/>
        <v>2019</v>
      </c>
      <c r="C1088" s="17">
        <f t="shared" si="109"/>
        <v>12</v>
      </c>
      <c r="D1088" s="17">
        <f t="shared" si="110"/>
        <v>20</v>
      </c>
      <c r="E1088" s="17">
        <v>0</v>
      </c>
      <c r="F1088" s="17">
        <v>0</v>
      </c>
      <c r="G1088" s="12">
        <f t="shared" si="111"/>
        <v>0</v>
      </c>
    </row>
    <row r="1089" spans="1:7" x14ac:dyDescent="0.35">
      <c r="A1089" s="18">
        <v>43820</v>
      </c>
      <c r="B1089" s="17">
        <f t="shared" si="108"/>
        <v>2019</v>
      </c>
      <c r="C1089" s="17">
        <f t="shared" si="109"/>
        <v>12</v>
      </c>
      <c r="D1089" s="17">
        <f t="shared" si="110"/>
        <v>21</v>
      </c>
      <c r="E1089" s="17">
        <v>0</v>
      </c>
      <c r="F1089" s="17">
        <v>0</v>
      </c>
      <c r="G1089" s="12">
        <f t="shared" si="111"/>
        <v>0</v>
      </c>
    </row>
    <row r="1090" spans="1:7" x14ac:dyDescent="0.35">
      <c r="A1090" s="18">
        <v>43821</v>
      </c>
      <c r="B1090" s="17">
        <f t="shared" si="108"/>
        <v>2019</v>
      </c>
      <c r="C1090" s="17">
        <f t="shared" si="109"/>
        <v>12</v>
      </c>
      <c r="D1090" s="17">
        <f t="shared" si="110"/>
        <v>22</v>
      </c>
      <c r="E1090" s="17">
        <v>0</v>
      </c>
      <c r="F1090" s="17">
        <v>0</v>
      </c>
      <c r="G1090" s="12">
        <f t="shared" si="111"/>
        <v>0</v>
      </c>
    </row>
    <row r="1091" spans="1:7" x14ac:dyDescent="0.35">
      <c r="A1091" s="18">
        <v>43822</v>
      </c>
      <c r="B1091" s="17">
        <f t="shared" si="108"/>
        <v>2019</v>
      </c>
      <c r="C1091" s="17">
        <f t="shared" si="109"/>
        <v>12</v>
      </c>
      <c r="D1091" s="17">
        <f t="shared" si="110"/>
        <v>23</v>
      </c>
      <c r="E1091" s="17">
        <v>0</v>
      </c>
      <c r="F1091" s="17">
        <v>0</v>
      </c>
      <c r="G1091" s="12">
        <f t="shared" si="111"/>
        <v>0</v>
      </c>
    </row>
    <row r="1092" spans="1:7" x14ac:dyDescent="0.35">
      <c r="A1092" s="18">
        <v>43823</v>
      </c>
      <c r="B1092" s="17">
        <f t="shared" si="108"/>
        <v>2019</v>
      </c>
      <c r="C1092" s="17">
        <f t="shared" si="109"/>
        <v>12</v>
      </c>
      <c r="D1092" s="17">
        <f t="shared" si="110"/>
        <v>24</v>
      </c>
      <c r="E1092" s="17">
        <v>0.01</v>
      </c>
      <c r="F1092" s="17">
        <v>0</v>
      </c>
      <c r="G1092" s="12">
        <f t="shared" si="111"/>
        <v>1.0000000000000001E-5</v>
      </c>
    </row>
    <row r="1093" spans="1:7" x14ac:dyDescent="0.35">
      <c r="A1093" s="18">
        <v>43824</v>
      </c>
      <c r="B1093" s="17">
        <f t="shared" si="108"/>
        <v>2019</v>
      </c>
      <c r="C1093" s="17">
        <f t="shared" si="109"/>
        <v>12</v>
      </c>
      <c r="D1093" s="17">
        <f t="shared" si="110"/>
        <v>25</v>
      </c>
      <c r="E1093" s="17">
        <v>0.01</v>
      </c>
      <c r="F1093" s="17">
        <v>0</v>
      </c>
      <c r="G1093" s="12">
        <f t="shared" si="111"/>
        <v>1.0000000000000001E-5</v>
      </c>
    </row>
    <row r="1094" spans="1:7" x14ac:dyDescent="0.35">
      <c r="A1094" s="18">
        <v>43825</v>
      </c>
      <c r="B1094" s="17">
        <f t="shared" ref="B1094:B1157" si="112">YEAR(A1094)</f>
        <v>2019</v>
      </c>
      <c r="C1094" s="17">
        <f t="shared" ref="C1094:C1157" si="113">MONTH(A1094)</f>
        <v>12</v>
      </c>
      <c r="D1094" s="17">
        <f t="shared" ref="D1094:D1157" si="114">DAY(A1094)</f>
        <v>26</v>
      </c>
      <c r="E1094" s="17">
        <v>0.01</v>
      </c>
      <c r="F1094" s="17">
        <v>0</v>
      </c>
      <c r="G1094" s="12">
        <f t="shared" ref="G1094:G1157" si="115">SUM(E1094:F1094)/1000</f>
        <v>1.0000000000000001E-5</v>
      </c>
    </row>
    <row r="1095" spans="1:7" x14ac:dyDescent="0.35">
      <c r="A1095" s="18">
        <v>43826</v>
      </c>
      <c r="B1095" s="17">
        <f t="shared" si="112"/>
        <v>2019</v>
      </c>
      <c r="C1095" s="17">
        <f t="shared" si="113"/>
        <v>12</v>
      </c>
      <c r="D1095" s="17">
        <f t="shared" si="114"/>
        <v>27</v>
      </c>
      <c r="E1095" s="17">
        <v>0.01</v>
      </c>
      <c r="F1095" s="17">
        <v>0.72</v>
      </c>
      <c r="G1095" s="12">
        <f t="shared" si="115"/>
        <v>7.2999999999999996E-4</v>
      </c>
    </row>
    <row r="1096" spans="1:7" x14ac:dyDescent="0.35">
      <c r="A1096" s="18">
        <v>43827</v>
      </c>
      <c r="B1096" s="17">
        <f t="shared" si="112"/>
        <v>2019</v>
      </c>
      <c r="C1096" s="17">
        <f t="shared" si="113"/>
        <v>12</v>
      </c>
      <c r="D1096" s="17">
        <f t="shared" si="114"/>
        <v>28</v>
      </c>
      <c r="E1096" s="17">
        <v>0.01</v>
      </c>
      <c r="F1096" s="17">
        <v>10.11</v>
      </c>
      <c r="G1096" s="12">
        <f t="shared" si="115"/>
        <v>1.0119999999999999E-2</v>
      </c>
    </row>
    <row r="1097" spans="1:7" x14ac:dyDescent="0.35">
      <c r="A1097" s="18">
        <v>43828</v>
      </c>
      <c r="B1097" s="17">
        <f t="shared" si="112"/>
        <v>2019</v>
      </c>
      <c r="C1097" s="17">
        <f t="shared" si="113"/>
        <v>12</v>
      </c>
      <c r="D1097" s="17">
        <f t="shared" si="114"/>
        <v>29</v>
      </c>
      <c r="E1097" s="17">
        <v>0.01</v>
      </c>
      <c r="F1097" s="17">
        <v>7.6</v>
      </c>
      <c r="G1097" s="12">
        <f t="shared" si="115"/>
        <v>7.6099999999999996E-3</v>
      </c>
    </row>
    <row r="1098" spans="1:7" x14ac:dyDescent="0.35">
      <c r="A1098" s="18">
        <v>43829</v>
      </c>
      <c r="B1098" s="17">
        <f t="shared" si="112"/>
        <v>2019</v>
      </c>
      <c r="C1098" s="17">
        <f t="shared" si="113"/>
        <v>12</v>
      </c>
      <c r="D1098" s="17">
        <f t="shared" si="114"/>
        <v>30</v>
      </c>
      <c r="E1098" s="17">
        <v>0.01</v>
      </c>
      <c r="F1098" s="17">
        <v>10.7</v>
      </c>
      <c r="G1098" s="12">
        <f t="shared" si="115"/>
        <v>1.0709999999999999E-2</v>
      </c>
    </row>
    <row r="1099" spans="1:7" x14ac:dyDescent="0.35">
      <c r="A1099" s="18">
        <v>43830</v>
      </c>
      <c r="B1099" s="17">
        <f t="shared" si="112"/>
        <v>2019</v>
      </c>
      <c r="C1099" s="17">
        <f t="shared" si="113"/>
        <v>12</v>
      </c>
      <c r="D1099" s="17">
        <f t="shared" si="114"/>
        <v>31</v>
      </c>
      <c r="E1099" s="17">
        <v>0.01</v>
      </c>
      <c r="F1099" s="17">
        <v>0</v>
      </c>
      <c r="G1099" s="12">
        <f t="shared" si="115"/>
        <v>1.0000000000000001E-5</v>
      </c>
    </row>
    <row r="1100" spans="1:7" x14ac:dyDescent="0.35">
      <c r="A1100" s="18">
        <v>43831</v>
      </c>
      <c r="B1100" s="17">
        <f t="shared" si="112"/>
        <v>2020</v>
      </c>
      <c r="C1100" s="17">
        <f t="shared" si="113"/>
        <v>1</v>
      </c>
      <c r="D1100" s="17">
        <f t="shared" si="114"/>
        <v>1</v>
      </c>
      <c r="E1100" s="17">
        <v>0.01</v>
      </c>
      <c r="F1100" s="17">
        <v>5.05</v>
      </c>
      <c r="G1100" s="12">
        <f t="shared" si="115"/>
        <v>5.0599999999999994E-3</v>
      </c>
    </row>
    <row r="1101" spans="1:7" x14ac:dyDescent="0.35">
      <c r="A1101" s="18">
        <v>43832</v>
      </c>
      <c r="B1101" s="17">
        <f t="shared" si="112"/>
        <v>2020</v>
      </c>
      <c r="C1101" s="17">
        <f t="shared" si="113"/>
        <v>1</v>
      </c>
      <c r="D1101" s="17">
        <f t="shared" si="114"/>
        <v>2</v>
      </c>
      <c r="E1101" s="17">
        <v>0.01</v>
      </c>
      <c r="F1101" s="17">
        <v>11.19</v>
      </c>
      <c r="G1101" s="12">
        <f t="shared" si="115"/>
        <v>1.12E-2</v>
      </c>
    </row>
    <row r="1102" spans="1:7" x14ac:dyDescent="0.35">
      <c r="A1102" s="18">
        <v>43833</v>
      </c>
      <c r="B1102" s="17">
        <f t="shared" si="112"/>
        <v>2020</v>
      </c>
      <c r="C1102" s="17">
        <f t="shared" si="113"/>
        <v>1</v>
      </c>
      <c r="D1102" s="17">
        <f t="shared" si="114"/>
        <v>3</v>
      </c>
      <c r="E1102" s="17">
        <v>10.29</v>
      </c>
      <c r="F1102" s="17">
        <v>9.65</v>
      </c>
      <c r="G1102" s="12">
        <f t="shared" si="115"/>
        <v>1.9939999999999999E-2</v>
      </c>
    </row>
    <row r="1103" spans="1:7" x14ac:dyDescent="0.35">
      <c r="A1103" s="18">
        <v>43834</v>
      </c>
      <c r="B1103" s="17">
        <f t="shared" si="112"/>
        <v>2020</v>
      </c>
      <c r="C1103" s="17">
        <f t="shared" si="113"/>
        <v>1</v>
      </c>
      <c r="D1103" s="17">
        <f t="shared" si="114"/>
        <v>4</v>
      </c>
      <c r="E1103" s="17">
        <v>1.18</v>
      </c>
      <c r="F1103" s="17">
        <v>8.93</v>
      </c>
      <c r="G1103" s="12">
        <f t="shared" si="115"/>
        <v>1.0109999999999999E-2</v>
      </c>
    </row>
    <row r="1104" spans="1:7" x14ac:dyDescent="0.35">
      <c r="A1104" s="18">
        <v>43835</v>
      </c>
      <c r="B1104" s="17">
        <f t="shared" si="112"/>
        <v>2020</v>
      </c>
      <c r="C1104" s="17">
        <f t="shared" si="113"/>
        <v>1</v>
      </c>
      <c r="D1104" s="17">
        <f t="shared" si="114"/>
        <v>5</v>
      </c>
      <c r="E1104" s="17">
        <v>1.18</v>
      </c>
      <c r="F1104" s="17">
        <v>10.77</v>
      </c>
      <c r="G1104" s="12">
        <f t="shared" si="115"/>
        <v>1.1949999999999999E-2</v>
      </c>
    </row>
    <row r="1105" spans="1:7" x14ac:dyDescent="0.35">
      <c r="A1105" s="18">
        <v>43836</v>
      </c>
      <c r="B1105" s="17">
        <f t="shared" si="112"/>
        <v>2020</v>
      </c>
      <c r="C1105" s="17">
        <f t="shared" si="113"/>
        <v>1</v>
      </c>
      <c r="D1105" s="17">
        <f t="shared" si="114"/>
        <v>6</v>
      </c>
      <c r="E1105" s="17">
        <v>1.71</v>
      </c>
      <c r="F1105" s="17">
        <v>10.78</v>
      </c>
      <c r="G1105" s="12">
        <f t="shared" si="115"/>
        <v>1.2489999999999998E-2</v>
      </c>
    </row>
    <row r="1106" spans="1:7" x14ac:dyDescent="0.35">
      <c r="A1106" s="18">
        <v>43837</v>
      </c>
      <c r="B1106" s="17">
        <f t="shared" si="112"/>
        <v>2020</v>
      </c>
      <c r="C1106" s="17">
        <f t="shared" si="113"/>
        <v>1</v>
      </c>
      <c r="D1106" s="17">
        <f t="shared" si="114"/>
        <v>7</v>
      </c>
      <c r="E1106" s="17">
        <v>2.2999999999999998</v>
      </c>
      <c r="F1106" s="17">
        <v>13.05</v>
      </c>
      <c r="G1106" s="12">
        <f t="shared" si="115"/>
        <v>1.5350000000000001E-2</v>
      </c>
    </row>
    <row r="1107" spans="1:7" x14ac:dyDescent="0.35">
      <c r="A1107" s="18">
        <v>43838</v>
      </c>
      <c r="B1107" s="17">
        <f t="shared" si="112"/>
        <v>2020</v>
      </c>
      <c r="C1107" s="17">
        <f t="shared" si="113"/>
        <v>1</v>
      </c>
      <c r="D1107" s="17">
        <f t="shared" si="114"/>
        <v>8</v>
      </c>
      <c r="E1107" s="17">
        <v>0.01</v>
      </c>
      <c r="F1107" s="17">
        <v>5.18</v>
      </c>
      <c r="G1107" s="12">
        <f t="shared" si="115"/>
        <v>5.1899999999999993E-3</v>
      </c>
    </row>
    <row r="1108" spans="1:7" x14ac:dyDescent="0.35">
      <c r="A1108" s="18">
        <v>43839</v>
      </c>
      <c r="B1108" s="17">
        <f t="shared" si="112"/>
        <v>2020</v>
      </c>
      <c r="C1108" s="17">
        <f t="shared" si="113"/>
        <v>1</v>
      </c>
      <c r="D1108" s="17">
        <f t="shared" si="114"/>
        <v>9</v>
      </c>
      <c r="E1108" s="17">
        <v>0.01</v>
      </c>
      <c r="F1108" s="17">
        <v>0</v>
      </c>
      <c r="G1108" s="12">
        <f t="shared" si="115"/>
        <v>1.0000000000000001E-5</v>
      </c>
    </row>
    <row r="1109" spans="1:7" x14ac:dyDescent="0.35">
      <c r="A1109" s="18">
        <v>43840</v>
      </c>
      <c r="B1109" s="17">
        <f t="shared" si="112"/>
        <v>2020</v>
      </c>
      <c r="C1109" s="17">
        <f t="shared" si="113"/>
        <v>1</v>
      </c>
      <c r="D1109" s="17">
        <f t="shared" si="114"/>
        <v>10</v>
      </c>
      <c r="E1109" s="17">
        <v>0.01</v>
      </c>
      <c r="F1109" s="17">
        <v>0</v>
      </c>
      <c r="G1109" s="12">
        <f t="shared" si="115"/>
        <v>1.0000000000000001E-5</v>
      </c>
    </row>
    <row r="1110" spans="1:7" x14ac:dyDescent="0.35">
      <c r="A1110" s="18">
        <v>43841</v>
      </c>
      <c r="B1110" s="17">
        <f t="shared" si="112"/>
        <v>2020</v>
      </c>
      <c r="C1110" s="17">
        <f t="shared" si="113"/>
        <v>1</v>
      </c>
      <c r="D1110" s="17">
        <f t="shared" si="114"/>
        <v>11</v>
      </c>
      <c r="E1110" s="17">
        <v>0.01</v>
      </c>
      <c r="F1110" s="17">
        <v>0</v>
      </c>
      <c r="G1110" s="12">
        <f t="shared" si="115"/>
        <v>1.0000000000000001E-5</v>
      </c>
    </row>
    <row r="1111" spans="1:7" x14ac:dyDescent="0.35">
      <c r="A1111" s="18">
        <v>43842</v>
      </c>
      <c r="B1111" s="17">
        <f t="shared" si="112"/>
        <v>2020</v>
      </c>
      <c r="C1111" s="17">
        <f t="shared" si="113"/>
        <v>1</v>
      </c>
      <c r="D1111" s="17">
        <f t="shared" si="114"/>
        <v>12</v>
      </c>
      <c r="E1111" s="17">
        <v>0.01</v>
      </c>
      <c r="F1111" s="17">
        <v>0</v>
      </c>
      <c r="G1111" s="12">
        <f t="shared" si="115"/>
        <v>1.0000000000000001E-5</v>
      </c>
    </row>
    <row r="1112" spans="1:7" x14ac:dyDescent="0.35">
      <c r="A1112" s="18">
        <v>43843</v>
      </c>
      <c r="B1112" s="17">
        <f t="shared" si="112"/>
        <v>2020</v>
      </c>
      <c r="C1112" s="17">
        <f t="shared" si="113"/>
        <v>1</v>
      </c>
      <c r="D1112" s="17">
        <f t="shared" si="114"/>
        <v>13</v>
      </c>
      <c r="E1112" s="17">
        <v>0.01</v>
      </c>
      <c r="F1112" s="17">
        <v>0</v>
      </c>
      <c r="G1112" s="12">
        <f t="shared" si="115"/>
        <v>1.0000000000000001E-5</v>
      </c>
    </row>
    <row r="1113" spans="1:7" x14ac:dyDescent="0.35">
      <c r="A1113" s="18">
        <v>43844</v>
      </c>
      <c r="B1113" s="17">
        <f t="shared" si="112"/>
        <v>2020</v>
      </c>
      <c r="C1113" s="17">
        <f t="shared" si="113"/>
        <v>1</v>
      </c>
      <c r="D1113" s="17">
        <f t="shared" si="114"/>
        <v>14</v>
      </c>
      <c r="E1113" s="17">
        <v>0.01</v>
      </c>
      <c r="F1113" s="17">
        <v>0</v>
      </c>
      <c r="G1113" s="12">
        <f t="shared" si="115"/>
        <v>1.0000000000000001E-5</v>
      </c>
    </row>
    <row r="1114" spans="1:7" x14ac:dyDescent="0.35">
      <c r="A1114" s="18">
        <v>43845</v>
      </c>
      <c r="B1114" s="17">
        <f t="shared" si="112"/>
        <v>2020</v>
      </c>
      <c r="C1114" s="17">
        <f t="shared" si="113"/>
        <v>1</v>
      </c>
      <c r="D1114" s="17">
        <f t="shared" si="114"/>
        <v>15</v>
      </c>
      <c r="E1114" s="17">
        <v>0.01</v>
      </c>
      <c r="F1114" s="17">
        <v>0</v>
      </c>
      <c r="G1114" s="12">
        <f t="shared" si="115"/>
        <v>1.0000000000000001E-5</v>
      </c>
    </row>
    <row r="1115" spans="1:7" x14ac:dyDescent="0.35">
      <c r="A1115" s="18">
        <v>43846</v>
      </c>
      <c r="B1115" s="17">
        <f t="shared" si="112"/>
        <v>2020</v>
      </c>
      <c r="C1115" s="17">
        <f t="shared" si="113"/>
        <v>1</v>
      </c>
      <c r="D1115" s="17">
        <f t="shared" si="114"/>
        <v>16</v>
      </c>
      <c r="E1115" s="17">
        <v>0.01</v>
      </c>
      <c r="F1115" s="17">
        <v>0</v>
      </c>
      <c r="G1115" s="12">
        <f t="shared" si="115"/>
        <v>1.0000000000000001E-5</v>
      </c>
    </row>
    <row r="1116" spans="1:7" x14ac:dyDescent="0.35">
      <c r="A1116" s="18">
        <v>43847</v>
      </c>
      <c r="B1116" s="17">
        <f t="shared" si="112"/>
        <v>2020</v>
      </c>
      <c r="C1116" s="17">
        <f t="shared" si="113"/>
        <v>1</v>
      </c>
      <c r="D1116" s="17">
        <f t="shared" si="114"/>
        <v>17</v>
      </c>
      <c r="E1116" s="17">
        <v>0.01</v>
      </c>
      <c r="F1116" s="17">
        <v>0</v>
      </c>
      <c r="G1116" s="12">
        <f t="shared" si="115"/>
        <v>1.0000000000000001E-5</v>
      </c>
    </row>
    <row r="1117" spans="1:7" x14ac:dyDescent="0.35">
      <c r="A1117" s="18">
        <v>43848</v>
      </c>
      <c r="B1117" s="17">
        <f t="shared" si="112"/>
        <v>2020</v>
      </c>
      <c r="C1117" s="17">
        <f t="shared" si="113"/>
        <v>1</v>
      </c>
      <c r="D1117" s="17">
        <f t="shared" si="114"/>
        <v>18</v>
      </c>
      <c r="E1117" s="17">
        <v>0.01</v>
      </c>
      <c r="F1117" s="17">
        <v>0</v>
      </c>
      <c r="G1117" s="12">
        <f t="shared" si="115"/>
        <v>1.0000000000000001E-5</v>
      </c>
    </row>
    <row r="1118" spans="1:7" x14ac:dyDescent="0.35">
      <c r="A1118" s="18">
        <v>43849</v>
      </c>
      <c r="B1118" s="17">
        <f t="shared" si="112"/>
        <v>2020</v>
      </c>
      <c r="C1118" s="17">
        <f t="shared" si="113"/>
        <v>1</v>
      </c>
      <c r="D1118" s="17">
        <f t="shared" si="114"/>
        <v>19</v>
      </c>
      <c r="E1118" s="17">
        <v>0.01</v>
      </c>
      <c r="F1118" s="17">
        <v>0</v>
      </c>
      <c r="G1118" s="12">
        <f t="shared" si="115"/>
        <v>1.0000000000000001E-5</v>
      </c>
    </row>
    <row r="1119" spans="1:7" x14ac:dyDescent="0.35">
      <c r="A1119" s="18">
        <v>43850</v>
      </c>
      <c r="B1119" s="17">
        <f t="shared" si="112"/>
        <v>2020</v>
      </c>
      <c r="C1119" s="17">
        <f t="shared" si="113"/>
        <v>1</v>
      </c>
      <c r="D1119" s="17">
        <f t="shared" si="114"/>
        <v>20</v>
      </c>
      <c r="E1119" s="17">
        <v>0.01</v>
      </c>
      <c r="F1119" s="17">
        <v>0</v>
      </c>
      <c r="G1119" s="12">
        <f t="shared" si="115"/>
        <v>1.0000000000000001E-5</v>
      </c>
    </row>
    <row r="1120" spans="1:7" x14ac:dyDescent="0.35">
      <c r="A1120" s="18">
        <v>43851</v>
      </c>
      <c r="B1120" s="17">
        <f t="shared" si="112"/>
        <v>2020</v>
      </c>
      <c r="C1120" s="17">
        <f t="shared" si="113"/>
        <v>1</v>
      </c>
      <c r="D1120" s="17">
        <f t="shared" si="114"/>
        <v>21</v>
      </c>
      <c r="E1120" s="17">
        <v>0.01</v>
      </c>
      <c r="F1120" s="17">
        <v>0</v>
      </c>
      <c r="G1120" s="12">
        <f t="shared" si="115"/>
        <v>1.0000000000000001E-5</v>
      </c>
    </row>
    <row r="1121" spans="1:7" x14ac:dyDescent="0.35">
      <c r="A1121" s="18">
        <v>43852</v>
      </c>
      <c r="B1121" s="17">
        <f t="shared" si="112"/>
        <v>2020</v>
      </c>
      <c r="C1121" s="17">
        <f t="shared" si="113"/>
        <v>1</v>
      </c>
      <c r="D1121" s="17">
        <f t="shared" si="114"/>
        <v>22</v>
      </c>
      <c r="E1121" s="17">
        <v>0.01</v>
      </c>
      <c r="F1121" s="17">
        <v>0</v>
      </c>
      <c r="G1121" s="12">
        <f t="shared" si="115"/>
        <v>1.0000000000000001E-5</v>
      </c>
    </row>
    <row r="1122" spans="1:7" x14ac:dyDescent="0.35">
      <c r="A1122" s="18">
        <v>43853</v>
      </c>
      <c r="B1122" s="17">
        <f t="shared" si="112"/>
        <v>2020</v>
      </c>
      <c r="C1122" s="17">
        <f t="shared" si="113"/>
        <v>1</v>
      </c>
      <c r="D1122" s="17">
        <f t="shared" si="114"/>
        <v>23</v>
      </c>
      <c r="E1122" s="17">
        <v>0.01</v>
      </c>
      <c r="F1122" s="17">
        <v>0</v>
      </c>
      <c r="G1122" s="12">
        <f t="shared" si="115"/>
        <v>1.0000000000000001E-5</v>
      </c>
    </row>
    <row r="1123" spans="1:7" x14ac:dyDescent="0.35">
      <c r="A1123" s="18">
        <v>43854</v>
      </c>
      <c r="B1123" s="17">
        <f t="shared" si="112"/>
        <v>2020</v>
      </c>
      <c r="C1123" s="17">
        <f t="shared" si="113"/>
        <v>1</v>
      </c>
      <c r="D1123" s="17">
        <f t="shared" si="114"/>
        <v>24</v>
      </c>
      <c r="E1123" s="17">
        <v>0.01</v>
      </c>
      <c r="F1123" s="17">
        <v>0</v>
      </c>
      <c r="G1123" s="12">
        <f t="shared" si="115"/>
        <v>1.0000000000000001E-5</v>
      </c>
    </row>
    <row r="1124" spans="1:7" x14ac:dyDescent="0.35">
      <c r="A1124" s="18">
        <v>43855</v>
      </c>
      <c r="B1124" s="17">
        <f t="shared" si="112"/>
        <v>2020</v>
      </c>
      <c r="C1124" s="17">
        <f t="shared" si="113"/>
        <v>1</v>
      </c>
      <c r="D1124" s="17">
        <f t="shared" si="114"/>
        <v>25</v>
      </c>
      <c r="E1124" s="17">
        <v>0.01</v>
      </c>
      <c r="F1124" s="17">
        <v>0</v>
      </c>
      <c r="G1124" s="12">
        <f t="shared" si="115"/>
        <v>1.0000000000000001E-5</v>
      </c>
    </row>
    <row r="1125" spans="1:7" x14ac:dyDescent="0.35">
      <c r="A1125" s="18">
        <v>43856</v>
      </c>
      <c r="B1125" s="17">
        <f t="shared" si="112"/>
        <v>2020</v>
      </c>
      <c r="C1125" s="17">
        <f t="shared" si="113"/>
        <v>1</v>
      </c>
      <c r="D1125" s="17">
        <f t="shared" si="114"/>
        <v>26</v>
      </c>
      <c r="E1125" s="17">
        <v>0.01</v>
      </c>
      <c r="F1125" s="17">
        <v>0</v>
      </c>
      <c r="G1125" s="12">
        <f t="shared" si="115"/>
        <v>1.0000000000000001E-5</v>
      </c>
    </row>
    <row r="1126" spans="1:7" x14ac:dyDescent="0.35">
      <c r="A1126" s="18">
        <v>43857</v>
      </c>
      <c r="B1126" s="17">
        <f t="shared" si="112"/>
        <v>2020</v>
      </c>
      <c r="C1126" s="17">
        <f t="shared" si="113"/>
        <v>1</v>
      </c>
      <c r="D1126" s="17">
        <f t="shared" si="114"/>
        <v>27</v>
      </c>
      <c r="E1126" s="17">
        <v>0.01</v>
      </c>
      <c r="F1126" s="17">
        <v>0</v>
      </c>
      <c r="G1126" s="12">
        <f t="shared" si="115"/>
        <v>1.0000000000000001E-5</v>
      </c>
    </row>
    <row r="1127" spans="1:7" x14ac:dyDescent="0.35">
      <c r="A1127" s="18">
        <v>43858</v>
      </c>
      <c r="B1127" s="17">
        <f t="shared" si="112"/>
        <v>2020</v>
      </c>
      <c r="C1127" s="17">
        <f t="shared" si="113"/>
        <v>1</v>
      </c>
      <c r="D1127" s="17">
        <f t="shared" si="114"/>
        <v>28</v>
      </c>
      <c r="E1127" s="17">
        <v>0.01</v>
      </c>
      <c r="F1127" s="17">
        <v>0</v>
      </c>
      <c r="G1127" s="12">
        <f t="shared" si="115"/>
        <v>1.0000000000000001E-5</v>
      </c>
    </row>
    <row r="1128" spans="1:7" x14ac:dyDescent="0.35">
      <c r="A1128" s="18">
        <v>43859</v>
      </c>
      <c r="B1128" s="17">
        <f t="shared" si="112"/>
        <v>2020</v>
      </c>
      <c r="C1128" s="17">
        <f t="shared" si="113"/>
        <v>1</v>
      </c>
      <c r="D1128" s="17">
        <f t="shared" si="114"/>
        <v>29</v>
      </c>
      <c r="E1128" s="17">
        <v>0</v>
      </c>
      <c r="F1128" s="17">
        <v>0</v>
      </c>
      <c r="G1128" s="12">
        <f t="shared" si="115"/>
        <v>0</v>
      </c>
    </row>
    <row r="1129" spans="1:7" x14ac:dyDescent="0.35">
      <c r="A1129" s="18">
        <v>43860</v>
      </c>
      <c r="B1129" s="17">
        <f t="shared" si="112"/>
        <v>2020</v>
      </c>
      <c r="C1129" s="17">
        <f t="shared" si="113"/>
        <v>1</v>
      </c>
      <c r="D1129" s="17">
        <f t="shared" si="114"/>
        <v>30</v>
      </c>
      <c r="E1129" s="17">
        <v>0</v>
      </c>
      <c r="F1129" s="17">
        <v>0</v>
      </c>
      <c r="G1129" s="12">
        <f t="shared" si="115"/>
        <v>0</v>
      </c>
    </row>
    <row r="1130" spans="1:7" x14ac:dyDescent="0.35">
      <c r="A1130" s="18">
        <v>43861</v>
      </c>
      <c r="B1130" s="17">
        <f t="shared" si="112"/>
        <v>2020</v>
      </c>
      <c r="C1130" s="17">
        <f t="shared" si="113"/>
        <v>1</v>
      </c>
      <c r="D1130" s="17">
        <f t="shared" si="114"/>
        <v>31</v>
      </c>
      <c r="E1130" s="17">
        <v>0</v>
      </c>
      <c r="F1130" s="17">
        <v>0</v>
      </c>
      <c r="G1130" s="12">
        <f t="shared" si="115"/>
        <v>0</v>
      </c>
    </row>
    <row r="1131" spans="1:7" x14ac:dyDescent="0.35">
      <c r="A1131" s="18">
        <v>43862</v>
      </c>
      <c r="B1131" s="17">
        <f t="shared" si="112"/>
        <v>2020</v>
      </c>
      <c r="C1131" s="17">
        <f t="shared" si="113"/>
        <v>2</v>
      </c>
      <c r="D1131" s="17">
        <f t="shared" si="114"/>
        <v>1</v>
      </c>
      <c r="E1131" s="17">
        <v>0.01</v>
      </c>
      <c r="F1131" s="17">
        <v>0</v>
      </c>
      <c r="G1131" s="12">
        <f t="shared" si="115"/>
        <v>1.0000000000000001E-5</v>
      </c>
    </row>
    <row r="1132" spans="1:7" x14ac:dyDescent="0.35">
      <c r="A1132" s="18">
        <v>43863</v>
      </c>
      <c r="B1132" s="17">
        <f t="shared" si="112"/>
        <v>2020</v>
      </c>
      <c r="C1132" s="17">
        <f t="shared" si="113"/>
        <v>2</v>
      </c>
      <c r="D1132" s="17">
        <f t="shared" si="114"/>
        <v>2</v>
      </c>
      <c r="E1132" s="17">
        <v>0.01</v>
      </c>
      <c r="F1132" s="17">
        <v>0</v>
      </c>
      <c r="G1132" s="12">
        <f t="shared" si="115"/>
        <v>1.0000000000000001E-5</v>
      </c>
    </row>
    <row r="1133" spans="1:7" x14ac:dyDescent="0.35">
      <c r="A1133" s="18">
        <v>43864</v>
      </c>
      <c r="B1133" s="17">
        <f t="shared" si="112"/>
        <v>2020</v>
      </c>
      <c r="C1133" s="17">
        <f t="shared" si="113"/>
        <v>2</v>
      </c>
      <c r="D1133" s="17">
        <f t="shared" si="114"/>
        <v>3</v>
      </c>
      <c r="E1133" s="17">
        <v>0</v>
      </c>
      <c r="F1133" s="17">
        <v>0</v>
      </c>
      <c r="G1133" s="12">
        <f t="shared" si="115"/>
        <v>0</v>
      </c>
    </row>
    <row r="1134" spans="1:7" x14ac:dyDescent="0.35">
      <c r="A1134" s="18">
        <v>43865</v>
      </c>
      <c r="B1134" s="17">
        <f t="shared" si="112"/>
        <v>2020</v>
      </c>
      <c r="C1134" s="17">
        <f t="shared" si="113"/>
        <v>2</v>
      </c>
      <c r="D1134" s="17">
        <f t="shared" si="114"/>
        <v>4</v>
      </c>
      <c r="E1134" s="17">
        <v>0</v>
      </c>
      <c r="F1134" s="17">
        <v>0</v>
      </c>
      <c r="G1134" s="12">
        <f t="shared" si="115"/>
        <v>0</v>
      </c>
    </row>
    <row r="1135" spans="1:7" x14ac:dyDescent="0.35">
      <c r="A1135" s="18">
        <v>43866</v>
      </c>
      <c r="B1135" s="17">
        <f t="shared" si="112"/>
        <v>2020</v>
      </c>
      <c r="C1135" s="17">
        <f t="shared" si="113"/>
        <v>2</v>
      </c>
      <c r="D1135" s="17">
        <f t="shared" si="114"/>
        <v>5</v>
      </c>
      <c r="E1135" s="17">
        <v>0</v>
      </c>
      <c r="F1135" s="17">
        <v>0</v>
      </c>
      <c r="G1135" s="12">
        <f t="shared" si="115"/>
        <v>0</v>
      </c>
    </row>
    <row r="1136" spans="1:7" x14ac:dyDescent="0.35">
      <c r="A1136" s="18">
        <v>43867</v>
      </c>
      <c r="B1136" s="17">
        <f t="shared" si="112"/>
        <v>2020</v>
      </c>
      <c r="C1136" s="17">
        <f t="shared" si="113"/>
        <v>2</v>
      </c>
      <c r="D1136" s="17">
        <f t="shared" si="114"/>
        <v>6</v>
      </c>
      <c r="E1136" s="17">
        <v>0.01</v>
      </c>
      <c r="F1136" s="17">
        <v>0</v>
      </c>
      <c r="G1136" s="12">
        <f t="shared" si="115"/>
        <v>1.0000000000000001E-5</v>
      </c>
    </row>
    <row r="1137" spans="1:7" x14ac:dyDescent="0.35">
      <c r="A1137" s="18">
        <v>43868</v>
      </c>
      <c r="B1137" s="17">
        <f t="shared" si="112"/>
        <v>2020</v>
      </c>
      <c r="C1137" s="17">
        <f t="shared" si="113"/>
        <v>2</v>
      </c>
      <c r="D1137" s="17">
        <f t="shared" si="114"/>
        <v>7</v>
      </c>
      <c r="E1137" s="17">
        <v>0.01</v>
      </c>
      <c r="F1137" s="17">
        <v>0</v>
      </c>
      <c r="G1137" s="12">
        <f t="shared" si="115"/>
        <v>1.0000000000000001E-5</v>
      </c>
    </row>
    <row r="1138" spans="1:7" x14ac:dyDescent="0.35">
      <c r="A1138" s="18">
        <v>43869</v>
      </c>
      <c r="B1138" s="17">
        <f t="shared" si="112"/>
        <v>2020</v>
      </c>
      <c r="C1138" s="17">
        <f t="shared" si="113"/>
        <v>2</v>
      </c>
      <c r="D1138" s="17">
        <f t="shared" si="114"/>
        <v>8</v>
      </c>
      <c r="E1138" s="17">
        <v>0</v>
      </c>
      <c r="F1138" s="17">
        <v>0</v>
      </c>
      <c r="G1138" s="12">
        <f t="shared" si="115"/>
        <v>0</v>
      </c>
    </row>
    <row r="1139" spans="1:7" x14ac:dyDescent="0.35">
      <c r="A1139" s="18">
        <v>43870</v>
      </c>
      <c r="B1139" s="17">
        <f t="shared" si="112"/>
        <v>2020</v>
      </c>
      <c r="C1139" s="17">
        <f t="shared" si="113"/>
        <v>2</v>
      </c>
      <c r="D1139" s="17">
        <f t="shared" si="114"/>
        <v>9</v>
      </c>
      <c r="E1139" s="17">
        <v>0</v>
      </c>
      <c r="F1139" s="17">
        <v>0</v>
      </c>
      <c r="G1139" s="12">
        <f t="shared" si="115"/>
        <v>0</v>
      </c>
    </row>
    <row r="1140" spans="1:7" x14ac:dyDescent="0.35">
      <c r="A1140" s="18">
        <v>43871</v>
      </c>
      <c r="B1140" s="17">
        <f t="shared" si="112"/>
        <v>2020</v>
      </c>
      <c r="C1140" s="17">
        <f t="shared" si="113"/>
        <v>2</v>
      </c>
      <c r="D1140" s="17">
        <f t="shared" si="114"/>
        <v>10</v>
      </c>
      <c r="E1140" s="17">
        <v>0</v>
      </c>
      <c r="F1140" s="17">
        <v>0</v>
      </c>
      <c r="G1140" s="12">
        <f t="shared" si="115"/>
        <v>0</v>
      </c>
    </row>
    <row r="1141" spans="1:7" x14ac:dyDescent="0.35">
      <c r="A1141" s="18">
        <v>43872</v>
      </c>
      <c r="B1141" s="17">
        <f t="shared" si="112"/>
        <v>2020</v>
      </c>
      <c r="C1141" s="17">
        <f t="shared" si="113"/>
        <v>2</v>
      </c>
      <c r="D1141" s="17">
        <f t="shared" si="114"/>
        <v>11</v>
      </c>
      <c r="E1141" s="17">
        <v>0.01</v>
      </c>
      <c r="F1141" s="17">
        <v>0</v>
      </c>
      <c r="G1141" s="12">
        <f t="shared" si="115"/>
        <v>1.0000000000000001E-5</v>
      </c>
    </row>
    <row r="1142" spans="1:7" x14ac:dyDescent="0.35">
      <c r="A1142" s="18">
        <v>43873</v>
      </c>
      <c r="B1142" s="17">
        <f t="shared" si="112"/>
        <v>2020</v>
      </c>
      <c r="C1142" s="17">
        <f t="shared" si="113"/>
        <v>2</v>
      </c>
      <c r="D1142" s="17">
        <f t="shared" si="114"/>
        <v>12</v>
      </c>
      <c r="E1142" s="17">
        <v>0.01</v>
      </c>
      <c r="F1142" s="17">
        <v>0</v>
      </c>
      <c r="G1142" s="12">
        <f t="shared" si="115"/>
        <v>1.0000000000000001E-5</v>
      </c>
    </row>
    <row r="1143" spans="1:7" x14ac:dyDescent="0.35">
      <c r="A1143" s="18">
        <v>43874</v>
      </c>
      <c r="B1143" s="17">
        <f t="shared" si="112"/>
        <v>2020</v>
      </c>
      <c r="C1143" s="17">
        <f t="shared" si="113"/>
        <v>2</v>
      </c>
      <c r="D1143" s="17">
        <f t="shared" si="114"/>
        <v>13</v>
      </c>
      <c r="E1143" s="17">
        <v>1.7</v>
      </c>
      <c r="F1143" s="17">
        <v>0</v>
      </c>
      <c r="G1143" s="12">
        <f t="shared" si="115"/>
        <v>1.6999999999999999E-3</v>
      </c>
    </row>
    <row r="1144" spans="1:7" x14ac:dyDescent="0.35">
      <c r="A1144" s="18">
        <v>43875</v>
      </c>
      <c r="B1144" s="17">
        <f t="shared" si="112"/>
        <v>2020</v>
      </c>
      <c r="C1144" s="17">
        <f t="shared" si="113"/>
        <v>2</v>
      </c>
      <c r="D1144" s="17">
        <f t="shared" si="114"/>
        <v>14</v>
      </c>
      <c r="E1144" s="17">
        <v>1.79</v>
      </c>
      <c r="F1144" s="17">
        <v>6.26</v>
      </c>
      <c r="G1144" s="12">
        <f t="shared" si="115"/>
        <v>8.0499999999999999E-3</v>
      </c>
    </row>
    <row r="1145" spans="1:7" x14ac:dyDescent="0.35">
      <c r="A1145" s="18">
        <v>43876</v>
      </c>
      <c r="B1145" s="17">
        <f t="shared" si="112"/>
        <v>2020</v>
      </c>
      <c r="C1145" s="17">
        <f t="shared" si="113"/>
        <v>2</v>
      </c>
      <c r="D1145" s="17">
        <f t="shared" si="114"/>
        <v>15</v>
      </c>
      <c r="E1145" s="17">
        <v>0</v>
      </c>
      <c r="F1145" s="17">
        <v>0</v>
      </c>
      <c r="G1145" s="12">
        <f t="shared" si="115"/>
        <v>0</v>
      </c>
    </row>
    <row r="1146" spans="1:7" x14ac:dyDescent="0.35">
      <c r="A1146" s="18">
        <v>43877</v>
      </c>
      <c r="B1146" s="17">
        <f t="shared" si="112"/>
        <v>2020</v>
      </c>
      <c r="C1146" s="17">
        <f t="shared" si="113"/>
        <v>2</v>
      </c>
      <c r="D1146" s="17">
        <f t="shared" si="114"/>
        <v>16</v>
      </c>
      <c r="E1146" s="17">
        <v>0</v>
      </c>
      <c r="F1146" s="17">
        <v>0</v>
      </c>
      <c r="G1146" s="12">
        <f t="shared" si="115"/>
        <v>0</v>
      </c>
    </row>
    <row r="1147" spans="1:7" x14ac:dyDescent="0.35">
      <c r="A1147" s="18">
        <v>43878</v>
      </c>
      <c r="B1147" s="17">
        <f t="shared" si="112"/>
        <v>2020</v>
      </c>
      <c r="C1147" s="17">
        <f t="shared" si="113"/>
        <v>2</v>
      </c>
      <c r="D1147" s="17">
        <f t="shared" si="114"/>
        <v>17</v>
      </c>
      <c r="E1147" s="17">
        <v>0.01</v>
      </c>
      <c r="F1147" s="17">
        <v>0</v>
      </c>
      <c r="G1147" s="12">
        <f t="shared" si="115"/>
        <v>1.0000000000000001E-5</v>
      </c>
    </row>
    <row r="1148" spans="1:7" x14ac:dyDescent="0.35">
      <c r="A1148" s="18">
        <v>43879</v>
      </c>
      <c r="B1148" s="17">
        <f t="shared" si="112"/>
        <v>2020</v>
      </c>
      <c r="C1148" s="17">
        <f t="shared" si="113"/>
        <v>2</v>
      </c>
      <c r="D1148" s="17">
        <f t="shared" si="114"/>
        <v>18</v>
      </c>
      <c r="E1148" s="17">
        <v>0</v>
      </c>
      <c r="F1148" s="17">
        <v>0</v>
      </c>
      <c r="G1148" s="12">
        <f t="shared" si="115"/>
        <v>0</v>
      </c>
    </row>
    <row r="1149" spans="1:7" x14ac:dyDescent="0.35">
      <c r="A1149" s="18">
        <v>43880</v>
      </c>
      <c r="B1149" s="17">
        <f t="shared" si="112"/>
        <v>2020</v>
      </c>
      <c r="C1149" s="17">
        <f t="shared" si="113"/>
        <v>2</v>
      </c>
      <c r="D1149" s="17">
        <f t="shared" si="114"/>
        <v>19</v>
      </c>
      <c r="E1149" s="17">
        <v>0.01</v>
      </c>
      <c r="F1149" s="17">
        <v>0</v>
      </c>
      <c r="G1149" s="12">
        <f t="shared" si="115"/>
        <v>1.0000000000000001E-5</v>
      </c>
    </row>
    <row r="1150" spans="1:7" x14ac:dyDescent="0.35">
      <c r="A1150" s="18">
        <v>43881</v>
      </c>
      <c r="B1150" s="17">
        <f t="shared" si="112"/>
        <v>2020</v>
      </c>
      <c r="C1150" s="17">
        <f t="shared" si="113"/>
        <v>2</v>
      </c>
      <c r="D1150" s="17">
        <f t="shared" si="114"/>
        <v>20</v>
      </c>
      <c r="E1150" s="17">
        <v>0.01</v>
      </c>
      <c r="F1150" s="17">
        <v>0</v>
      </c>
      <c r="G1150" s="12">
        <f t="shared" si="115"/>
        <v>1.0000000000000001E-5</v>
      </c>
    </row>
    <row r="1151" spans="1:7" x14ac:dyDescent="0.35">
      <c r="A1151" s="18">
        <v>43882</v>
      </c>
      <c r="B1151" s="17">
        <f t="shared" si="112"/>
        <v>2020</v>
      </c>
      <c r="C1151" s="17">
        <f t="shared" si="113"/>
        <v>2</v>
      </c>
      <c r="D1151" s="17">
        <f t="shared" si="114"/>
        <v>21</v>
      </c>
      <c r="E1151" s="17">
        <v>0.01</v>
      </c>
      <c r="F1151" s="17">
        <v>0</v>
      </c>
      <c r="G1151" s="12">
        <f t="shared" si="115"/>
        <v>1.0000000000000001E-5</v>
      </c>
    </row>
    <row r="1152" spans="1:7" x14ac:dyDescent="0.35">
      <c r="A1152" s="18">
        <v>43883</v>
      </c>
      <c r="B1152" s="17">
        <f t="shared" si="112"/>
        <v>2020</v>
      </c>
      <c r="C1152" s="17">
        <f t="shared" si="113"/>
        <v>2</v>
      </c>
      <c r="D1152" s="17">
        <f t="shared" si="114"/>
        <v>22</v>
      </c>
      <c r="E1152" s="17">
        <v>0.01</v>
      </c>
      <c r="F1152" s="17">
        <v>0</v>
      </c>
      <c r="G1152" s="12">
        <f t="shared" si="115"/>
        <v>1.0000000000000001E-5</v>
      </c>
    </row>
    <row r="1153" spans="1:7" x14ac:dyDescent="0.35">
      <c r="A1153" s="18">
        <v>43884</v>
      </c>
      <c r="B1153" s="17">
        <f t="shared" si="112"/>
        <v>2020</v>
      </c>
      <c r="C1153" s="17">
        <f t="shared" si="113"/>
        <v>2</v>
      </c>
      <c r="D1153" s="17">
        <f t="shared" si="114"/>
        <v>23</v>
      </c>
      <c r="E1153" s="17">
        <v>0.01</v>
      </c>
      <c r="F1153" s="17">
        <v>0</v>
      </c>
      <c r="G1153" s="12">
        <f t="shared" si="115"/>
        <v>1.0000000000000001E-5</v>
      </c>
    </row>
    <row r="1154" spans="1:7" x14ac:dyDescent="0.35">
      <c r="A1154" s="18">
        <v>43885</v>
      </c>
      <c r="B1154" s="17">
        <f t="shared" si="112"/>
        <v>2020</v>
      </c>
      <c r="C1154" s="17">
        <f t="shared" si="113"/>
        <v>2</v>
      </c>
      <c r="D1154" s="17">
        <f t="shared" si="114"/>
        <v>24</v>
      </c>
      <c r="E1154" s="17">
        <v>0.01</v>
      </c>
      <c r="F1154" s="17">
        <v>0</v>
      </c>
      <c r="G1154" s="12">
        <f t="shared" si="115"/>
        <v>1.0000000000000001E-5</v>
      </c>
    </row>
    <row r="1155" spans="1:7" x14ac:dyDescent="0.35">
      <c r="A1155" s="18">
        <v>43886</v>
      </c>
      <c r="B1155" s="17">
        <f t="shared" si="112"/>
        <v>2020</v>
      </c>
      <c r="C1155" s="17">
        <f t="shared" si="113"/>
        <v>2</v>
      </c>
      <c r="D1155" s="17">
        <f t="shared" si="114"/>
        <v>25</v>
      </c>
      <c r="E1155" s="17">
        <v>0</v>
      </c>
      <c r="F1155" s="17">
        <v>0</v>
      </c>
      <c r="G1155" s="12">
        <f t="shared" si="115"/>
        <v>0</v>
      </c>
    </row>
    <row r="1156" spans="1:7" x14ac:dyDescent="0.35">
      <c r="A1156" s="18">
        <v>43887</v>
      </c>
      <c r="B1156" s="17">
        <f t="shared" si="112"/>
        <v>2020</v>
      </c>
      <c r="C1156" s="17">
        <f t="shared" si="113"/>
        <v>2</v>
      </c>
      <c r="D1156" s="17">
        <f t="shared" si="114"/>
        <v>26</v>
      </c>
      <c r="E1156" s="17">
        <v>0</v>
      </c>
      <c r="F1156" s="17">
        <v>0</v>
      </c>
      <c r="G1156" s="12">
        <f t="shared" si="115"/>
        <v>0</v>
      </c>
    </row>
    <row r="1157" spans="1:7" x14ac:dyDescent="0.35">
      <c r="A1157" s="18">
        <v>43888</v>
      </c>
      <c r="B1157" s="17">
        <f t="shared" si="112"/>
        <v>2020</v>
      </c>
      <c r="C1157" s="17">
        <f t="shared" si="113"/>
        <v>2</v>
      </c>
      <c r="D1157" s="17">
        <f t="shared" si="114"/>
        <v>27</v>
      </c>
      <c r="E1157" s="17">
        <v>0</v>
      </c>
      <c r="F1157" s="17">
        <v>0</v>
      </c>
      <c r="G1157" s="12">
        <f t="shared" si="115"/>
        <v>0</v>
      </c>
    </row>
    <row r="1158" spans="1:7" x14ac:dyDescent="0.35">
      <c r="A1158" s="18">
        <v>43889</v>
      </c>
      <c r="B1158" s="17">
        <f t="shared" ref="B1158:B1221" si="116">YEAR(A1158)</f>
        <v>2020</v>
      </c>
      <c r="C1158" s="17">
        <f t="shared" ref="C1158:C1221" si="117">MONTH(A1158)</f>
        <v>2</v>
      </c>
      <c r="D1158" s="17">
        <f t="shared" ref="D1158:D1221" si="118">DAY(A1158)</f>
        <v>28</v>
      </c>
      <c r="E1158" s="17">
        <v>0</v>
      </c>
      <c r="F1158" s="17">
        <v>0</v>
      </c>
      <c r="G1158" s="12">
        <f t="shared" ref="G1158:G1221" si="119">SUM(E1158:F1158)/1000</f>
        <v>0</v>
      </c>
    </row>
    <row r="1159" spans="1:7" x14ac:dyDescent="0.35">
      <c r="A1159" s="18">
        <v>43890</v>
      </c>
      <c r="B1159" s="17">
        <f t="shared" si="116"/>
        <v>2020</v>
      </c>
      <c r="C1159" s="17">
        <f t="shared" si="117"/>
        <v>2</v>
      </c>
      <c r="D1159" s="17">
        <f t="shared" si="118"/>
        <v>29</v>
      </c>
      <c r="E1159" s="17">
        <v>0</v>
      </c>
      <c r="F1159" s="17">
        <v>0</v>
      </c>
      <c r="G1159" s="12">
        <f t="shared" si="119"/>
        <v>0</v>
      </c>
    </row>
    <row r="1160" spans="1:7" x14ac:dyDescent="0.35">
      <c r="A1160" s="18">
        <v>43891</v>
      </c>
      <c r="B1160" s="17">
        <f t="shared" si="116"/>
        <v>2020</v>
      </c>
      <c r="C1160" s="17">
        <f t="shared" si="117"/>
        <v>3</v>
      </c>
      <c r="D1160" s="17">
        <f t="shared" si="118"/>
        <v>1</v>
      </c>
      <c r="E1160" s="17">
        <v>0</v>
      </c>
      <c r="F1160" s="17">
        <v>0</v>
      </c>
      <c r="G1160" s="12">
        <f t="shared" si="119"/>
        <v>0</v>
      </c>
    </row>
    <row r="1161" spans="1:7" x14ac:dyDescent="0.35">
      <c r="A1161" s="18">
        <v>43892</v>
      </c>
      <c r="B1161" s="17">
        <f t="shared" si="116"/>
        <v>2020</v>
      </c>
      <c r="C1161" s="17">
        <f t="shared" si="117"/>
        <v>3</v>
      </c>
      <c r="D1161" s="17">
        <f t="shared" si="118"/>
        <v>2</v>
      </c>
      <c r="E1161" s="17">
        <v>0</v>
      </c>
      <c r="F1161" s="17">
        <v>0</v>
      </c>
      <c r="G1161" s="12">
        <f t="shared" si="119"/>
        <v>0</v>
      </c>
    </row>
    <row r="1162" spans="1:7" x14ac:dyDescent="0.35">
      <c r="A1162" s="18">
        <v>43893</v>
      </c>
      <c r="B1162" s="17">
        <f t="shared" si="116"/>
        <v>2020</v>
      </c>
      <c r="C1162" s="17">
        <f t="shared" si="117"/>
        <v>3</v>
      </c>
      <c r="D1162" s="17">
        <f t="shared" si="118"/>
        <v>3</v>
      </c>
      <c r="E1162" s="17">
        <v>2.75</v>
      </c>
      <c r="F1162" s="17">
        <v>0</v>
      </c>
      <c r="G1162" s="12">
        <f t="shared" si="119"/>
        <v>2.7499999999999998E-3</v>
      </c>
    </row>
    <row r="1163" spans="1:7" x14ac:dyDescent="0.35">
      <c r="A1163" s="18">
        <v>43894</v>
      </c>
      <c r="B1163" s="17">
        <f t="shared" si="116"/>
        <v>2020</v>
      </c>
      <c r="C1163" s="17">
        <f t="shared" si="117"/>
        <v>3</v>
      </c>
      <c r="D1163" s="17">
        <f t="shared" si="118"/>
        <v>4</v>
      </c>
      <c r="E1163" s="17">
        <v>0.01</v>
      </c>
      <c r="F1163" s="17">
        <v>0</v>
      </c>
      <c r="G1163" s="12">
        <f t="shared" si="119"/>
        <v>1.0000000000000001E-5</v>
      </c>
    </row>
    <row r="1164" spans="1:7" x14ac:dyDescent="0.35">
      <c r="A1164" s="18">
        <v>43895</v>
      </c>
      <c r="B1164" s="17">
        <f t="shared" si="116"/>
        <v>2020</v>
      </c>
      <c r="C1164" s="17">
        <f t="shared" si="117"/>
        <v>3</v>
      </c>
      <c r="D1164" s="17">
        <f t="shared" si="118"/>
        <v>5</v>
      </c>
      <c r="E1164" s="17">
        <v>3.33</v>
      </c>
      <c r="F1164" s="17">
        <v>0</v>
      </c>
      <c r="G1164" s="12">
        <f t="shared" si="119"/>
        <v>3.3300000000000001E-3</v>
      </c>
    </row>
    <row r="1165" spans="1:7" x14ac:dyDescent="0.35">
      <c r="A1165" s="18">
        <v>43896</v>
      </c>
      <c r="B1165" s="17">
        <f t="shared" si="116"/>
        <v>2020</v>
      </c>
      <c r="C1165" s="17">
        <f t="shared" si="117"/>
        <v>3</v>
      </c>
      <c r="D1165" s="17">
        <f t="shared" si="118"/>
        <v>6</v>
      </c>
      <c r="E1165" s="17">
        <v>0</v>
      </c>
      <c r="F1165" s="17">
        <v>0</v>
      </c>
      <c r="G1165" s="12">
        <f t="shared" si="119"/>
        <v>0</v>
      </c>
    </row>
    <row r="1166" spans="1:7" x14ac:dyDescent="0.35">
      <c r="A1166" s="18">
        <v>43897</v>
      </c>
      <c r="B1166" s="17">
        <f t="shared" si="116"/>
        <v>2020</v>
      </c>
      <c r="C1166" s="17">
        <f t="shared" si="117"/>
        <v>3</v>
      </c>
      <c r="D1166" s="17">
        <f t="shared" si="118"/>
        <v>7</v>
      </c>
      <c r="E1166" s="17">
        <v>0.15</v>
      </c>
      <c r="F1166" s="17">
        <v>0</v>
      </c>
      <c r="G1166" s="12">
        <f t="shared" si="119"/>
        <v>1.4999999999999999E-4</v>
      </c>
    </row>
    <row r="1167" spans="1:7" x14ac:dyDescent="0.35">
      <c r="A1167" s="18">
        <v>43898</v>
      </c>
      <c r="B1167" s="17">
        <f t="shared" si="116"/>
        <v>2020</v>
      </c>
      <c r="C1167" s="17">
        <f t="shared" si="117"/>
        <v>3</v>
      </c>
      <c r="D1167" s="17">
        <f t="shared" si="118"/>
        <v>8</v>
      </c>
      <c r="E1167" s="17">
        <v>1.2</v>
      </c>
      <c r="F1167" s="17">
        <v>0</v>
      </c>
      <c r="G1167" s="12">
        <f t="shared" si="119"/>
        <v>1.1999999999999999E-3</v>
      </c>
    </row>
    <row r="1168" spans="1:7" x14ac:dyDescent="0.35">
      <c r="A1168" s="18">
        <v>43899</v>
      </c>
      <c r="B1168" s="17">
        <f t="shared" si="116"/>
        <v>2020</v>
      </c>
      <c r="C1168" s="17">
        <f t="shared" si="117"/>
        <v>3</v>
      </c>
      <c r="D1168" s="17">
        <f t="shared" si="118"/>
        <v>9</v>
      </c>
      <c r="E1168" s="17">
        <v>3.17</v>
      </c>
      <c r="F1168" s="17">
        <v>0</v>
      </c>
      <c r="G1168" s="12">
        <f t="shared" si="119"/>
        <v>3.1700000000000001E-3</v>
      </c>
    </row>
    <row r="1169" spans="1:7" x14ac:dyDescent="0.35">
      <c r="A1169" s="18">
        <v>43900</v>
      </c>
      <c r="B1169" s="17">
        <f t="shared" si="116"/>
        <v>2020</v>
      </c>
      <c r="C1169" s="17">
        <f t="shared" si="117"/>
        <v>3</v>
      </c>
      <c r="D1169" s="17">
        <f t="shared" si="118"/>
        <v>10</v>
      </c>
      <c r="E1169" s="17">
        <v>8.58</v>
      </c>
      <c r="F1169" s="17">
        <v>0</v>
      </c>
      <c r="G1169" s="12">
        <f t="shared" si="119"/>
        <v>8.5800000000000008E-3</v>
      </c>
    </row>
    <row r="1170" spans="1:7" x14ac:dyDescent="0.35">
      <c r="A1170" s="18">
        <v>43901</v>
      </c>
      <c r="B1170" s="17">
        <f t="shared" si="116"/>
        <v>2020</v>
      </c>
      <c r="C1170" s="17">
        <f t="shared" si="117"/>
        <v>3</v>
      </c>
      <c r="D1170" s="17">
        <f t="shared" si="118"/>
        <v>11</v>
      </c>
      <c r="E1170" s="17">
        <v>7.73</v>
      </c>
      <c r="F1170" s="17">
        <v>0</v>
      </c>
      <c r="G1170" s="12">
        <f t="shared" si="119"/>
        <v>7.7300000000000008E-3</v>
      </c>
    </row>
    <row r="1171" spans="1:7" x14ac:dyDescent="0.35">
      <c r="A1171" s="18">
        <v>43902</v>
      </c>
      <c r="B1171" s="17">
        <f t="shared" si="116"/>
        <v>2020</v>
      </c>
      <c r="C1171" s="17">
        <f t="shared" si="117"/>
        <v>3</v>
      </c>
      <c r="D1171" s="17">
        <f t="shared" si="118"/>
        <v>12</v>
      </c>
      <c r="E1171" s="17">
        <v>7.34</v>
      </c>
      <c r="F1171" s="17">
        <v>0</v>
      </c>
      <c r="G1171" s="12">
        <f t="shared" si="119"/>
        <v>7.3400000000000002E-3</v>
      </c>
    </row>
    <row r="1172" spans="1:7" x14ac:dyDescent="0.35">
      <c r="A1172" s="18">
        <v>43903</v>
      </c>
      <c r="B1172" s="17">
        <f t="shared" si="116"/>
        <v>2020</v>
      </c>
      <c r="C1172" s="17">
        <f t="shared" si="117"/>
        <v>3</v>
      </c>
      <c r="D1172" s="17">
        <f t="shared" si="118"/>
        <v>13</v>
      </c>
      <c r="E1172" s="17">
        <v>3.45</v>
      </c>
      <c r="F1172" s="17">
        <v>0</v>
      </c>
      <c r="G1172" s="12">
        <f t="shared" si="119"/>
        <v>3.4500000000000004E-3</v>
      </c>
    </row>
    <row r="1173" spans="1:7" x14ac:dyDescent="0.35">
      <c r="A1173" s="18">
        <v>43904</v>
      </c>
      <c r="B1173" s="17">
        <f t="shared" si="116"/>
        <v>2020</v>
      </c>
      <c r="C1173" s="17">
        <f t="shared" si="117"/>
        <v>3</v>
      </c>
      <c r="D1173" s="17">
        <f t="shared" si="118"/>
        <v>14</v>
      </c>
      <c r="E1173" s="17">
        <v>1.4</v>
      </c>
      <c r="F1173" s="17">
        <v>0</v>
      </c>
      <c r="G1173" s="12">
        <f t="shared" si="119"/>
        <v>1.4E-3</v>
      </c>
    </row>
    <row r="1174" spans="1:7" x14ac:dyDescent="0.35">
      <c r="A1174" s="18">
        <v>43905</v>
      </c>
      <c r="B1174" s="17">
        <f t="shared" si="116"/>
        <v>2020</v>
      </c>
      <c r="C1174" s="17">
        <f t="shared" si="117"/>
        <v>3</v>
      </c>
      <c r="D1174" s="17">
        <f t="shared" si="118"/>
        <v>15</v>
      </c>
      <c r="E1174" s="17">
        <v>1.4</v>
      </c>
      <c r="F1174" s="17">
        <v>0</v>
      </c>
      <c r="G1174" s="12">
        <f t="shared" si="119"/>
        <v>1.4E-3</v>
      </c>
    </row>
    <row r="1175" spans="1:7" x14ac:dyDescent="0.35">
      <c r="A1175" s="18">
        <v>43906</v>
      </c>
      <c r="B1175" s="17">
        <f t="shared" si="116"/>
        <v>2020</v>
      </c>
      <c r="C1175" s="17">
        <f t="shared" si="117"/>
        <v>3</v>
      </c>
      <c r="D1175" s="17">
        <f t="shared" si="118"/>
        <v>16</v>
      </c>
      <c r="E1175" s="17">
        <v>8.2100000000000009</v>
      </c>
      <c r="F1175" s="17">
        <v>0</v>
      </c>
      <c r="G1175" s="12">
        <f t="shared" si="119"/>
        <v>8.2100000000000003E-3</v>
      </c>
    </row>
    <row r="1176" spans="1:7" x14ac:dyDescent="0.35">
      <c r="A1176" s="18">
        <v>43907</v>
      </c>
      <c r="B1176" s="17">
        <f t="shared" si="116"/>
        <v>2020</v>
      </c>
      <c r="C1176" s="17">
        <f t="shared" si="117"/>
        <v>3</v>
      </c>
      <c r="D1176" s="17">
        <f t="shared" si="118"/>
        <v>17</v>
      </c>
      <c r="E1176" s="17">
        <v>13.14</v>
      </c>
      <c r="F1176" s="17">
        <v>0</v>
      </c>
      <c r="G1176" s="12">
        <f t="shared" si="119"/>
        <v>1.3140000000000001E-2</v>
      </c>
    </row>
    <row r="1177" spans="1:7" x14ac:dyDescent="0.35">
      <c r="A1177" s="18">
        <v>43908</v>
      </c>
      <c r="B1177" s="17">
        <f t="shared" si="116"/>
        <v>2020</v>
      </c>
      <c r="C1177" s="17">
        <f t="shared" si="117"/>
        <v>3</v>
      </c>
      <c r="D1177" s="17">
        <f t="shared" si="118"/>
        <v>18</v>
      </c>
      <c r="E1177" s="17">
        <v>4.58</v>
      </c>
      <c r="F1177" s="17">
        <v>0</v>
      </c>
      <c r="G1177" s="12">
        <f t="shared" si="119"/>
        <v>4.5799999999999999E-3</v>
      </c>
    </row>
    <row r="1178" spans="1:7" x14ac:dyDescent="0.35">
      <c r="A1178" s="18">
        <v>43909</v>
      </c>
      <c r="B1178" s="17">
        <f t="shared" si="116"/>
        <v>2020</v>
      </c>
      <c r="C1178" s="17">
        <f t="shared" si="117"/>
        <v>3</v>
      </c>
      <c r="D1178" s="17">
        <f t="shared" si="118"/>
        <v>19</v>
      </c>
      <c r="E1178" s="17">
        <v>0</v>
      </c>
      <c r="F1178" s="17">
        <v>0</v>
      </c>
      <c r="G1178" s="12">
        <f t="shared" si="119"/>
        <v>0</v>
      </c>
    </row>
    <row r="1179" spans="1:7" x14ac:dyDescent="0.35">
      <c r="A1179" s="18">
        <v>43910</v>
      </c>
      <c r="B1179" s="17">
        <f t="shared" si="116"/>
        <v>2020</v>
      </c>
      <c r="C1179" s="17">
        <f t="shared" si="117"/>
        <v>3</v>
      </c>
      <c r="D1179" s="17">
        <f t="shared" si="118"/>
        <v>20</v>
      </c>
      <c r="E1179" s="17">
        <v>0</v>
      </c>
      <c r="F1179" s="17">
        <v>0</v>
      </c>
      <c r="G1179" s="12">
        <f t="shared" si="119"/>
        <v>0</v>
      </c>
    </row>
    <row r="1180" spans="1:7" x14ac:dyDescent="0.35">
      <c r="A1180" s="18">
        <v>43911</v>
      </c>
      <c r="B1180" s="17">
        <f t="shared" si="116"/>
        <v>2020</v>
      </c>
      <c r="C1180" s="17">
        <f t="shared" si="117"/>
        <v>3</v>
      </c>
      <c r="D1180" s="17">
        <f t="shared" si="118"/>
        <v>21</v>
      </c>
      <c r="E1180" s="17">
        <v>0</v>
      </c>
      <c r="F1180" s="17">
        <v>0</v>
      </c>
      <c r="G1180" s="12">
        <f t="shared" si="119"/>
        <v>0</v>
      </c>
    </row>
    <row r="1181" spans="1:7" x14ac:dyDescent="0.35">
      <c r="A1181" s="18">
        <v>43912</v>
      </c>
      <c r="B1181" s="17">
        <f t="shared" si="116"/>
        <v>2020</v>
      </c>
      <c r="C1181" s="17">
        <f t="shared" si="117"/>
        <v>3</v>
      </c>
      <c r="D1181" s="17">
        <f t="shared" si="118"/>
        <v>22</v>
      </c>
      <c r="E1181" s="17">
        <v>0</v>
      </c>
      <c r="F1181" s="17">
        <v>0</v>
      </c>
      <c r="G1181" s="12">
        <f t="shared" si="119"/>
        <v>0</v>
      </c>
    </row>
    <row r="1182" spans="1:7" x14ac:dyDescent="0.35">
      <c r="A1182" s="18">
        <v>43913</v>
      </c>
      <c r="B1182" s="17">
        <f t="shared" si="116"/>
        <v>2020</v>
      </c>
      <c r="C1182" s="17">
        <f t="shared" si="117"/>
        <v>3</v>
      </c>
      <c r="D1182" s="17">
        <f t="shared" si="118"/>
        <v>23</v>
      </c>
      <c r="E1182" s="17">
        <v>0</v>
      </c>
      <c r="F1182" s="17">
        <v>0</v>
      </c>
      <c r="G1182" s="12">
        <f t="shared" si="119"/>
        <v>0</v>
      </c>
    </row>
    <row r="1183" spans="1:7" x14ac:dyDescent="0.35">
      <c r="A1183" s="18">
        <v>43914</v>
      </c>
      <c r="B1183" s="17">
        <f t="shared" si="116"/>
        <v>2020</v>
      </c>
      <c r="C1183" s="17">
        <f t="shared" si="117"/>
        <v>3</v>
      </c>
      <c r="D1183" s="17">
        <f t="shared" si="118"/>
        <v>24</v>
      </c>
      <c r="E1183" s="17">
        <v>8.91</v>
      </c>
      <c r="F1183" s="17">
        <v>0</v>
      </c>
      <c r="G1183" s="12">
        <f t="shared" si="119"/>
        <v>8.9099999999999995E-3</v>
      </c>
    </row>
    <row r="1184" spans="1:7" x14ac:dyDescent="0.35">
      <c r="A1184" s="18">
        <v>43915</v>
      </c>
      <c r="B1184" s="17">
        <f t="shared" si="116"/>
        <v>2020</v>
      </c>
      <c r="C1184" s="17">
        <f t="shared" si="117"/>
        <v>3</v>
      </c>
      <c r="D1184" s="17">
        <f t="shared" si="118"/>
        <v>25</v>
      </c>
      <c r="E1184" s="17">
        <v>8.59</v>
      </c>
      <c r="F1184" s="17">
        <v>0</v>
      </c>
      <c r="G1184" s="12">
        <f t="shared" si="119"/>
        <v>8.5900000000000004E-3</v>
      </c>
    </row>
    <row r="1185" spans="1:7" x14ac:dyDescent="0.35">
      <c r="A1185" s="18">
        <v>43916</v>
      </c>
      <c r="B1185" s="17">
        <f t="shared" si="116"/>
        <v>2020</v>
      </c>
      <c r="C1185" s="17">
        <f t="shared" si="117"/>
        <v>3</v>
      </c>
      <c r="D1185" s="17">
        <f t="shared" si="118"/>
        <v>26</v>
      </c>
      <c r="E1185" s="17">
        <v>3.07</v>
      </c>
      <c r="F1185" s="17">
        <v>0</v>
      </c>
      <c r="G1185" s="12">
        <f t="shared" si="119"/>
        <v>3.0699999999999998E-3</v>
      </c>
    </row>
    <row r="1186" spans="1:7" x14ac:dyDescent="0.35">
      <c r="A1186" s="18">
        <v>43917</v>
      </c>
      <c r="B1186" s="17">
        <f t="shared" si="116"/>
        <v>2020</v>
      </c>
      <c r="C1186" s="17">
        <f t="shared" si="117"/>
        <v>3</v>
      </c>
      <c r="D1186" s="17">
        <f t="shared" si="118"/>
        <v>27</v>
      </c>
      <c r="E1186" s="17">
        <v>12.83</v>
      </c>
      <c r="F1186" s="17">
        <v>0</v>
      </c>
      <c r="G1186" s="12">
        <f t="shared" si="119"/>
        <v>1.2829999999999999E-2</v>
      </c>
    </row>
    <row r="1187" spans="1:7" x14ac:dyDescent="0.35">
      <c r="A1187" s="18">
        <v>43918</v>
      </c>
      <c r="B1187" s="17">
        <f t="shared" si="116"/>
        <v>2020</v>
      </c>
      <c r="C1187" s="17">
        <f t="shared" si="117"/>
        <v>3</v>
      </c>
      <c r="D1187" s="17">
        <f t="shared" si="118"/>
        <v>28</v>
      </c>
      <c r="E1187" s="17">
        <v>12.21</v>
      </c>
      <c r="F1187" s="17">
        <v>0</v>
      </c>
      <c r="G1187" s="12">
        <f t="shared" si="119"/>
        <v>1.221E-2</v>
      </c>
    </row>
    <row r="1188" spans="1:7" x14ac:dyDescent="0.35">
      <c r="A1188" s="18">
        <v>43919</v>
      </c>
      <c r="B1188" s="17">
        <f t="shared" si="116"/>
        <v>2020</v>
      </c>
      <c r="C1188" s="17">
        <f t="shared" si="117"/>
        <v>3</v>
      </c>
      <c r="D1188" s="17">
        <f t="shared" si="118"/>
        <v>29</v>
      </c>
      <c r="E1188" s="17">
        <v>12.72</v>
      </c>
      <c r="F1188" s="17">
        <v>0</v>
      </c>
      <c r="G1188" s="12">
        <f t="shared" si="119"/>
        <v>1.272E-2</v>
      </c>
    </row>
    <row r="1189" spans="1:7" x14ac:dyDescent="0.35">
      <c r="A1189" s="18">
        <v>43920</v>
      </c>
      <c r="B1189" s="17">
        <f t="shared" si="116"/>
        <v>2020</v>
      </c>
      <c r="C1189" s="17">
        <f t="shared" si="117"/>
        <v>3</v>
      </c>
      <c r="D1189" s="17">
        <f t="shared" si="118"/>
        <v>30</v>
      </c>
      <c r="E1189" s="17">
        <v>12.58</v>
      </c>
      <c r="F1189" s="17">
        <v>0</v>
      </c>
      <c r="G1189" s="12">
        <f t="shared" si="119"/>
        <v>1.2580000000000001E-2</v>
      </c>
    </row>
    <row r="1190" spans="1:7" x14ac:dyDescent="0.35">
      <c r="A1190" s="18">
        <v>43921</v>
      </c>
      <c r="B1190" s="17">
        <f t="shared" si="116"/>
        <v>2020</v>
      </c>
      <c r="C1190" s="17">
        <f t="shared" si="117"/>
        <v>3</v>
      </c>
      <c r="D1190" s="17">
        <f t="shared" si="118"/>
        <v>31</v>
      </c>
      <c r="E1190" s="17">
        <v>13.55</v>
      </c>
      <c r="F1190" s="17">
        <v>0</v>
      </c>
      <c r="G1190" s="12">
        <f t="shared" si="119"/>
        <v>1.3550000000000001E-2</v>
      </c>
    </row>
    <row r="1191" spans="1:7" x14ac:dyDescent="0.35">
      <c r="A1191" s="18">
        <v>43922</v>
      </c>
      <c r="B1191" s="17">
        <f t="shared" si="116"/>
        <v>2020</v>
      </c>
      <c r="C1191" s="17">
        <f t="shared" si="117"/>
        <v>4</v>
      </c>
      <c r="D1191" s="17">
        <f t="shared" si="118"/>
        <v>1</v>
      </c>
      <c r="E1191" s="17">
        <v>15.53</v>
      </c>
      <c r="F1191" s="17">
        <v>4.83</v>
      </c>
      <c r="G1191" s="12">
        <f t="shared" si="119"/>
        <v>2.036E-2</v>
      </c>
    </row>
    <row r="1192" spans="1:7" x14ac:dyDescent="0.35">
      <c r="A1192" s="18">
        <v>43923</v>
      </c>
      <c r="B1192" s="17">
        <f t="shared" si="116"/>
        <v>2020</v>
      </c>
      <c r="C1192" s="17">
        <f t="shared" si="117"/>
        <v>4</v>
      </c>
      <c r="D1192" s="17">
        <f t="shared" si="118"/>
        <v>2</v>
      </c>
      <c r="E1192" s="17">
        <v>15.53</v>
      </c>
      <c r="F1192" s="17">
        <v>4.83</v>
      </c>
      <c r="G1192" s="12">
        <f t="shared" si="119"/>
        <v>2.036E-2</v>
      </c>
    </row>
    <row r="1193" spans="1:7" x14ac:dyDescent="0.35">
      <c r="A1193" s="18">
        <v>43924</v>
      </c>
      <c r="B1193" s="17">
        <f t="shared" si="116"/>
        <v>2020</v>
      </c>
      <c r="C1193" s="17">
        <f t="shared" si="117"/>
        <v>4</v>
      </c>
      <c r="D1193" s="17">
        <f t="shared" si="118"/>
        <v>3</v>
      </c>
      <c r="E1193" s="17">
        <v>14.08</v>
      </c>
      <c r="F1193" s="17">
        <v>4.83</v>
      </c>
      <c r="G1193" s="12">
        <f t="shared" si="119"/>
        <v>1.891E-2</v>
      </c>
    </row>
    <row r="1194" spans="1:7" x14ac:dyDescent="0.35">
      <c r="A1194" s="18">
        <v>43925</v>
      </c>
      <c r="B1194" s="17">
        <f t="shared" si="116"/>
        <v>2020</v>
      </c>
      <c r="C1194" s="17">
        <f t="shared" si="117"/>
        <v>4</v>
      </c>
      <c r="D1194" s="17">
        <f t="shared" si="118"/>
        <v>4</v>
      </c>
      <c r="E1194" s="17">
        <v>15.66</v>
      </c>
      <c r="F1194" s="17">
        <v>4.83</v>
      </c>
      <c r="G1194" s="12">
        <f t="shared" si="119"/>
        <v>2.0490000000000001E-2</v>
      </c>
    </row>
    <row r="1195" spans="1:7" x14ac:dyDescent="0.35">
      <c r="A1195" s="18">
        <v>43926</v>
      </c>
      <c r="B1195" s="17">
        <f t="shared" si="116"/>
        <v>2020</v>
      </c>
      <c r="C1195" s="17">
        <f t="shared" si="117"/>
        <v>4</v>
      </c>
      <c r="D1195" s="17">
        <f t="shared" si="118"/>
        <v>5</v>
      </c>
      <c r="E1195" s="17">
        <v>15</v>
      </c>
      <c r="F1195" s="17">
        <v>4.83</v>
      </c>
      <c r="G1195" s="12">
        <f t="shared" si="119"/>
        <v>1.9829999999999997E-2</v>
      </c>
    </row>
    <row r="1196" spans="1:7" x14ac:dyDescent="0.35">
      <c r="A1196" s="18">
        <v>43927</v>
      </c>
      <c r="B1196" s="17">
        <f t="shared" si="116"/>
        <v>2020</v>
      </c>
      <c r="C1196" s="17">
        <f t="shared" si="117"/>
        <v>4</v>
      </c>
      <c r="D1196" s="17">
        <f t="shared" si="118"/>
        <v>6</v>
      </c>
      <c r="E1196" s="17">
        <v>15.67</v>
      </c>
      <c r="F1196" s="17">
        <v>4.83</v>
      </c>
      <c r="G1196" s="12">
        <f t="shared" si="119"/>
        <v>2.0500000000000001E-2</v>
      </c>
    </row>
    <row r="1197" spans="1:7" x14ac:dyDescent="0.35">
      <c r="A1197" s="18">
        <v>43928</v>
      </c>
      <c r="B1197" s="17">
        <f t="shared" si="116"/>
        <v>2020</v>
      </c>
      <c r="C1197" s="17">
        <f t="shared" si="117"/>
        <v>4</v>
      </c>
      <c r="D1197" s="17">
        <f t="shared" si="118"/>
        <v>7</v>
      </c>
      <c r="E1197" s="17">
        <v>15.66</v>
      </c>
      <c r="F1197" s="17">
        <v>6.75</v>
      </c>
      <c r="G1197" s="12">
        <f t="shared" si="119"/>
        <v>2.2409999999999999E-2</v>
      </c>
    </row>
    <row r="1198" spans="1:7" x14ac:dyDescent="0.35">
      <c r="A1198" s="18">
        <v>43929</v>
      </c>
      <c r="B1198" s="17">
        <f t="shared" si="116"/>
        <v>2020</v>
      </c>
      <c r="C1198" s="17">
        <f t="shared" si="117"/>
        <v>4</v>
      </c>
      <c r="D1198" s="17">
        <f t="shared" si="118"/>
        <v>8</v>
      </c>
      <c r="E1198" s="17">
        <v>15.66</v>
      </c>
      <c r="F1198" s="17">
        <v>6.71</v>
      </c>
      <c r="G1198" s="12">
        <f t="shared" si="119"/>
        <v>2.2370000000000001E-2</v>
      </c>
    </row>
    <row r="1199" spans="1:7" x14ac:dyDescent="0.35">
      <c r="A1199" s="18">
        <v>43930</v>
      </c>
      <c r="B1199" s="17">
        <f t="shared" si="116"/>
        <v>2020</v>
      </c>
      <c r="C1199" s="17">
        <f t="shared" si="117"/>
        <v>4</v>
      </c>
      <c r="D1199" s="17">
        <f t="shared" si="118"/>
        <v>9</v>
      </c>
      <c r="E1199" s="17">
        <v>15.66</v>
      </c>
      <c r="F1199" s="17">
        <v>10.92</v>
      </c>
      <c r="G1199" s="12">
        <f t="shared" si="119"/>
        <v>2.6579999999999999E-2</v>
      </c>
    </row>
    <row r="1200" spans="1:7" x14ac:dyDescent="0.35">
      <c r="A1200" s="18">
        <v>43931</v>
      </c>
      <c r="B1200" s="17">
        <f t="shared" si="116"/>
        <v>2020</v>
      </c>
      <c r="C1200" s="17">
        <f t="shared" si="117"/>
        <v>4</v>
      </c>
      <c r="D1200" s="17">
        <f t="shared" si="118"/>
        <v>10</v>
      </c>
      <c r="E1200" s="17">
        <v>15.68</v>
      </c>
      <c r="F1200" s="17">
        <v>13.71</v>
      </c>
      <c r="G1200" s="12">
        <f t="shared" si="119"/>
        <v>2.9389999999999999E-2</v>
      </c>
    </row>
    <row r="1201" spans="1:7" x14ac:dyDescent="0.35">
      <c r="A1201" s="18">
        <v>43932</v>
      </c>
      <c r="B1201" s="17">
        <f t="shared" si="116"/>
        <v>2020</v>
      </c>
      <c r="C1201" s="17">
        <f t="shared" si="117"/>
        <v>4</v>
      </c>
      <c r="D1201" s="17">
        <f t="shared" si="118"/>
        <v>11</v>
      </c>
      <c r="E1201" s="17">
        <v>14.34</v>
      </c>
      <c r="F1201" s="17">
        <v>15.04</v>
      </c>
      <c r="G1201" s="12">
        <f t="shared" si="119"/>
        <v>2.938E-2</v>
      </c>
    </row>
    <row r="1202" spans="1:7" x14ac:dyDescent="0.35">
      <c r="A1202" s="18">
        <v>43933</v>
      </c>
      <c r="B1202" s="17">
        <f t="shared" si="116"/>
        <v>2020</v>
      </c>
      <c r="C1202" s="17">
        <f t="shared" si="117"/>
        <v>4</v>
      </c>
      <c r="D1202" s="17">
        <f t="shared" si="118"/>
        <v>12</v>
      </c>
      <c r="E1202" s="17">
        <v>15.68</v>
      </c>
      <c r="F1202" s="17">
        <v>15.12</v>
      </c>
      <c r="G1202" s="12">
        <f t="shared" si="119"/>
        <v>3.0799999999999998E-2</v>
      </c>
    </row>
    <row r="1203" spans="1:7" x14ac:dyDescent="0.35">
      <c r="A1203" s="18">
        <v>43934</v>
      </c>
      <c r="B1203" s="17">
        <f t="shared" si="116"/>
        <v>2020</v>
      </c>
      <c r="C1203" s="17">
        <f t="shared" si="117"/>
        <v>4</v>
      </c>
      <c r="D1203" s="17">
        <f t="shared" si="118"/>
        <v>13</v>
      </c>
      <c r="E1203" s="17">
        <v>15.68</v>
      </c>
      <c r="F1203" s="17">
        <v>11.89</v>
      </c>
      <c r="G1203" s="12">
        <f t="shared" si="119"/>
        <v>2.7570000000000001E-2</v>
      </c>
    </row>
    <row r="1204" spans="1:7" x14ac:dyDescent="0.35">
      <c r="A1204" s="18">
        <v>43935</v>
      </c>
      <c r="B1204" s="17">
        <f t="shared" si="116"/>
        <v>2020</v>
      </c>
      <c r="C1204" s="17">
        <f t="shared" si="117"/>
        <v>4</v>
      </c>
      <c r="D1204" s="17">
        <f t="shared" si="118"/>
        <v>14</v>
      </c>
      <c r="E1204" s="17">
        <v>15.66</v>
      </c>
      <c r="F1204" s="17">
        <v>13.21</v>
      </c>
      <c r="G1204" s="12">
        <f t="shared" si="119"/>
        <v>2.887E-2</v>
      </c>
    </row>
    <row r="1205" spans="1:7" x14ac:dyDescent="0.35">
      <c r="A1205" s="18">
        <v>43936</v>
      </c>
      <c r="B1205" s="17">
        <f t="shared" si="116"/>
        <v>2020</v>
      </c>
      <c r="C1205" s="17">
        <f t="shared" si="117"/>
        <v>4</v>
      </c>
      <c r="D1205" s="17">
        <f t="shared" si="118"/>
        <v>15</v>
      </c>
      <c r="E1205" s="17">
        <v>15.66</v>
      </c>
      <c r="F1205" s="17">
        <v>11.23</v>
      </c>
      <c r="G1205" s="12">
        <f t="shared" si="119"/>
        <v>2.6890000000000001E-2</v>
      </c>
    </row>
    <row r="1206" spans="1:7" x14ac:dyDescent="0.35">
      <c r="A1206" s="18">
        <v>43937</v>
      </c>
      <c r="B1206" s="17">
        <f t="shared" si="116"/>
        <v>2020</v>
      </c>
      <c r="C1206" s="17">
        <f t="shared" si="117"/>
        <v>4</v>
      </c>
      <c r="D1206" s="17">
        <f t="shared" si="118"/>
        <v>16</v>
      </c>
      <c r="E1206" s="17">
        <v>15.68</v>
      </c>
      <c r="F1206" s="17">
        <v>15.11</v>
      </c>
      <c r="G1206" s="12">
        <f t="shared" si="119"/>
        <v>3.0789999999999998E-2</v>
      </c>
    </row>
    <row r="1207" spans="1:7" x14ac:dyDescent="0.35">
      <c r="A1207" s="18">
        <v>43938</v>
      </c>
      <c r="B1207" s="17">
        <f t="shared" si="116"/>
        <v>2020</v>
      </c>
      <c r="C1207" s="17">
        <f t="shared" si="117"/>
        <v>4</v>
      </c>
      <c r="D1207" s="17">
        <f t="shared" si="118"/>
        <v>17</v>
      </c>
      <c r="E1207" s="17">
        <v>16.68</v>
      </c>
      <c r="F1207" s="17">
        <v>15.1</v>
      </c>
      <c r="G1207" s="12">
        <f t="shared" si="119"/>
        <v>3.1780000000000003E-2</v>
      </c>
    </row>
    <row r="1208" spans="1:7" x14ac:dyDescent="0.35">
      <c r="A1208" s="18">
        <v>43939</v>
      </c>
      <c r="B1208" s="17">
        <f t="shared" si="116"/>
        <v>2020</v>
      </c>
      <c r="C1208" s="17">
        <f t="shared" si="117"/>
        <v>4</v>
      </c>
      <c r="D1208" s="17">
        <f t="shared" si="118"/>
        <v>18</v>
      </c>
      <c r="E1208" s="17">
        <v>15.99</v>
      </c>
      <c r="F1208" s="17">
        <v>15.12</v>
      </c>
      <c r="G1208" s="12">
        <f t="shared" si="119"/>
        <v>3.1109999999999999E-2</v>
      </c>
    </row>
    <row r="1209" spans="1:7" x14ac:dyDescent="0.35">
      <c r="A1209" s="18">
        <v>43940</v>
      </c>
      <c r="B1209" s="17">
        <f t="shared" si="116"/>
        <v>2020</v>
      </c>
      <c r="C1209" s="17">
        <f t="shared" si="117"/>
        <v>4</v>
      </c>
      <c r="D1209" s="17">
        <f t="shared" si="118"/>
        <v>19</v>
      </c>
      <c r="E1209" s="17">
        <v>15.68</v>
      </c>
      <c r="F1209" s="17">
        <v>13.97</v>
      </c>
      <c r="G1209" s="12">
        <f t="shared" si="119"/>
        <v>2.9649999999999999E-2</v>
      </c>
    </row>
    <row r="1210" spans="1:7" x14ac:dyDescent="0.35">
      <c r="A1210" s="18">
        <v>43941</v>
      </c>
      <c r="B1210" s="17">
        <f t="shared" si="116"/>
        <v>2020</v>
      </c>
      <c r="C1210" s="17">
        <f t="shared" si="117"/>
        <v>4</v>
      </c>
      <c r="D1210" s="17">
        <f t="shared" si="118"/>
        <v>20</v>
      </c>
      <c r="E1210" s="17">
        <v>16.34</v>
      </c>
      <c r="F1210" s="17">
        <v>15.12</v>
      </c>
      <c r="G1210" s="12">
        <f t="shared" si="119"/>
        <v>3.1460000000000002E-2</v>
      </c>
    </row>
    <row r="1211" spans="1:7" x14ac:dyDescent="0.35">
      <c r="A1211" s="18">
        <v>43942</v>
      </c>
      <c r="B1211" s="17">
        <f t="shared" si="116"/>
        <v>2020</v>
      </c>
      <c r="C1211" s="17">
        <f t="shared" si="117"/>
        <v>4</v>
      </c>
      <c r="D1211" s="17">
        <f t="shared" si="118"/>
        <v>21</v>
      </c>
      <c r="E1211" s="17">
        <v>28.66</v>
      </c>
      <c r="F1211" s="17">
        <v>14.05</v>
      </c>
      <c r="G1211" s="12">
        <f t="shared" si="119"/>
        <v>4.2709999999999998E-2</v>
      </c>
    </row>
    <row r="1212" spans="1:7" x14ac:dyDescent="0.35">
      <c r="A1212" s="18">
        <v>43943</v>
      </c>
      <c r="B1212" s="17">
        <f t="shared" si="116"/>
        <v>2020</v>
      </c>
      <c r="C1212" s="17">
        <f t="shared" si="117"/>
        <v>4</v>
      </c>
      <c r="D1212" s="17">
        <f t="shared" si="118"/>
        <v>22</v>
      </c>
      <c r="E1212" s="17">
        <v>34.799999999999997</v>
      </c>
      <c r="F1212" s="17">
        <v>14.5</v>
      </c>
      <c r="G1212" s="12">
        <f t="shared" si="119"/>
        <v>4.9299999999999997E-2</v>
      </c>
    </row>
    <row r="1213" spans="1:7" x14ac:dyDescent="0.35">
      <c r="A1213" s="18">
        <v>43944</v>
      </c>
      <c r="B1213" s="17">
        <f t="shared" si="116"/>
        <v>2020</v>
      </c>
      <c r="C1213" s="17">
        <f t="shared" si="117"/>
        <v>4</v>
      </c>
      <c r="D1213" s="17">
        <f t="shared" si="118"/>
        <v>23</v>
      </c>
      <c r="E1213" s="17">
        <v>17.920000000000002</v>
      </c>
      <c r="F1213" s="17">
        <v>14.91</v>
      </c>
      <c r="G1213" s="12">
        <f t="shared" si="119"/>
        <v>3.2829999999999998E-2</v>
      </c>
    </row>
    <row r="1214" spans="1:7" x14ac:dyDescent="0.35">
      <c r="A1214" s="18">
        <v>43945</v>
      </c>
      <c r="B1214" s="17">
        <f t="shared" si="116"/>
        <v>2020</v>
      </c>
      <c r="C1214" s="17">
        <f t="shared" si="117"/>
        <v>4</v>
      </c>
      <c r="D1214" s="17">
        <f t="shared" si="118"/>
        <v>24</v>
      </c>
      <c r="E1214" s="17">
        <v>15.66</v>
      </c>
      <c r="F1214" s="17">
        <v>15.12</v>
      </c>
      <c r="G1214" s="12">
        <f t="shared" si="119"/>
        <v>3.0780000000000002E-2</v>
      </c>
    </row>
    <row r="1215" spans="1:7" x14ac:dyDescent="0.35">
      <c r="A1215" s="18">
        <v>43946</v>
      </c>
      <c r="B1215" s="17">
        <f t="shared" si="116"/>
        <v>2020</v>
      </c>
      <c r="C1215" s="17">
        <f t="shared" si="117"/>
        <v>4</v>
      </c>
      <c r="D1215" s="17">
        <f t="shared" si="118"/>
        <v>25</v>
      </c>
      <c r="E1215" s="17">
        <v>15.66</v>
      </c>
      <c r="F1215" s="17">
        <v>15.12</v>
      </c>
      <c r="G1215" s="12">
        <f t="shared" si="119"/>
        <v>3.0780000000000002E-2</v>
      </c>
    </row>
    <row r="1216" spans="1:7" x14ac:dyDescent="0.35">
      <c r="A1216" s="18">
        <v>43947</v>
      </c>
      <c r="B1216" s="17">
        <f t="shared" si="116"/>
        <v>2020</v>
      </c>
      <c r="C1216" s="17">
        <f t="shared" si="117"/>
        <v>4</v>
      </c>
      <c r="D1216" s="17">
        <f t="shared" si="118"/>
        <v>26</v>
      </c>
      <c r="E1216" s="17">
        <v>15.66</v>
      </c>
      <c r="F1216" s="17">
        <v>15.12</v>
      </c>
      <c r="G1216" s="12">
        <f t="shared" si="119"/>
        <v>3.0780000000000002E-2</v>
      </c>
    </row>
    <row r="1217" spans="1:7" x14ac:dyDescent="0.35">
      <c r="A1217" s="18">
        <v>43948</v>
      </c>
      <c r="B1217" s="17">
        <f t="shared" si="116"/>
        <v>2020</v>
      </c>
      <c r="C1217" s="17">
        <f t="shared" si="117"/>
        <v>4</v>
      </c>
      <c r="D1217" s="17">
        <f t="shared" si="118"/>
        <v>27</v>
      </c>
      <c r="E1217" s="17">
        <v>15.68</v>
      </c>
      <c r="F1217" s="17">
        <v>15.12</v>
      </c>
      <c r="G1217" s="12">
        <f t="shared" si="119"/>
        <v>3.0799999999999998E-2</v>
      </c>
    </row>
    <row r="1218" spans="1:7" x14ac:dyDescent="0.35">
      <c r="A1218" s="18">
        <v>43949</v>
      </c>
      <c r="B1218" s="17">
        <f t="shared" si="116"/>
        <v>2020</v>
      </c>
      <c r="C1218" s="17">
        <f t="shared" si="117"/>
        <v>4</v>
      </c>
      <c r="D1218" s="17">
        <f t="shared" si="118"/>
        <v>28</v>
      </c>
      <c r="E1218" s="17">
        <v>14.87</v>
      </c>
      <c r="F1218" s="17">
        <v>9.56</v>
      </c>
      <c r="G1218" s="12">
        <f t="shared" si="119"/>
        <v>2.443E-2</v>
      </c>
    </row>
    <row r="1219" spans="1:7" x14ac:dyDescent="0.35">
      <c r="A1219" s="18">
        <v>43950</v>
      </c>
      <c r="B1219" s="17">
        <f t="shared" si="116"/>
        <v>2020</v>
      </c>
      <c r="C1219" s="17">
        <f t="shared" si="117"/>
        <v>4</v>
      </c>
      <c r="D1219" s="17">
        <f t="shared" si="118"/>
        <v>29</v>
      </c>
      <c r="E1219" s="17">
        <v>15.66</v>
      </c>
      <c r="F1219" s="17">
        <v>6.64</v>
      </c>
      <c r="G1219" s="12">
        <f t="shared" si="119"/>
        <v>2.23E-2</v>
      </c>
    </row>
    <row r="1220" spans="1:7" x14ac:dyDescent="0.35">
      <c r="A1220" s="18">
        <v>43951</v>
      </c>
      <c r="B1220" s="17">
        <f t="shared" si="116"/>
        <v>2020</v>
      </c>
      <c r="C1220" s="17">
        <f t="shared" si="117"/>
        <v>4</v>
      </c>
      <c r="D1220" s="17">
        <f t="shared" si="118"/>
        <v>30</v>
      </c>
      <c r="E1220" s="17">
        <v>15.68</v>
      </c>
      <c r="F1220" s="17">
        <v>5.14</v>
      </c>
      <c r="G1220" s="12">
        <f t="shared" si="119"/>
        <v>2.0820000000000002E-2</v>
      </c>
    </row>
    <row r="1221" spans="1:7" x14ac:dyDescent="0.35">
      <c r="A1221" s="18">
        <v>43952</v>
      </c>
      <c r="B1221" s="17">
        <f t="shared" si="116"/>
        <v>2020</v>
      </c>
      <c r="C1221" s="17">
        <f t="shared" si="117"/>
        <v>5</v>
      </c>
      <c r="D1221" s="17">
        <f t="shared" si="118"/>
        <v>1</v>
      </c>
      <c r="E1221" s="17">
        <v>37.89</v>
      </c>
      <c r="F1221" s="17">
        <v>13.33</v>
      </c>
      <c r="G1221" s="12">
        <f t="shared" si="119"/>
        <v>5.1220000000000002E-2</v>
      </c>
    </row>
    <row r="1222" spans="1:7" x14ac:dyDescent="0.35">
      <c r="A1222" s="18">
        <v>43953</v>
      </c>
      <c r="B1222" s="17">
        <f t="shared" ref="B1222:B1285" si="120">YEAR(A1222)</f>
        <v>2020</v>
      </c>
      <c r="C1222" s="17">
        <f t="shared" ref="C1222:C1285" si="121">MONTH(A1222)</f>
        <v>5</v>
      </c>
      <c r="D1222" s="17">
        <f t="shared" ref="D1222:D1285" si="122">DAY(A1222)</f>
        <v>2</v>
      </c>
      <c r="E1222" s="17">
        <v>33.630000000000003</v>
      </c>
      <c r="F1222" s="17">
        <v>12.53</v>
      </c>
      <c r="G1222" s="12">
        <f t="shared" ref="G1222:G1285" si="123">SUM(E1222:F1222)/1000</f>
        <v>4.6160000000000007E-2</v>
      </c>
    </row>
    <row r="1223" spans="1:7" x14ac:dyDescent="0.35">
      <c r="A1223" s="18">
        <v>43954</v>
      </c>
      <c r="B1223" s="17">
        <f t="shared" si="120"/>
        <v>2020</v>
      </c>
      <c r="C1223" s="17">
        <f t="shared" si="121"/>
        <v>5</v>
      </c>
      <c r="D1223" s="17">
        <f t="shared" si="122"/>
        <v>3</v>
      </c>
      <c r="E1223" s="17">
        <v>33.630000000000003</v>
      </c>
      <c r="F1223" s="17">
        <v>12.53</v>
      </c>
      <c r="G1223" s="12">
        <f t="shared" si="123"/>
        <v>4.6160000000000007E-2</v>
      </c>
    </row>
    <row r="1224" spans="1:7" x14ac:dyDescent="0.35">
      <c r="A1224" s="18">
        <v>43955</v>
      </c>
      <c r="B1224" s="17">
        <f t="shared" si="120"/>
        <v>2020</v>
      </c>
      <c r="C1224" s="17">
        <f t="shared" si="121"/>
        <v>5</v>
      </c>
      <c r="D1224" s="17">
        <f t="shared" si="122"/>
        <v>4</v>
      </c>
      <c r="E1224" s="17">
        <v>34.68</v>
      </c>
      <c r="F1224" s="17">
        <v>12.53</v>
      </c>
      <c r="G1224" s="12">
        <f t="shared" si="123"/>
        <v>4.7210000000000002E-2</v>
      </c>
    </row>
    <row r="1225" spans="1:7" x14ac:dyDescent="0.35">
      <c r="A1225" s="18">
        <v>43956</v>
      </c>
      <c r="B1225" s="17">
        <f t="shared" si="120"/>
        <v>2020</v>
      </c>
      <c r="C1225" s="17">
        <f t="shared" si="121"/>
        <v>5</v>
      </c>
      <c r="D1225" s="17">
        <f t="shared" si="122"/>
        <v>5</v>
      </c>
      <c r="E1225" s="17">
        <v>32.07</v>
      </c>
      <c r="F1225" s="17">
        <v>12.53</v>
      </c>
      <c r="G1225" s="12">
        <f t="shared" si="123"/>
        <v>4.4600000000000001E-2</v>
      </c>
    </row>
    <row r="1226" spans="1:7" x14ac:dyDescent="0.35">
      <c r="A1226" s="18">
        <v>43957</v>
      </c>
      <c r="B1226" s="17">
        <f t="shared" si="120"/>
        <v>2020</v>
      </c>
      <c r="C1226" s="17">
        <f t="shared" si="121"/>
        <v>5</v>
      </c>
      <c r="D1226" s="17">
        <f t="shared" si="122"/>
        <v>6</v>
      </c>
      <c r="E1226" s="17">
        <v>29.12</v>
      </c>
      <c r="F1226" s="17">
        <v>13.85</v>
      </c>
      <c r="G1226" s="12">
        <f t="shared" si="123"/>
        <v>4.2970000000000001E-2</v>
      </c>
    </row>
    <row r="1227" spans="1:7" x14ac:dyDescent="0.35">
      <c r="A1227" s="18">
        <v>43958</v>
      </c>
      <c r="B1227" s="17">
        <f t="shared" si="120"/>
        <v>2020</v>
      </c>
      <c r="C1227" s="17">
        <f t="shared" si="121"/>
        <v>5</v>
      </c>
      <c r="D1227" s="17">
        <f t="shared" si="122"/>
        <v>7</v>
      </c>
      <c r="E1227" s="17">
        <v>30.18</v>
      </c>
      <c r="F1227" s="17">
        <v>11.04</v>
      </c>
      <c r="G1227" s="12">
        <f t="shared" si="123"/>
        <v>4.122E-2</v>
      </c>
    </row>
    <row r="1228" spans="1:7" x14ac:dyDescent="0.35">
      <c r="A1228" s="18">
        <v>43959</v>
      </c>
      <c r="B1228" s="17">
        <f t="shared" si="120"/>
        <v>2020</v>
      </c>
      <c r="C1228" s="17">
        <f t="shared" si="121"/>
        <v>5</v>
      </c>
      <c r="D1228" s="17">
        <f t="shared" si="122"/>
        <v>8</v>
      </c>
      <c r="E1228" s="17">
        <v>22.8</v>
      </c>
      <c r="F1228" s="17">
        <v>7.99</v>
      </c>
      <c r="G1228" s="12">
        <f t="shared" si="123"/>
        <v>3.0789999999999998E-2</v>
      </c>
    </row>
    <row r="1229" spans="1:7" x14ac:dyDescent="0.35">
      <c r="A1229" s="18">
        <v>43960</v>
      </c>
      <c r="B1229" s="17">
        <f t="shared" si="120"/>
        <v>2020</v>
      </c>
      <c r="C1229" s="17">
        <f t="shared" si="121"/>
        <v>5</v>
      </c>
      <c r="D1229" s="17">
        <f t="shared" si="122"/>
        <v>9</v>
      </c>
      <c r="E1229" s="17">
        <v>22.3</v>
      </c>
      <c r="F1229" s="17">
        <v>7.26</v>
      </c>
      <c r="G1229" s="12">
        <f t="shared" si="123"/>
        <v>2.9560000000000003E-2</v>
      </c>
    </row>
    <row r="1230" spans="1:7" x14ac:dyDescent="0.35">
      <c r="A1230" s="18">
        <v>43961</v>
      </c>
      <c r="B1230" s="17">
        <f t="shared" si="120"/>
        <v>2020</v>
      </c>
      <c r="C1230" s="17">
        <f t="shared" si="121"/>
        <v>5</v>
      </c>
      <c r="D1230" s="17">
        <f t="shared" si="122"/>
        <v>10</v>
      </c>
      <c r="E1230" s="17">
        <v>22.19</v>
      </c>
      <c r="F1230" s="17">
        <v>7.26</v>
      </c>
      <c r="G1230" s="12">
        <f t="shared" si="123"/>
        <v>2.9450000000000004E-2</v>
      </c>
    </row>
    <row r="1231" spans="1:7" x14ac:dyDescent="0.35">
      <c r="A1231" s="18">
        <v>43962</v>
      </c>
      <c r="B1231" s="17">
        <f t="shared" si="120"/>
        <v>2020</v>
      </c>
      <c r="C1231" s="17">
        <f t="shared" si="121"/>
        <v>5</v>
      </c>
      <c r="D1231" s="17">
        <f t="shared" si="122"/>
        <v>11</v>
      </c>
      <c r="E1231" s="17">
        <v>29.15</v>
      </c>
      <c r="F1231" s="17">
        <v>9.7200000000000006</v>
      </c>
      <c r="G1231" s="12">
        <f t="shared" si="123"/>
        <v>3.8869999999999995E-2</v>
      </c>
    </row>
    <row r="1232" spans="1:7" x14ac:dyDescent="0.35">
      <c r="A1232" s="18">
        <v>43963</v>
      </c>
      <c r="B1232" s="17">
        <f t="shared" si="120"/>
        <v>2020</v>
      </c>
      <c r="C1232" s="17">
        <f t="shared" si="121"/>
        <v>5</v>
      </c>
      <c r="D1232" s="17">
        <f t="shared" si="122"/>
        <v>12</v>
      </c>
      <c r="E1232" s="17">
        <v>38</v>
      </c>
      <c r="F1232" s="17">
        <v>12.32</v>
      </c>
      <c r="G1232" s="12">
        <f t="shared" si="123"/>
        <v>5.0320000000000004E-2</v>
      </c>
    </row>
    <row r="1233" spans="1:7" x14ac:dyDescent="0.35">
      <c r="A1233" s="18">
        <v>43964</v>
      </c>
      <c r="B1233" s="17">
        <f t="shared" si="120"/>
        <v>2020</v>
      </c>
      <c r="C1233" s="17">
        <f t="shared" si="121"/>
        <v>5</v>
      </c>
      <c r="D1233" s="17">
        <f t="shared" si="122"/>
        <v>13</v>
      </c>
      <c r="E1233" s="17">
        <v>38</v>
      </c>
      <c r="F1233" s="17">
        <v>15.13</v>
      </c>
      <c r="G1233" s="12">
        <f t="shared" si="123"/>
        <v>5.3130000000000004E-2</v>
      </c>
    </row>
    <row r="1234" spans="1:7" x14ac:dyDescent="0.35">
      <c r="A1234" s="18">
        <v>43965</v>
      </c>
      <c r="B1234" s="17">
        <f t="shared" si="120"/>
        <v>2020</v>
      </c>
      <c r="C1234" s="17">
        <f t="shared" si="121"/>
        <v>5</v>
      </c>
      <c r="D1234" s="17">
        <f t="shared" si="122"/>
        <v>14</v>
      </c>
      <c r="E1234" s="17">
        <v>38</v>
      </c>
      <c r="F1234" s="17">
        <v>15.13</v>
      </c>
      <c r="G1234" s="12">
        <f t="shared" si="123"/>
        <v>5.3130000000000004E-2</v>
      </c>
    </row>
    <row r="1235" spans="1:7" x14ac:dyDescent="0.35">
      <c r="A1235" s="18">
        <v>43966</v>
      </c>
      <c r="B1235" s="17">
        <f t="shared" si="120"/>
        <v>2020</v>
      </c>
      <c r="C1235" s="17">
        <f t="shared" si="121"/>
        <v>5</v>
      </c>
      <c r="D1235" s="17">
        <f t="shared" si="122"/>
        <v>15</v>
      </c>
      <c r="E1235" s="17">
        <v>38</v>
      </c>
      <c r="F1235" s="17">
        <v>14.42</v>
      </c>
      <c r="G1235" s="12">
        <f t="shared" si="123"/>
        <v>5.2420000000000001E-2</v>
      </c>
    </row>
    <row r="1236" spans="1:7" x14ac:dyDescent="0.35">
      <c r="A1236" s="18">
        <v>43967</v>
      </c>
      <c r="B1236" s="17">
        <f t="shared" si="120"/>
        <v>2020</v>
      </c>
      <c r="C1236" s="17">
        <f t="shared" si="121"/>
        <v>5</v>
      </c>
      <c r="D1236" s="17">
        <f t="shared" si="122"/>
        <v>16</v>
      </c>
      <c r="E1236" s="17">
        <v>35.17</v>
      </c>
      <c r="F1236" s="17">
        <v>13.87</v>
      </c>
      <c r="G1236" s="12">
        <f t="shared" si="123"/>
        <v>4.904E-2</v>
      </c>
    </row>
    <row r="1237" spans="1:7" x14ac:dyDescent="0.35">
      <c r="A1237" s="18">
        <v>43968</v>
      </c>
      <c r="B1237" s="17">
        <f t="shared" si="120"/>
        <v>2020</v>
      </c>
      <c r="C1237" s="17">
        <f t="shared" si="121"/>
        <v>5</v>
      </c>
      <c r="D1237" s="17">
        <f t="shared" si="122"/>
        <v>17</v>
      </c>
      <c r="E1237" s="17">
        <v>38</v>
      </c>
      <c r="F1237" s="17">
        <v>13.85</v>
      </c>
      <c r="G1237" s="12">
        <f t="shared" si="123"/>
        <v>5.185E-2</v>
      </c>
    </row>
    <row r="1238" spans="1:7" x14ac:dyDescent="0.35">
      <c r="A1238" s="18">
        <v>43969</v>
      </c>
      <c r="B1238" s="17">
        <f t="shared" si="120"/>
        <v>2020</v>
      </c>
      <c r="C1238" s="17">
        <f t="shared" si="121"/>
        <v>5</v>
      </c>
      <c r="D1238" s="17">
        <f t="shared" si="122"/>
        <v>18</v>
      </c>
      <c r="E1238" s="17">
        <v>37.549999999999997</v>
      </c>
      <c r="F1238" s="17">
        <v>14.37</v>
      </c>
      <c r="G1238" s="12">
        <f t="shared" si="123"/>
        <v>5.1919999999999994E-2</v>
      </c>
    </row>
    <row r="1239" spans="1:7" x14ac:dyDescent="0.35">
      <c r="A1239" s="18">
        <v>43970</v>
      </c>
      <c r="B1239" s="17">
        <f t="shared" si="120"/>
        <v>2020</v>
      </c>
      <c r="C1239" s="17">
        <f t="shared" si="121"/>
        <v>5</v>
      </c>
      <c r="D1239" s="17">
        <f t="shared" si="122"/>
        <v>19</v>
      </c>
      <c r="E1239" s="17">
        <v>38.119999999999997</v>
      </c>
      <c r="F1239" s="17">
        <v>14.51</v>
      </c>
      <c r="G1239" s="12">
        <f t="shared" si="123"/>
        <v>5.2629999999999996E-2</v>
      </c>
    </row>
    <row r="1240" spans="1:7" x14ac:dyDescent="0.35">
      <c r="A1240" s="18">
        <v>43971</v>
      </c>
      <c r="B1240" s="17">
        <f t="shared" si="120"/>
        <v>2020</v>
      </c>
      <c r="C1240" s="17">
        <f t="shared" si="121"/>
        <v>5</v>
      </c>
      <c r="D1240" s="17">
        <f t="shared" si="122"/>
        <v>20</v>
      </c>
      <c r="E1240" s="17">
        <v>36.630000000000003</v>
      </c>
      <c r="F1240" s="17">
        <v>15.11</v>
      </c>
      <c r="G1240" s="12">
        <f t="shared" si="123"/>
        <v>5.1740000000000001E-2</v>
      </c>
    </row>
    <row r="1241" spans="1:7" x14ac:dyDescent="0.35">
      <c r="A1241" s="18">
        <v>43972</v>
      </c>
      <c r="B1241" s="17">
        <f t="shared" si="120"/>
        <v>2020</v>
      </c>
      <c r="C1241" s="17">
        <f t="shared" si="121"/>
        <v>5</v>
      </c>
      <c r="D1241" s="17">
        <f t="shared" si="122"/>
        <v>21</v>
      </c>
      <c r="E1241" s="17">
        <v>33.700000000000003</v>
      </c>
      <c r="F1241" s="17">
        <v>14.6</v>
      </c>
      <c r="G1241" s="12">
        <f t="shared" si="123"/>
        <v>4.8300000000000003E-2</v>
      </c>
    </row>
    <row r="1242" spans="1:7" x14ac:dyDescent="0.35">
      <c r="A1242" s="18">
        <v>43973</v>
      </c>
      <c r="B1242" s="17">
        <f t="shared" si="120"/>
        <v>2020</v>
      </c>
      <c r="C1242" s="17">
        <f t="shared" si="121"/>
        <v>5</v>
      </c>
      <c r="D1242" s="17">
        <f t="shared" si="122"/>
        <v>22</v>
      </c>
      <c r="E1242" s="17">
        <v>30.44</v>
      </c>
      <c r="F1242" s="17">
        <v>10.81</v>
      </c>
      <c r="G1242" s="12">
        <f t="shared" si="123"/>
        <v>4.1250000000000002E-2</v>
      </c>
    </row>
    <row r="1243" spans="1:7" x14ac:dyDescent="0.35">
      <c r="A1243" s="18">
        <v>43974</v>
      </c>
      <c r="B1243" s="17">
        <f t="shared" si="120"/>
        <v>2020</v>
      </c>
      <c r="C1243" s="17">
        <f t="shared" si="121"/>
        <v>5</v>
      </c>
      <c r="D1243" s="17">
        <f t="shared" si="122"/>
        <v>23</v>
      </c>
      <c r="E1243" s="17">
        <v>33.700000000000003</v>
      </c>
      <c r="F1243" s="17">
        <v>12.52</v>
      </c>
      <c r="G1243" s="12">
        <f t="shared" si="123"/>
        <v>4.6219999999999997E-2</v>
      </c>
    </row>
    <row r="1244" spans="1:7" x14ac:dyDescent="0.35">
      <c r="A1244" s="18">
        <v>43975</v>
      </c>
      <c r="B1244" s="17">
        <f t="shared" si="120"/>
        <v>2020</v>
      </c>
      <c r="C1244" s="17">
        <f t="shared" si="121"/>
        <v>5</v>
      </c>
      <c r="D1244" s="17">
        <f t="shared" si="122"/>
        <v>24</v>
      </c>
      <c r="E1244" s="17">
        <v>36.11</v>
      </c>
      <c r="F1244" s="17">
        <v>13.3</v>
      </c>
      <c r="G1244" s="12">
        <f t="shared" si="123"/>
        <v>4.9409999999999996E-2</v>
      </c>
    </row>
    <row r="1245" spans="1:7" x14ac:dyDescent="0.35">
      <c r="A1245" s="18">
        <v>43976</v>
      </c>
      <c r="B1245" s="17">
        <f t="shared" si="120"/>
        <v>2020</v>
      </c>
      <c r="C1245" s="17">
        <f t="shared" si="121"/>
        <v>5</v>
      </c>
      <c r="D1245" s="17">
        <f t="shared" si="122"/>
        <v>25</v>
      </c>
      <c r="E1245" s="17">
        <v>36.11</v>
      </c>
      <c r="F1245" s="17">
        <v>13.3</v>
      </c>
      <c r="G1245" s="12">
        <f t="shared" si="123"/>
        <v>4.9409999999999996E-2</v>
      </c>
    </row>
    <row r="1246" spans="1:7" x14ac:dyDescent="0.35">
      <c r="A1246" s="18">
        <v>43977</v>
      </c>
      <c r="B1246" s="17">
        <f t="shared" si="120"/>
        <v>2020</v>
      </c>
      <c r="C1246" s="17">
        <f t="shared" si="121"/>
        <v>5</v>
      </c>
      <c r="D1246" s="17">
        <f t="shared" si="122"/>
        <v>26</v>
      </c>
      <c r="E1246" s="17">
        <v>34.57</v>
      </c>
      <c r="F1246" s="17">
        <v>14.39</v>
      </c>
      <c r="G1246" s="12">
        <f t="shared" si="123"/>
        <v>4.8960000000000004E-2</v>
      </c>
    </row>
    <row r="1247" spans="1:7" x14ac:dyDescent="0.35">
      <c r="A1247" s="18">
        <v>43978</v>
      </c>
      <c r="B1247" s="17">
        <f t="shared" si="120"/>
        <v>2020</v>
      </c>
      <c r="C1247" s="17">
        <f t="shared" si="121"/>
        <v>5</v>
      </c>
      <c r="D1247" s="17">
        <f t="shared" si="122"/>
        <v>27</v>
      </c>
      <c r="E1247" s="17">
        <v>38</v>
      </c>
      <c r="F1247" s="17">
        <v>14.05</v>
      </c>
      <c r="G1247" s="12">
        <f t="shared" si="123"/>
        <v>5.2049999999999999E-2</v>
      </c>
    </row>
    <row r="1248" spans="1:7" x14ac:dyDescent="0.35">
      <c r="A1248" s="18">
        <v>43979</v>
      </c>
      <c r="B1248" s="17">
        <f t="shared" si="120"/>
        <v>2020</v>
      </c>
      <c r="C1248" s="17">
        <f t="shared" si="121"/>
        <v>5</v>
      </c>
      <c r="D1248" s="17">
        <f t="shared" si="122"/>
        <v>28</v>
      </c>
      <c r="E1248" s="17">
        <v>38</v>
      </c>
      <c r="F1248" s="17">
        <v>13.85</v>
      </c>
      <c r="G1248" s="12">
        <f t="shared" si="123"/>
        <v>5.185E-2</v>
      </c>
    </row>
    <row r="1249" spans="1:7" x14ac:dyDescent="0.35">
      <c r="A1249" s="18">
        <v>43980</v>
      </c>
      <c r="B1249" s="17">
        <f t="shared" si="120"/>
        <v>2020</v>
      </c>
      <c r="C1249" s="17">
        <f t="shared" si="121"/>
        <v>5</v>
      </c>
      <c r="D1249" s="17">
        <f t="shared" si="122"/>
        <v>29</v>
      </c>
      <c r="E1249" s="17">
        <v>38</v>
      </c>
      <c r="F1249" s="17">
        <v>14.38</v>
      </c>
      <c r="G1249" s="12">
        <f t="shared" si="123"/>
        <v>5.2380000000000003E-2</v>
      </c>
    </row>
    <row r="1250" spans="1:7" x14ac:dyDescent="0.35">
      <c r="A1250" s="18">
        <v>43981</v>
      </c>
      <c r="B1250" s="17">
        <f t="shared" si="120"/>
        <v>2020</v>
      </c>
      <c r="C1250" s="17">
        <f t="shared" si="121"/>
        <v>5</v>
      </c>
      <c r="D1250" s="17">
        <f t="shared" si="122"/>
        <v>30</v>
      </c>
      <c r="E1250" s="17">
        <v>36.450000000000003</v>
      </c>
      <c r="F1250" s="17">
        <v>13.85</v>
      </c>
      <c r="G1250" s="12">
        <f t="shared" si="123"/>
        <v>5.0300000000000004E-2</v>
      </c>
    </row>
    <row r="1251" spans="1:7" x14ac:dyDescent="0.35">
      <c r="A1251" s="18">
        <v>43982</v>
      </c>
      <c r="B1251" s="17">
        <f t="shared" si="120"/>
        <v>2020</v>
      </c>
      <c r="C1251" s="17">
        <f t="shared" si="121"/>
        <v>5</v>
      </c>
      <c r="D1251" s="17">
        <f t="shared" si="122"/>
        <v>31</v>
      </c>
      <c r="E1251" s="17">
        <v>36.200000000000003</v>
      </c>
      <c r="F1251" s="17">
        <v>13.85</v>
      </c>
      <c r="G1251" s="12">
        <f t="shared" si="123"/>
        <v>5.0050000000000004E-2</v>
      </c>
    </row>
    <row r="1252" spans="1:7" x14ac:dyDescent="0.35">
      <c r="A1252" s="18">
        <v>43983</v>
      </c>
      <c r="B1252" s="17">
        <f t="shared" si="120"/>
        <v>2020</v>
      </c>
      <c r="C1252" s="17">
        <f t="shared" si="121"/>
        <v>6</v>
      </c>
      <c r="D1252" s="17">
        <f t="shared" si="122"/>
        <v>1</v>
      </c>
      <c r="E1252" s="17">
        <v>28.79</v>
      </c>
      <c r="F1252" s="17">
        <v>14.43</v>
      </c>
      <c r="G1252" s="12">
        <f t="shared" si="123"/>
        <v>4.3220000000000001E-2</v>
      </c>
    </row>
    <row r="1253" spans="1:7" x14ac:dyDescent="0.35">
      <c r="A1253" s="18">
        <v>43984</v>
      </c>
      <c r="B1253" s="17">
        <f t="shared" si="120"/>
        <v>2020</v>
      </c>
      <c r="C1253" s="17">
        <f t="shared" si="121"/>
        <v>6</v>
      </c>
      <c r="D1253" s="17">
        <f t="shared" si="122"/>
        <v>2</v>
      </c>
      <c r="E1253" s="17">
        <v>27.9</v>
      </c>
      <c r="F1253" s="17">
        <v>14.32</v>
      </c>
      <c r="G1253" s="12">
        <f t="shared" si="123"/>
        <v>4.2220000000000001E-2</v>
      </c>
    </row>
    <row r="1254" spans="1:7" x14ac:dyDescent="0.35">
      <c r="A1254" s="18">
        <v>43985</v>
      </c>
      <c r="B1254" s="17">
        <f t="shared" si="120"/>
        <v>2020</v>
      </c>
      <c r="C1254" s="17">
        <f t="shared" si="121"/>
        <v>6</v>
      </c>
      <c r="D1254" s="17">
        <f t="shared" si="122"/>
        <v>3</v>
      </c>
      <c r="E1254" s="17">
        <v>27.89</v>
      </c>
      <c r="F1254" s="17">
        <v>14.69</v>
      </c>
      <c r="G1254" s="12">
        <f t="shared" si="123"/>
        <v>4.258E-2</v>
      </c>
    </row>
    <row r="1255" spans="1:7" x14ac:dyDescent="0.35">
      <c r="A1255" s="18">
        <v>43986</v>
      </c>
      <c r="B1255" s="17">
        <f t="shared" si="120"/>
        <v>2020</v>
      </c>
      <c r="C1255" s="17">
        <f t="shared" si="121"/>
        <v>6</v>
      </c>
      <c r="D1255" s="17">
        <f t="shared" si="122"/>
        <v>4</v>
      </c>
      <c r="E1255" s="17">
        <v>24.8</v>
      </c>
      <c r="F1255" s="17">
        <v>14.44</v>
      </c>
      <c r="G1255" s="12">
        <f t="shared" si="123"/>
        <v>3.9240000000000004E-2</v>
      </c>
    </row>
    <row r="1256" spans="1:7" x14ac:dyDescent="0.35">
      <c r="A1256" s="18">
        <v>43987</v>
      </c>
      <c r="B1256" s="17">
        <f t="shared" si="120"/>
        <v>2020</v>
      </c>
      <c r="C1256" s="17">
        <f t="shared" si="121"/>
        <v>6</v>
      </c>
      <c r="D1256" s="17">
        <f t="shared" si="122"/>
        <v>5</v>
      </c>
      <c r="E1256" s="17">
        <v>27.81</v>
      </c>
      <c r="F1256" s="17">
        <v>14.27</v>
      </c>
      <c r="G1256" s="12">
        <f t="shared" si="123"/>
        <v>4.2079999999999999E-2</v>
      </c>
    </row>
    <row r="1257" spans="1:7" x14ac:dyDescent="0.35">
      <c r="A1257" s="18">
        <v>43988</v>
      </c>
      <c r="B1257" s="17">
        <f t="shared" si="120"/>
        <v>2020</v>
      </c>
      <c r="C1257" s="17">
        <f t="shared" si="121"/>
        <v>6</v>
      </c>
      <c r="D1257" s="17">
        <f t="shared" si="122"/>
        <v>6</v>
      </c>
      <c r="E1257" s="17">
        <v>22.37</v>
      </c>
      <c r="F1257" s="17">
        <v>14.03</v>
      </c>
      <c r="G1257" s="12">
        <f t="shared" si="123"/>
        <v>3.6400000000000002E-2</v>
      </c>
    </row>
    <row r="1258" spans="1:7" x14ac:dyDescent="0.35">
      <c r="A1258" s="18">
        <v>43989</v>
      </c>
      <c r="B1258" s="17">
        <f t="shared" si="120"/>
        <v>2020</v>
      </c>
      <c r="C1258" s="17">
        <f t="shared" si="121"/>
        <v>6</v>
      </c>
      <c r="D1258" s="17">
        <f t="shared" si="122"/>
        <v>7</v>
      </c>
      <c r="E1258" s="17">
        <v>24.4</v>
      </c>
      <c r="F1258" s="17">
        <v>11.76</v>
      </c>
      <c r="G1258" s="12">
        <f t="shared" si="123"/>
        <v>3.6159999999999998E-2</v>
      </c>
    </row>
    <row r="1259" spans="1:7" x14ac:dyDescent="0.35">
      <c r="A1259" s="18">
        <v>43990</v>
      </c>
      <c r="B1259" s="17">
        <f t="shared" si="120"/>
        <v>2020</v>
      </c>
      <c r="C1259" s="17">
        <f t="shared" si="121"/>
        <v>6</v>
      </c>
      <c r="D1259" s="17">
        <f t="shared" si="122"/>
        <v>8</v>
      </c>
      <c r="E1259" s="17">
        <v>23.31</v>
      </c>
      <c r="F1259" s="17">
        <v>14.29</v>
      </c>
      <c r="G1259" s="12">
        <f t="shared" si="123"/>
        <v>3.7599999999999995E-2</v>
      </c>
    </row>
    <row r="1260" spans="1:7" x14ac:dyDescent="0.35">
      <c r="A1260" s="18">
        <v>43991</v>
      </c>
      <c r="B1260" s="17">
        <f t="shared" si="120"/>
        <v>2020</v>
      </c>
      <c r="C1260" s="17">
        <f t="shared" si="121"/>
        <v>6</v>
      </c>
      <c r="D1260" s="17">
        <f t="shared" si="122"/>
        <v>9</v>
      </c>
      <c r="E1260" s="17">
        <v>27.56</v>
      </c>
      <c r="F1260" s="17">
        <v>15.02</v>
      </c>
      <c r="G1260" s="12">
        <f t="shared" si="123"/>
        <v>4.258E-2</v>
      </c>
    </row>
    <row r="1261" spans="1:7" x14ac:dyDescent="0.35">
      <c r="A1261" s="18">
        <v>43992</v>
      </c>
      <c r="B1261" s="17">
        <f t="shared" si="120"/>
        <v>2020</v>
      </c>
      <c r="C1261" s="17">
        <f t="shared" si="121"/>
        <v>6</v>
      </c>
      <c r="D1261" s="17">
        <f t="shared" si="122"/>
        <v>10</v>
      </c>
      <c r="E1261" s="17">
        <v>27.18</v>
      </c>
      <c r="F1261" s="17">
        <v>15.02</v>
      </c>
      <c r="G1261" s="12">
        <f t="shared" si="123"/>
        <v>4.2200000000000001E-2</v>
      </c>
    </row>
    <row r="1262" spans="1:7" x14ac:dyDescent="0.35">
      <c r="A1262" s="18">
        <v>43993</v>
      </c>
      <c r="B1262" s="17">
        <f t="shared" si="120"/>
        <v>2020</v>
      </c>
      <c r="C1262" s="17">
        <f t="shared" si="121"/>
        <v>6</v>
      </c>
      <c r="D1262" s="17">
        <f t="shared" si="122"/>
        <v>11</v>
      </c>
      <c r="E1262" s="17">
        <v>27.5</v>
      </c>
      <c r="F1262" s="17">
        <v>15</v>
      </c>
      <c r="G1262" s="12">
        <f t="shared" si="123"/>
        <v>4.2500000000000003E-2</v>
      </c>
    </row>
    <row r="1263" spans="1:7" x14ac:dyDescent="0.35">
      <c r="A1263" s="18">
        <v>43994</v>
      </c>
      <c r="B1263" s="17">
        <f t="shared" si="120"/>
        <v>2020</v>
      </c>
      <c r="C1263" s="17">
        <f t="shared" si="121"/>
        <v>6</v>
      </c>
      <c r="D1263" s="17">
        <f t="shared" si="122"/>
        <v>12</v>
      </c>
      <c r="E1263" s="17">
        <v>27.26</v>
      </c>
      <c r="F1263" s="17">
        <v>12.23</v>
      </c>
      <c r="G1263" s="12">
        <f t="shared" si="123"/>
        <v>3.9490000000000004E-2</v>
      </c>
    </row>
    <row r="1264" spans="1:7" x14ac:dyDescent="0.35">
      <c r="A1264" s="18">
        <v>43995</v>
      </c>
      <c r="B1264" s="17">
        <f t="shared" si="120"/>
        <v>2020</v>
      </c>
      <c r="C1264" s="17">
        <f t="shared" si="121"/>
        <v>6</v>
      </c>
      <c r="D1264" s="17">
        <f t="shared" si="122"/>
        <v>13</v>
      </c>
      <c r="E1264" s="17">
        <v>21.58</v>
      </c>
      <c r="F1264" s="17">
        <v>8.07</v>
      </c>
      <c r="G1264" s="12">
        <f t="shared" si="123"/>
        <v>2.9649999999999999E-2</v>
      </c>
    </row>
    <row r="1265" spans="1:7" x14ac:dyDescent="0.35">
      <c r="A1265" s="18">
        <v>43996</v>
      </c>
      <c r="B1265" s="17">
        <f t="shared" si="120"/>
        <v>2020</v>
      </c>
      <c r="C1265" s="17">
        <f t="shared" si="121"/>
        <v>6</v>
      </c>
      <c r="D1265" s="17">
        <f t="shared" si="122"/>
        <v>14</v>
      </c>
      <c r="E1265" s="17">
        <v>21.69</v>
      </c>
      <c r="F1265" s="17">
        <v>8.07</v>
      </c>
      <c r="G1265" s="12">
        <f t="shared" si="123"/>
        <v>2.9760000000000002E-2</v>
      </c>
    </row>
    <row r="1266" spans="1:7" x14ac:dyDescent="0.35">
      <c r="A1266" s="18">
        <v>43997</v>
      </c>
      <c r="B1266" s="17">
        <f t="shared" si="120"/>
        <v>2020</v>
      </c>
      <c r="C1266" s="17">
        <f t="shared" si="121"/>
        <v>6</v>
      </c>
      <c r="D1266" s="17">
        <f t="shared" si="122"/>
        <v>15</v>
      </c>
      <c r="E1266" s="17">
        <v>26.04</v>
      </c>
      <c r="F1266" s="17">
        <v>9.41</v>
      </c>
      <c r="G1266" s="12">
        <f t="shared" si="123"/>
        <v>3.5450000000000002E-2</v>
      </c>
    </row>
    <row r="1267" spans="1:7" x14ac:dyDescent="0.35">
      <c r="A1267" s="18">
        <v>43998</v>
      </c>
      <c r="B1267" s="17">
        <f t="shared" si="120"/>
        <v>2020</v>
      </c>
      <c r="C1267" s="17">
        <f t="shared" si="121"/>
        <v>6</v>
      </c>
      <c r="D1267" s="17">
        <f t="shared" si="122"/>
        <v>16</v>
      </c>
      <c r="E1267" s="17">
        <v>25.64</v>
      </c>
      <c r="F1267" s="17">
        <v>13.29</v>
      </c>
      <c r="G1267" s="12">
        <f t="shared" si="123"/>
        <v>3.8929999999999999E-2</v>
      </c>
    </row>
    <row r="1268" spans="1:7" x14ac:dyDescent="0.35">
      <c r="A1268" s="18">
        <v>43999</v>
      </c>
      <c r="B1268" s="17">
        <f t="shared" si="120"/>
        <v>2020</v>
      </c>
      <c r="C1268" s="17">
        <f t="shared" si="121"/>
        <v>6</v>
      </c>
      <c r="D1268" s="17">
        <f t="shared" si="122"/>
        <v>17</v>
      </c>
      <c r="E1268" s="17">
        <v>26.86</v>
      </c>
      <c r="F1268" s="17">
        <v>12.62</v>
      </c>
      <c r="G1268" s="12">
        <f t="shared" si="123"/>
        <v>3.9479999999999994E-2</v>
      </c>
    </row>
    <row r="1269" spans="1:7" x14ac:dyDescent="0.35">
      <c r="A1269" s="18">
        <v>44000</v>
      </c>
      <c r="B1269" s="17">
        <f t="shared" si="120"/>
        <v>2020</v>
      </c>
      <c r="C1269" s="17">
        <f t="shared" si="121"/>
        <v>6</v>
      </c>
      <c r="D1269" s="17">
        <f t="shared" si="122"/>
        <v>18</v>
      </c>
      <c r="E1269" s="17">
        <v>24.01</v>
      </c>
      <c r="F1269" s="17">
        <v>12.18</v>
      </c>
      <c r="G1269" s="12">
        <f t="shared" si="123"/>
        <v>3.619E-2</v>
      </c>
    </row>
    <row r="1270" spans="1:7" x14ac:dyDescent="0.35">
      <c r="A1270" s="18">
        <v>44001</v>
      </c>
      <c r="B1270" s="17">
        <f t="shared" si="120"/>
        <v>2020</v>
      </c>
      <c r="C1270" s="17">
        <f t="shared" si="121"/>
        <v>6</v>
      </c>
      <c r="D1270" s="17">
        <f t="shared" si="122"/>
        <v>19</v>
      </c>
      <c r="E1270" s="17">
        <v>25.43</v>
      </c>
      <c r="F1270" s="17">
        <v>13.25</v>
      </c>
      <c r="G1270" s="12">
        <f t="shared" si="123"/>
        <v>3.8679999999999999E-2</v>
      </c>
    </row>
    <row r="1271" spans="1:7" x14ac:dyDescent="0.35">
      <c r="A1271" s="18">
        <v>44002</v>
      </c>
      <c r="B1271" s="17">
        <f t="shared" si="120"/>
        <v>2020</v>
      </c>
      <c r="C1271" s="17">
        <f t="shared" si="121"/>
        <v>6</v>
      </c>
      <c r="D1271" s="17">
        <f t="shared" si="122"/>
        <v>20</v>
      </c>
      <c r="E1271" s="17">
        <v>27.69</v>
      </c>
      <c r="F1271" s="17">
        <v>12.38</v>
      </c>
      <c r="G1271" s="12">
        <f t="shared" si="123"/>
        <v>4.0070000000000001E-2</v>
      </c>
    </row>
    <row r="1272" spans="1:7" x14ac:dyDescent="0.35">
      <c r="A1272" s="18">
        <v>44003</v>
      </c>
      <c r="B1272" s="17">
        <f t="shared" si="120"/>
        <v>2020</v>
      </c>
      <c r="C1272" s="17">
        <f t="shared" si="121"/>
        <v>6</v>
      </c>
      <c r="D1272" s="17">
        <f t="shared" si="122"/>
        <v>21</v>
      </c>
      <c r="E1272" s="17">
        <v>27.49</v>
      </c>
      <c r="F1272" s="17">
        <v>12.35</v>
      </c>
      <c r="G1272" s="12">
        <f t="shared" si="123"/>
        <v>3.9839999999999993E-2</v>
      </c>
    </row>
    <row r="1273" spans="1:7" x14ac:dyDescent="0.35">
      <c r="A1273" s="18">
        <v>44004</v>
      </c>
      <c r="B1273" s="17">
        <f t="shared" si="120"/>
        <v>2020</v>
      </c>
      <c r="C1273" s="17">
        <f t="shared" si="121"/>
        <v>6</v>
      </c>
      <c r="D1273" s="17">
        <f t="shared" si="122"/>
        <v>22</v>
      </c>
      <c r="E1273" s="17">
        <v>27.89</v>
      </c>
      <c r="F1273" s="17">
        <v>13.86</v>
      </c>
      <c r="G1273" s="12">
        <f t="shared" si="123"/>
        <v>4.1750000000000002E-2</v>
      </c>
    </row>
    <row r="1274" spans="1:7" x14ac:dyDescent="0.35">
      <c r="A1274" s="18">
        <v>44005</v>
      </c>
      <c r="B1274" s="17">
        <f t="shared" si="120"/>
        <v>2020</v>
      </c>
      <c r="C1274" s="17">
        <f t="shared" si="121"/>
        <v>6</v>
      </c>
      <c r="D1274" s="17">
        <f t="shared" si="122"/>
        <v>23</v>
      </c>
      <c r="E1274" s="17">
        <v>27.89</v>
      </c>
      <c r="F1274" s="17">
        <v>15.02</v>
      </c>
      <c r="G1274" s="12">
        <f t="shared" si="123"/>
        <v>4.2909999999999997E-2</v>
      </c>
    </row>
    <row r="1275" spans="1:7" x14ac:dyDescent="0.35">
      <c r="A1275" s="18">
        <v>44006</v>
      </c>
      <c r="B1275" s="17">
        <f t="shared" si="120"/>
        <v>2020</v>
      </c>
      <c r="C1275" s="17">
        <f t="shared" si="121"/>
        <v>6</v>
      </c>
      <c r="D1275" s="17">
        <f t="shared" si="122"/>
        <v>24</v>
      </c>
      <c r="E1275" s="17">
        <v>27.89</v>
      </c>
      <c r="F1275" s="17">
        <v>15.02</v>
      </c>
      <c r="G1275" s="12">
        <f t="shared" si="123"/>
        <v>4.2909999999999997E-2</v>
      </c>
    </row>
    <row r="1276" spans="1:7" x14ac:dyDescent="0.35">
      <c r="A1276" s="18">
        <v>44007</v>
      </c>
      <c r="B1276" s="17">
        <f t="shared" si="120"/>
        <v>2020</v>
      </c>
      <c r="C1276" s="17">
        <f t="shared" si="121"/>
        <v>6</v>
      </c>
      <c r="D1276" s="17">
        <f t="shared" si="122"/>
        <v>25</v>
      </c>
      <c r="E1276" s="17">
        <v>27.89</v>
      </c>
      <c r="F1276" s="17">
        <v>13.58</v>
      </c>
      <c r="G1276" s="12">
        <f t="shared" si="123"/>
        <v>4.147E-2</v>
      </c>
    </row>
    <row r="1277" spans="1:7" x14ac:dyDescent="0.35">
      <c r="A1277" s="18">
        <v>44008</v>
      </c>
      <c r="B1277" s="17">
        <f t="shared" si="120"/>
        <v>2020</v>
      </c>
      <c r="C1277" s="17">
        <f t="shared" si="121"/>
        <v>6</v>
      </c>
      <c r="D1277" s="17">
        <f t="shared" si="122"/>
        <v>26</v>
      </c>
      <c r="E1277" s="17">
        <v>27.89</v>
      </c>
      <c r="F1277" s="17">
        <v>10.76</v>
      </c>
      <c r="G1277" s="12">
        <f t="shared" si="123"/>
        <v>3.8649999999999997E-2</v>
      </c>
    </row>
    <row r="1278" spans="1:7" x14ac:dyDescent="0.35">
      <c r="A1278" s="18">
        <v>44009</v>
      </c>
      <c r="B1278" s="17">
        <f t="shared" si="120"/>
        <v>2020</v>
      </c>
      <c r="C1278" s="17">
        <f t="shared" si="121"/>
        <v>6</v>
      </c>
      <c r="D1278" s="17">
        <f t="shared" si="122"/>
        <v>27</v>
      </c>
      <c r="E1278" s="17">
        <v>25.1</v>
      </c>
      <c r="F1278" s="17">
        <v>12.92</v>
      </c>
      <c r="G1278" s="12">
        <f t="shared" si="123"/>
        <v>3.8020000000000005E-2</v>
      </c>
    </row>
    <row r="1279" spans="1:7" x14ac:dyDescent="0.35">
      <c r="A1279" s="18">
        <v>44010</v>
      </c>
      <c r="B1279" s="17">
        <f t="shared" si="120"/>
        <v>2020</v>
      </c>
      <c r="C1279" s="17">
        <f t="shared" si="121"/>
        <v>6</v>
      </c>
      <c r="D1279" s="17">
        <f t="shared" si="122"/>
        <v>28</v>
      </c>
      <c r="E1279" s="17">
        <v>23.92</v>
      </c>
      <c r="F1279" s="17">
        <v>12.94</v>
      </c>
      <c r="G1279" s="12">
        <f t="shared" si="123"/>
        <v>3.6859999999999997E-2</v>
      </c>
    </row>
    <row r="1280" spans="1:7" x14ac:dyDescent="0.35">
      <c r="A1280" s="18">
        <v>44011</v>
      </c>
      <c r="B1280" s="17">
        <f t="shared" si="120"/>
        <v>2020</v>
      </c>
      <c r="C1280" s="17">
        <f t="shared" si="121"/>
        <v>6</v>
      </c>
      <c r="D1280" s="17">
        <f t="shared" si="122"/>
        <v>29</v>
      </c>
      <c r="E1280" s="17">
        <v>26.59</v>
      </c>
      <c r="F1280" s="17">
        <v>13.79</v>
      </c>
      <c r="G1280" s="12">
        <f t="shared" si="123"/>
        <v>4.0379999999999992E-2</v>
      </c>
    </row>
    <row r="1281" spans="1:7" x14ac:dyDescent="0.35">
      <c r="A1281" s="18">
        <v>44012</v>
      </c>
      <c r="B1281" s="17">
        <f t="shared" si="120"/>
        <v>2020</v>
      </c>
      <c r="C1281" s="17">
        <f t="shared" si="121"/>
        <v>6</v>
      </c>
      <c r="D1281" s="17">
        <f t="shared" si="122"/>
        <v>30</v>
      </c>
      <c r="E1281" s="17">
        <v>27.89</v>
      </c>
      <c r="F1281" s="17">
        <v>14.23</v>
      </c>
      <c r="G1281" s="12">
        <f t="shared" si="123"/>
        <v>4.2120000000000005E-2</v>
      </c>
    </row>
    <row r="1282" spans="1:7" x14ac:dyDescent="0.35">
      <c r="A1282" s="18">
        <v>44013</v>
      </c>
      <c r="B1282" s="17">
        <f t="shared" si="120"/>
        <v>2020</v>
      </c>
      <c r="C1282" s="17">
        <f t="shared" si="121"/>
        <v>7</v>
      </c>
      <c r="D1282" s="17">
        <f t="shared" si="122"/>
        <v>1</v>
      </c>
      <c r="E1282" s="17">
        <v>16.440000000000001</v>
      </c>
      <c r="F1282" s="17">
        <v>13</v>
      </c>
      <c r="G1282" s="12">
        <f t="shared" si="123"/>
        <v>2.9440000000000001E-2</v>
      </c>
    </row>
    <row r="1283" spans="1:7" x14ac:dyDescent="0.35">
      <c r="A1283" s="18">
        <v>44014</v>
      </c>
      <c r="B1283" s="17">
        <f t="shared" si="120"/>
        <v>2020</v>
      </c>
      <c r="C1283" s="17">
        <f t="shared" si="121"/>
        <v>7</v>
      </c>
      <c r="D1283" s="17">
        <f t="shared" si="122"/>
        <v>2</v>
      </c>
      <c r="E1283" s="17">
        <v>14.93</v>
      </c>
      <c r="F1283" s="17">
        <v>13.58</v>
      </c>
      <c r="G1283" s="12">
        <f t="shared" si="123"/>
        <v>2.8509999999999997E-2</v>
      </c>
    </row>
    <row r="1284" spans="1:7" x14ac:dyDescent="0.35">
      <c r="A1284" s="18">
        <v>44015</v>
      </c>
      <c r="B1284" s="17">
        <f t="shared" si="120"/>
        <v>2020</v>
      </c>
      <c r="C1284" s="17">
        <f t="shared" si="121"/>
        <v>7</v>
      </c>
      <c r="D1284" s="17">
        <f t="shared" si="122"/>
        <v>3</v>
      </c>
      <c r="E1284" s="17">
        <v>15.26</v>
      </c>
      <c r="F1284" s="17">
        <v>15.08</v>
      </c>
      <c r="G1284" s="12">
        <f t="shared" si="123"/>
        <v>3.0339999999999999E-2</v>
      </c>
    </row>
    <row r="1285" spans="1:7" x14ac:dyDescent="0.35">
      <c r="A1285" s="18">
        <v>44016</v>
      </c>
      <c r="B1285" s="17">
        <f t="shared" si="120"/>
        <v>2020</v>
      </c>
      <c r="C1285" s="17">
        <f t="shared" si="121"/>
        <v>7</v>
      </c>
      <c r="D1285" s="17">
        <f t="shared" si="122"/>
        <v>4</v>
      </c>
      <c r="E1285" s="17">
        <v>14.04</v>
      </c>
      <c r="F1285" s="17">
        <v>13.62</v>
      </c>
      <c r="G1285" s="12">
        <f t="shared" si="123"/>
        <v>2.7659999999999997E-2</v>
      </c>
    </row>
    <row r="1286" spans="1:7" x14ac:dyDescent="0.35">
      <c r="A1286" s="18">
        <v>44017</v>
      </c>
      <c r="B1286" s="17">
        <f t="shared" ref="B1286:B1349" si="124">YEAR(A1286)</f>
        <v>2020</v>
      </c>
      <c r="C1286" s="17">
        <f t="shared" ref="C1286:C1349" si="125">MONTH(A1286)</f>
        <v>7</v>
      </c>
      <c r="D1286" s="17">
        <f t="shared" ref="D1286:D1349" si="126">DAY(A1286)</f>
        <v>5</v>
      </c>
      <c r="E1286" s="17">
        <v>13.77</v>
      </c>
      <c r="F1286" s="17">
        <v>13.84</v>
      </c>
      <c r="G1286" s="12">
        <f t="shared" ref="G1286:G1349" si="127">SUM(E1286:F1286)/1000</f>
        <v>2.7609999999999999E-2</v>
      </c>
    </row>
    <row r="1287" spans="1:7" x14ac:dyDescent="0.35">
      <c r="A1287" s="18">
        <v>44018</v>
      </c>
      <c r="B1287" s="17">
        <f t="shared" si="124"/>
        <v>2020</v>
      </c>
      <c r="C1287" s="17">
        <f t="shared" si="125"/>
        <v>7</v>
      </c>
      <c r="D1287" s="17">
        <f t="shared" si="126"/>
        <v>6</v>
      </c>
      <c r="E1287" s="17">
        <v>14.07</v>
      </c>
      <c r="F1287" s="17">
        <v>14.1</v>
      </c>
      <c r="G1287" s="12">
        <f t="shared" si="127"/>
        <v>2.8170000000000001E-2</v>
      </c>
    </row>
    <row r="1288" spans="1:7" x14ac:dyDescent="0.35">
      <c r="A1288" s="18">
        <v>44019</v>
      </c>
      <c r="B1288" s="17">
        <f t="shared" si="124"/>
        <v>2020</v>
      </c>
      <c r="C1288" s="17">
        <f t="shared" si="125"/>
        <v>7</v>
      </c>
      <c r="D1288" s="17">
        <f t="shared" si="126"/>
        <v>7</v>
      </c>
      <c r="E1288" s="17">
        <v>15.19</v>
      </c>
      <c r="F1288" s="17">
        <v>14.1</v>
      </c>
      <c r="G1288" s="12">
        <f t="shared" si="127"/>
        <v>2.929E-2</v>
      </c>
    </row>
    <row r="1289" spans="1:7" x14ac:dyDescent="0.35">
      <c r="A1289" s="18">
        <v>44020</v>
      </c>
      <c r="B1289" s="17">
        <f t="shared" si="124"/>
        <v>2020</v>
      </c>
      <c r="C1289" s="17">
        <f t="shared" si="125"/>
        <v>7</v>
      </c>
      <c r="D1289" s="17">
        <f t="shared" si="126"/>
        <v>8</v>
      </c>
      <c r="E1289" s="17">
        <v>15.27</v>
      </c>
      <c r="F1289" s="17">
        <v>13.32</v>
      </c>
      <c r="G1289" s="12">
        <f t="shared" si="127"/>
        <v>2.8590000000000001E-2</v>
      </c>
    </row>
    <row r="1290" spans="1:7" x14ac:dyDescent="0.35">
      <c r="A1290" s="18">
        <v>44021</v>
      </c>
      <c r="B1290" s="17">
        <f t="shared" si="124"/>
        <v>2020</v>
      </c>
      <c r="C1290" s="17">
        <f t="shared" si="125"/>
        <v>7</v>
      </c>
      <c r="D1290" s="17">
        <f t="shared" si="126"/>
        <v>9</v>
      </c>
      <c r="E1290" s="17">
        <v>15.75</v>
      </c>
      <c r="F1290" s="17">
        <v>14.06</v>
      </c>
      <c r="G1290" s="12">
        <f t="shared" si="127"/>
        <v>2.9810000000000003E-2</v>
      </c>
    </row>
    <row r="1291" spans="1:7" x14ac:dyDescent="0.35">
      <c r="A1291" s="18">
        <v>44022</v>
      </c>
      <c r="B1291" s="17">
        <f t="shared" si="124"/>
        <v>2020</v>
      </c>
      <c r="C1291" s="17">
        <f t="shared" si="125"/>
        <v>7</v>
      </c>
      <c r="D1291" s="17">
        <f t="shared" si="126"/>
        <v>10</v>
      </c>
      <c r="E1291" s="17">
        <v>14.39</v>
      </c>
      <c r="F1291" s="17">
        <v>12.28</v>
      </c>
      <c r="G1291" s="12">
        <f t="shared" si="127"/>
        <v>2.6670000000000003E-2</v>
      </c>
    </row>
    <row r="1292" spans="1:7" x14ac:dyDescent="0.35">
      <c r="A1292" s="18">
        <v>44023</v>
      </c>
      <c r="B1292" s="17">
        <f t="shared" si="124"/>
        <v>2020</v>
      </c>
      <c r="C1292" s="17">
        <f t="shared" si="125"/>
        <v>7</v>
      </c>
      <c r="D1292" s="17">
        <f t="shared" si="126"/>
        <v>11</v>
      </c>
      <c r="E1292" s="17">
        <v>15.39</v>
      </c>
      <c r="F1292" s="17">
        <v>13.53</v>
      </c>
      <c r="G1292" s="12">
        <f t="shared" si="127"/>
        <v>2.8920000000000001E-2</v>
      </c>
    </row>
    <row r="1293" spans="1:7" x14ac:dyDescent="0.35">
      <c r="A1293" s="18">
        <v>44024</v>
      </c>
      <c r="B1293" s="17">
        <f t="shared" si="124"/>
        <v>2020</v>
      </c>
      <c r="C1293" s="17">
        <f t="shared" si="125"/>
        <v>7</v>
      </c>
      <c r="D1293" s="17">
        <f t="shared" si="126"/>
        <v>12</v>
      </c>
      <c r="E1293" s="17">
        <v>15.76</v>
      </c>
      <c r="F1293" s="17">
        <v>13.67</v>
      </c>
      <c r="G1293" s="12">
        <f t="shared" si="127"/>
        <v>2.9430000000000001E-2</v>
      </c>
    </row>
    <row r="1294" spans="1:7" x14ac:dyDescent="0.35">
      <c r="A1294" s="18">
        <v>44025</v>
      </c>
      <c r="B1294" s="17">
        <f t="shared" si="124"/>
        <v>2020</v>
      </c>
      <c r="C1294" s="17">
        <f t="shared" si="125"/>
        <v>7</v>
      </c>
      <c r="D1294" s="17">
        <f t="shared" si="126"/>
        <v>13</v>
      </c>
      <c r="E1294" s="17">
        <v>15.64</v>
      </c>
      <c r="F1294" s="17">
        <v>13.85</v>
      </c>
      <c r="G1294" s="12">
        <f t="shared" si="127"/>
        <v>2.9490000000000002E-2</v>
      </c>
    </row>
    <row r="1295" spans="1:7" x14ac:dyDescent="0.35">
      <c r="A1295" s="18">
        <v>44026</v>
      </c>
      <c r="B1295" s="17">
        <f t="shared" si="124"/>
        <v>2020</v>
      </c>
      <c r="C1295" s="17">
        <f t="shared" si="125"/>
        <v>7</v>
      </c>
      <c r="D1295" s="17">
        <f t="shared" si="126"/>
        <v>14</v>
      </c>
      <c r="E1295" s="17">
        <v>15.65</v>
      </c>
      <c r="F1295" s="17">
        <v>12.15</v>
      </c>
      <c r="G1295" s="12">
        <f t="shared" si="127"/>
        <v>2.7800000000000002E-2</v>
      </c>
    </row>
    <row r="1296" spans="1:7" x14ac:dyDescent="0.35">
      <c r="A1296" s="18">
        <v>44027</v>
      </c>
      <c r="B1296" s="17">
        <f t="shared" si="124"/>
        <v>2020</v>
      </c>
      <c r="C1296" s="17">
        <f t="shared" si="125"/>
        <v>7</v>
      </c>
      <c r="D1296" s="17">
        <f t="shared" si="126"/>
        <v>15</v>
      </c>
      <c r="E1296" s="17">
        <v>14.31</v>
      </c>
      <c r="F1296" s="17">
        <v>10.42</v>
      </c>
      <c r="G1296" s="12">
        <f t="shared" si="127"/>
        <v>2.4730000000000002E-2</v>
      </c>
    </row>
    <row r="1297" spans="1:7" x14ac:dyDescent="0.35">
      <c r="A1297" s="18">
        <v>44028</v>
      </c>
      <c r="B1297" s="17">
        <f t="shared" si="124"/>
        <v>2020</v>
      </c>
      <c r="C1297" s="17">
        <f t="shared" si="125"/>
        <v>7</v>
      </c>
      <c r="D1297" s="17">
        <f t="shared" si="126"/>
        <v>16</v>
      </c>
      <c r="E1297" s="17">
        <v>14.13</v>
      </c>
      <c r="F1297" s="17">
        <v>13.9</v>
      </c>
      <c r="G1297" s="12">
        <f t="shared" si="127"/>
        <v>2.8030000000000003E-2</v>
      </c>
    </row>
    <row r="1298" spans="1:7" x14ac:dyDescent="0.35">
      <c r="A1298" s="18">
        <v>44029</v>
      </c>
      <c r="B1298" s="17">
        <f t="shared" si="124"/>
        <v>2020</v>
      </c>
      <c r="C1298" s="17">
        <f t="shared" si="125"/>
        <v>7</v>
      </c>
      <c r="D1298" s="17">
        <f t="shared" si="126"/>
        <v>17</v>
      </c>
      <c r="E1298" s="17">
        <v>14.8</v>
      </c>
      <c r="F1298" s="17">
        <v>13.9</v>
      </c>
      <c r="G1298" s="12">
        <f t="shared" si="127"/>
        <v>2.8700000000000003E-2</v>
      </c>
    </row>
    <row r="1299" spans="1:7" x14ac:dyDescent="0.35">
      <c r="A1299" s="18">
        <v>44030</v>
      </c>
      <c r="B1299" s="17">
        <f t="shared" si="124"/>
        <v>2020</v>
      </c>
      <c r="C1299" s="17">
        <f t="shared" si="125"/>
        <v>7</v>
      </c>
      <c r="D1299" s="17">
        <f t="shared" si="126"/>
        <v>18</v>
      </c>
      <c r="E1299" s="17">
        <v>16.89</v>
      </c>
      <c r="F1299" s="17">
        <v>13.9</v>
      </c>
      <c r="G1299" s="12">
        <f t="shared" si="127"/>
        <v>3.0789999999999998E-2</v>
      </c>
    </row>
    <row r="1300" spans="1:7" x14ac:dyDescent="0.35">
      <c r="A1300" s="18">
        <v>44031</v>
      </c>
      <c r="B1300" s="17">
        <f t="shared" si="124"/>
        <v>2020</v>
      </c>
      <c r="C1300" s="17">
        <f t="shared" si="125"/>
        <v>7</v>
      </c>
      <c r="D1300" s="17">
        <f t="shared" si="126"/>
        <v>19</v>
      </c>
      <c r="E1300" s="17">
        <v>16.89</v>
      </c>
      <c r="F1300" s="17">
        <v>13.9</v>
      </c>
      <c r="G1300" s="12">
        <f t="shared" si="127"/>
        <v>3.0789999999999998E-2</v>
      </c>
    </row>
    <row r="1301" spans="1:7" x14ac:dyDescent="0.35">
      <c r="A1301" s="18">
        <v>44032</v>
      </c>
      <c r="B1301" s="17">
        <f t="shared" si="124"/>
        <v>2020</v>
      </c>
      <c r="C1301" s="17">
        <f t="shared" si="125"/>
        <v>7</v>
      </c>
      <c r="D1301" s="17">
        <f t="shared" si="126"/>
        <v>20</v>
      </c>
      <c r="E1301" s="17">
        <v>16.440000000000001</v>
      </c>
      <c r="F1301" s="17">
        <v>13.9</v>
      </c>
      <c r="G1301" s="12">
        <f t="shared" si="127"/>
        <v>3.0340000000000002E-2</v>
      </c>
    </row>
    <row r="1302" spans="1:7" x14ac:dyDescent="0.35">
      <c r="A1302" s="18">
        <v>44033</v>
      </c>
      <c r="B1302" s="17">
        <f t="shared" si="124"/>
        <v>2020</v>
      </c>
      <c r="C1302" s="17">
        <f t="shared" si="125"/>
        <v>7</v>
      </c>
      <c r="D1302" s="17">
        <f t="shared" si="126"/>
        <v>21</v>
      </c>
      <c r="E1302" s="17">
        <v>14.32</v>
      </c>
      <c r="F1302" s="17">
        <v>12.49</v>
      </c>
      <c r="G1302" s="12">
        <f t="shared" si="127"/>
        <v>2.6810000000000004E-2</v>
      </c>
    </row>
    <row r="1303" spans="1:7" x14ac:dyDescent="0.35">
      <c r="A1303" s="18">
        <v>44034</v>
      </c>
      <c r="B1303" s="17">
        <f t="shared" si="124"/>
        <v>2020</v>
      </c>
      <c r="C1303" s="17">
        <f t="shared" si="125"/>
        <v>7</v>
      </c>
      <c r="D1303" s="17">
        <f t="shared" si="126"/>
        <v>22</v>
      </c>
      <c r="E1303" s="17">
        <v>15.25</v>
      </c>
      <c r="F1303" s="17">
        <v>14.03</v>
      </c>
      <c r="G1303" s="12">
        <f t="shared" si="127"/>
        <v>2.928E-2</v>
      </c>
    </row>
    <row r="1304" spans="1:7" x14ac:dyDescent="0.35">
      <c r="A1304" s="18">
        <v>44035</v>
      </c>
      <c r="B1304" s="17">
        <f t="shared" si="124"/>
        <v>2020</v>
      </c>
      <c r="C1304" s="17">
        <f t="shared" si="125"/>
        <v>7</v>
      </c>
      <c r="D1304" s="17">
        <f t="shared" si="126"/>
        <v>23</v>
      </c>
      <c r="E1304" s="17">
        <v>16.440000000000001</v>
      </c>
      <c r="F1304" s="17">
        <v>13.95</v>
      </c>
      <c r="G1304" s="12">
        <f t="shared" si="127"/>
        <v>3.039E-2</v>
      </c>
    </row>
    <row r="1305" spans="1:7" x14ac:dyDescent="0.35">
      <c r="A1305" s="18">
        <v>44036</v>
      </c>
      <c r="B1305" s="17">
        <f t="shared" si="124"/>
        <v>2020</v>
      </c>
      <c r="C1305" s="17">
        <f t="shared" si="125"/>
        <v>7</v>
      </c>
      <c r="D1305" s="17">
        <f t="shared" si="126"/>
        <v>24</v>
      </c>
      <c r="E1305" s="17">
        <v>15.19</v>
      </c>
      <c r="F1305" s="17">
        <v>14.56</v>
      </c>
      <c r="G1305" s="12">
        <f t="shared" si="127"/>
        <v>2.9749999999999999E-2</v>
      </c>
    </row>
    <row r="1306" spans="1:7" x14ac:dyDescent="0.35">
      <c r="A1306" s="18">
        <v>44037</v>
      </c>
      <c r="B1306" s="17">
        <f t="shared" si="124"/>
        <v>2020</v>
      </c>
      <c r="C1306" s="17">
        <f t="shared" si="125"/>
        <v>7</v>
      </c>
      <c r="D1306" s="17">
        <f t="shared" si="126"/>
        <v>25</v>
      </c>
      <c r="E1306" s="17">
        <v>17.559999999999999</v>
      </c>
      <c r="F1306" s="17">
        <v>12.98</v>
      </c>
      <c r="G1306" s="12">
        <f t="shared" si="127"/>
        <v>3.0539999999999998E-2</v>
      </c>
    </row>
    <row r="1307" spans="1:7" x14ac:dyDescent="0.35">
      <c r="A1307" s="18">
        <v>44038</v>
      </c>
      <c r="B1307" s="17">
        <f t="shared" si="124"/>
        <v>2020</v>
      </c>
      <c r="C1307" s="17">
        <f t="shared" si="125"/>
        <v>7</v>
      </c>
      <c r="D1307" s="17">
        <f t="shared" si="126"/>
        <v>26</v>
      </c>
      <c r="E1307" s="17">
        <v>17.010000000000002</v>
      </c>
      <c r="F1307" s="17">
        <v>14.93</v>
      </c>
      <c r="G1307" s="12">
        <f t="shared" si="127"/>
        <v>3.1940000000000003E-2</v>
      </c>
    </row>
    <row r="1308" spans="1:7" x14ac:dyDescent="0.35">
      <c r="A1308" s="18">
        <v>44039</v>
      </c>
      <c r="B1308" s="17">
        <f t="shared" si="124"/>
        <v>2020</v>
      </c>
      <c r="C1308" s="17">
        <f t="shared" si="125"/>
        <v>7</v>
      </c>
      <c r="D1308" s="17">
        <f t="shared" si="126"/>
        <v>27</v>
      </c>
      <c r="E1308" s="17">
        <v>15.19</v>
      </c>
      <c r="F1308" s="17">
        <v>14.95</v>
      </c>
      <c r="G1308" s="12">
        <f t="shared" si="127"/>
        <v>3.014E-2</v>
      </c>
    </row>
    <row r="1309" spans="1:7" x14ac:dyDescent="0.35">
      <c r="A1309" s="18">
        <v>44040</v>
      </c>
      <c r="B1309" s="17">
        <f t="shared" si="124"/>
        <v>2020</v>
      </c>
      <c r="C1309" s="17">
        <f t="shared" si="125"/>
        <v>7</v>
      </c>
      <c r="D1309" s="17">
        <f t="shared" si="126"/>
        <v>28</v>
      </c>
      <c r="E1309" s="17">
        <v>16.239999999999998</v>
      </c>
      <c r="F1309" s="17">
        <v>14.21</v>
      </c>
      <c r="G1309" s="12">
        <f t="shared" si="127"/>
        <v>3.0449999999999998E-2</v>
      </c>
    </row>
    <row r="1310" spans="1:7" x14ac:dyDescent="0.35">
      <c r="A1310" s="18">
        <v>44041</v>
      </c>
      <c r="B1310" s="17">
        <f t="shared" si="124"/>
        <v>2020</v>
      </c>
      <c r="C1310" s="17">
        <f t="shared" si="125"/>
        <v>7</v>
      </c>
      <c r="D1310" s="17">
        <f t="shared" si="126"/>
        <v>29</v>
      </c>
      <c r="E1310" s="17">
        <v>13.85</v>
      </c>
      <c r="F1310" s="17">
        <v>13.44</v>
      </c>
      <c r="G1310" s="12">
        <f t="shared" si="127"/>
        <v>2.7289999999999998E-2</v>
      </c>
    </row>
    <row r="1311" spans="1:7" x14ac:dyDescent="0.35">
      <c r="A1311" s="18">
        <v>44042</v>
      </c>
      <c r="B1311" s="17">
        <f t="shared" si="124"/>
        <v>2020</v>
      </c>
      <c r="C1311" s="17">
        <f t="shared" si="125"/>
        <v>7</v>
      </c>
      <c r="D1311" s="17">
        <f t="shared" si="126"/>
        <v>30</v>
      </c>
      <c r="E1311" s="17">
        <v>14.65</v>
      </c>
      <c r="F1311" s="17">
        <v>13.77</v>
      </c>
      <c r="G1311" s="12">
        <f t="shared" si="127"/>
        <v>2.8420000000000001E-2</v>
      </c>
    </row>
    <row r="1312" spans="1:7" x14ac:dyDescent="0.35">
      <c r="A1312" s="18">
        <v>44043</v>
      </c>
      <c r="B1312" s="17">
        <f t="shared" si="124"/>
        <v>2020</v>
      </c>
      <c r="C1312" s="17">
        <f t="shared" si="125"/>
        <v>7</v>
      </c>
      <c r="D1312" s="17">
        <f t="shared" si="126"/>
        <v>31</v>
      </c>
      <c r="E1312" s="17">
        <v>15.44</v>
      </c>
      <c r="F1312" s="17">
        <v>14.95</v>
      </c>
      <c r="G1312" s="12">
        <f t="shared" si="127"/>
        <v>3.039E-2</v>
      </c>
    </row>
    <row r="1313" spans="1:7" x14ac:dyDescent="0.35">
      <c r="A1313" s="18">
        <v>44044</v>
      </c>
      <c r="B1313" s="17">
        <f t="shared" si="124"/>
        <v>2020</v>
      </c>
      <c r="C1313" s="17">
        <f t="shared" si="125"/>
        <v>8</v>
      </c>
      <c r="D1313" s="17">
        <f t="shared" si="126"/>
        <v>1</v>
      </c>
      <c r="E1313" s="17">
        <v>4.2300000000000004</v>
      </c>
      <c r="F1313" s="17">
        <v>14.57</v>
      </c>
      <c r="G1313" s="12">
        <f t="shared" si="127"/>
        <v>1.8800000000000001E-2</v>
      </c>
    </row>
    <row r="1314" spans="1:7" x14ac:dyDescent="0.35">
      <c r="A1314" s="18">
        <v>44045</v>
      </c>
      <c r="B1314" s="17">
        <f t="shared" si="124"/>
        <v>2020</v>
      </c>
      <c r="C1314" s="17">
        <f t="shared" si="125"/>
        <v>8</v>
      </c>
      <c r="D1314" s="17">
        <f t="shared" si="126"/>
        <v>2</v>
      </c>
      <c r="E1314" s="17">
        <v>4.2300000000000004</v>
      </c>
      <c r="F1314" s="17">
        <v>14.27</v>
      </c>
      <c r="G1314" s="12">
        <f t="shared" si="127"/>
        <v>1.8499999999999999E-2</v>
      </c>
    </row>
    <row r="1315" spans="1:7" x14ac:dyDescent="0.35">
      <c r="A1315" s="18">
        <v>44046</v>
      </c>
      <c r="B1315" s="17">
        <f t="shared" si="124"/>
        <v>2020</v>
      </c>
      <c r="C1315" s="17">
        <f t="shared" si="125"/>
        <v>8</v>
      </c>
      <c r="D1315" s="17">
        <f t="shared" si="126"/>
        <v>3</v>
      </c>
      <c r="E1315" s="17">
        <v>4.2300000000000004</v>
      </c>
      <c r="F1315" s="17">
        <v>15</v>
      </c>
      <c r="G1315" s="12">
        <f t="shared" si="127"/>
        <v>1.9230000000000001E-2</v>
      </c>
    </row>
    <row r="1316" spans="1:7" x14ac:dyDescent="0.35">
      <c r="A1316" s="18">
        <v>44047</v>
      </c>
      <c r="B1316" s="17">
        <f t="shared" si="124"/>
        <v>2020</v>
      </c>
      <c r="C1316" s="17">
        <f t="shared" si="125"/>
        <v>8</v>
      </c>
      <c r="D1316" s="17">
        <f t="shared" si="126"/>
        <v>4</v>
      </c>
      <c r="E1316" s="17">
        <v>4.2300000000000004</v>
      </c>
      <c r="F1316" s="17">
        <v>15.08</v>
      </c>
      <c r="G1316" s="12">
        <f t="shared" si="127"/>
        <v>1.9310000000000001E-2</v>
      </c>
    </row>
    <row r="1317" spans="1:7" x14ac:dyDescent="0.35">
      <c r="A1317" s="18">
        <v>44048</v>
      </c>
      <c r="B1317" s="17">
        <f t="shared" si="124"/>
        <v>2020</v>
      </c>
      <c r="C1317" s="17">
        <f t="shared" si="125"/>
        <v>8</v>
      </c>
      <c r="D1317" s="17">
        <f t="shared" si="126"/>
        <v>5</v>
      </c>
      <c r="E1317" s="17">
        <v>4.45</v>
      </c>
      <c r="F1317" s="17">
        <v>15.08</v>
      </c>
      <c r="G1317" s="12">
        <f t="shared" si="127"/>
        <v>1.9530000000000002E-2</v>
      </c>
    </row>
    <row r="1318" spans="1:7" x14ac:dyDescent="0.35">
      <c r="A1318" s="18">
        <v>44049</v>
      </c>
      <c r="B1318" s="17">
        <f t="shared" si="124"/>
        <v>2020</v>
      </c>
      <c r="C1318" s="17">
        <f t="shared" si="125"/>
        <v>8</v>
      </c>
      <c r="D1318" s="17">
        <f t="shared" si="126"/>
        <v>6</v>
      </c>
      <c r="E1318" s="17">
        <v>5.0199999999999996</v>
      </c>
      <c r="F1318" s="17">
        <v>15.06</v>
      </c>
      <c r="G1318" s="12">
        <f t="shared" si="127"/>
        <v>2.0079999999999997E-2</v>
      </c>
    </row>
    <row r="1319" spans="1:7" x14ac:dyDescent="0.35">
      <c r="A1319" s="18">
        <v>44050</v>
      </c>
      <c r="B1319" s="17">
        <f t="shared" si="124"/>
        <v>2020</v>
      </c>
      <c r="C1319" s="17">
        <f t="shared" si="125"/>
        <v>8</v>
      </c>
      <c r="D1319" s="17">
        <f t="shared" si="126"/>
        <v>7</v>
      </c>
      <c r="E1319" s="17">
        <v>5.0199999999999996</v>
      </c>
      <c r="F1319" s="17">
        <v>14.72</v>
      </c>
      <c r="G1319" s="12">
        <f t="shared" si="127"/>
        <v>1.9740000000000001E-2</v>
      </c>
    </row>
    <row r="1320" spans="1:7" x14ac:dyDescent="0.35">
      <c r="A1320" s="18">
        <v>44051</v>
      </c>
      <c r="B1320" s="17">
        <f t="shared" si="124"/>
        <v>2020</v>
      </c>
      <c r="C1320" s="17">
        <f t="shared" si="125"/>
        <v>8</v>
      </c>
      <c r="D1320" s="17">
        <f t="shared" si="126"/>
        <v>8</v>
      </c>
      <c r="E1320" s="17">
        <v>4.1900000000000004</v>
      </c>
      <c r="F1320" s="17">
        <v>14.1</v>
      </c>
      <c r="G1320" s="12">
        <f t="shared" si="127"/>
        <v>1.8290000000000001E-2</v>
      </c>
    </row>
    <row r="1321" spans="1:7" x14ac:dyDescent="0.35">
      <c r="A1321" s="18">
        <v>44052</v>
      </c>
      <c r="B1321" s="17">
        <f t="shared" si="124"/>
        <v>2020</v>
      </c>
      <c r="C1321" s="17">
        <f t="shared" si="125"/>
        <v>8</v>
      </c>
      <c r="D1321" s="17">
        <f t="shared" si="126"/>
        <v>9</v>
      </c>
      <c r="E1321" s="17">
        <v>4.1900000000000004</v>
      </c>
      <c r="F1321" s="17">
        <v>14.1</v>
      </c>
      <c r="G1321" s="12">
        <f t="shared" si="127"/>
        <v>1.8290000000000001E-2</v>
      </c>
    </row>
    <row r="1322" spans="1:7" x14ac:dyDescent="0.35">
      <c r="A1322" s="18">
        <v>44053</v>
      </c>
      <c r="B1322" s="17">
        <f t="shared" si="124"/>
        <v>2020</v>
      </c>
      <c r="C1322" s="17">
        <f t="shared" si="125"/>
        <v>8</v>
      </c>
      <c r="D1322" s="17">
        <f t="shared" si="126"/>
        <v>10</v>
      </c>
      <c r="E1322" s="17">
        <v>1.59</v>
      </c>
      <c r="F1322" s="17">
        <v>14.02</v>
      </c>
      <c r="G1322" s="12">
        <f t="shared" si="127"/>
        <v>1.5609999999999999E-2</v>
      </c>
    </row>
    <row r="1323" spans="1:7" x14ac:dyDescent="0.35">
      <c r="A1323" s="18">
        <v>44054</v>
      </c>
      <c r="B1323" s="17">
        <f t="shared" si="124"/>
        <v>2020</v>
      </c>
      <c r="C1323" s="17">
        <f t="shared" si="125"/>
        <v>8</v>
      </c>
      <c r="D1323" s="17">
        <f t="shared" si="126"/>
        <v>11</v>
      </c>
      <c r="E1323" s="17">
        <v>3.22</v>
      </c>
      <c r="F1323" s="17">
        <v>7.31</v>
      </c>
      <c r="G1323" s="12">
        <f t="shared" si="127"/>
        <v>1.0529999999999999E-2</v>
      </c>
    </row>
    <row r="1324" spans="1:7" x14ac:dyDescent="0.35">
      <c r="A1324" s="18">
        <v>44055</v>
      </c>
      <c r="B1324" s="17">
        <f t="shared" si="124"/>
        <v>2020</v>
      </c>
      <c r="C1324" s="17">
        <f t="shared" si="125"/>
        <v>8</v>
      </c>
      <c r="D1324" s="17">
        <f t="shared" si="126"/>
        <v>12</v>
      </c>
      <c r="E1324" s="17">
        <v>4.2300000000000004</v>
      </c>
      <c r="F1324" s="17">
        <v>5.85</v>
      </c>
      <c r="G1324" s="12">
        <f t="shared" si="127"/>
        <v>1.008E-2</v>
      </c>
    </row>
    <row r="1325" spans="1:7" x14ac:dyDescent="0.35">
      <c r="A1325" s="18">
        <v>44056</v>
      </c>
      <c r="B1325" s="17">
        <f t="shared" si="124"/>
        <v>2020</v>
      </c>
      <c r="C1325" s="17">
        <f t="shared" si="125"/>
        <v>8</v>
      </c>
      <c r="D1325" s="17">
        <f t="shared" si="126"/>
        <v>13</v>
      </c>
      <c r="E1325" s="17">
        <v>4.2300000000000004</v>
      </c>
      <c r="F1325" s="17">
        <v>9.11</v>
      </c>
      <c r="G1325" s="12">
        <f t="shared" si="127"/>
        <v>1.3339999999999999E-2</v>
      </c>
    </row>
    <row r="1326" spans="1:7" x14ac:dyDescent="0.35">
      <c r="A1326" s="18">
        <v>44057</v>
      </c>
      <c r="B1326" s="17">
        <f t="shared" si="124"/>
        <v>2020</v>
      </c>
      <c r="C1326" s="17">
        <f t="shared" si="125"/>
        <v>8</v>
      </c>
      <c r="D1326" s="17">
        <f t="shared" si="126"/>
        <v>14</v>
      </c>
      <c r="E1326" s="17">
        <v>4.22</v>
      </c>
      <c r="F1326" s="17">
        <v>6.64</v>
      </c>
      <c r="G1326" s="12">
        <f t="shared" si="127"/>
        <v>1.086E-2</v>
      </c>
    </row>
    <row r="1327" spans="1:7" x14ac:dyDescent="0.35">
      <c r="A1327" s="18">
        <v>44058</v>
      </c>
      <c r="B1327" s="17">
        <f t="shared" si="124"/>
        <v>2020</v>
      </c>
      <c r="C1327" s="17">
        <f t="shared" si="125"/>
        <v>8</v>
      </c>
      <c r="D1327" s="17">
        <f t="shared" si="126"/>
        <v>15</v>
      </c>
      <c r="E1327" s="17">
        <v>4.2300000000000004</v>
      </c>
      <c r="F1327" s="17">
        <v>9.16</v>
      </c>
      <c r="G1327" s="12">
        <f t="shared" si="127"/>
        <v>1.3390000000000001E-2</v>
      </c>
    </row>
    <row r="1328" spans="1:7" x14ac:dyDescent="0.35">
      <c r="A1328" s="18">
        <v>44059</v>
      </c>
      <c r="B1328" s="17">
        <f t="shared" si="124"/>
        <v>2020</v>
      </c>
      <c r="C1328" s="17">
        <f t="shared" si="125"/>
        <v>8</v>
      </c>
      <c r="D1328" s="17">
        <f t="shared" si="126"/>
        <v>16</v>
      </c>
      <c r="E1328" s="17">
        <v>4.01</v>
      </c>
      <c r="F1328" s="17">
        <v>8.57</v>
      </c>
      <c r="G1328" s="12">
        <f t="shared" si="127"/>
        <v>1.2580000000000001E-2</v>
      </c>
    </row>
    <row r="1329" spans="1:7" x14ac:dyDescent="0.35">
      <c r="A1329" s="18">
        <v>44060</v>
      </c>
      <c r="B1329" s="17">
        <f t="shared" si="124"/>
        <v>2020</v>
      </c>
      <c r="C1329" s="17">
        <f t="shared" si="125"/>
        <v>8</v>
      </c>
      <c r="D1329" s="17">
        <f t="shared" si="126"/>
        <v>17</v>
      </c>
      <c r="E1329" s="17">
        <v>4.2300000000000004</v>
      </c>
      <c r="F1329" s="17">
        <v>13.8</v>
      </c>
      <c r="G1329" s="12">
        <f t="shared" si="127"/>
        <v>1.8030000000000001E-2</v>
      </c>
    </row>
    <row r="1330" spans="1:7" x14ac:dyDescent="0.35">
      <c r="A1330" s="18">
        <v>44061</v>
      </c>
      <c r="B1330" s="17">
        <f t="shared" si="124"/>
        <v>2020</v>
      </c>
      <c r="C1330" s="17">
        <f t="shared" si="125"/>
        <v>8</v>
      </c>
      <c r="D1330" s="17">
        <f t="shared" si="126"/>
        <v>18</v>
      </c>
      <c r="E1330" s="17">
        <v>4.2300000000000004</v>
      </c>
      <c r="F1330" s="17">
        <v>14.1</v>
      </c>
      <c r="G1330" s="12">
        <f t="shared" si="127"/>
        <v>1.8329999999999999E-2</v>
      </c>
    </row>
    <row r="1331" spans="1:7" x14ac:dyDescent="0.35">
      <c r="A1331" s="18">
        <v>44062</v>
      </c>
      <c r="B1331" s="17">
        <f t="shared" si="124"/>
        <v>2020</v>
      </c>
      <c r="C1331" s="17">
        <f t="shared" si="125"/>
        <v>8</v>
      </c>
      <c r="D1331" s="17">
        <f t="shared" si="126"/>
        <v>19</v>
      </c>
      <c r="E1331" s="17">
        <v>4.2300000000000004</v>
      </c>
      <c r="F1331" s="17">
        <v>14.16</v>
      </c>
      <c r="G1331" s="12">
        <f t="shared" si="127"/>
        <v>1.839E-2</v>
      </c>
    </row>
    <row r="1332" spans="1:7" x14ac:dyDescent="0.35">
      <c r="A1332" s="18">
        <v>44063</v>
      </c>
      <c r="B1332" s="17">
        <f t="shared" si="124"/>
        <v>2020</v>
      </c>
      <c r="C1332" s="17">
        <f t="shared" si="125"/>
        <v>8</v>
      </c>
      <c r="D1332" s="17">
        <f t="shared" si="126"/>
        <v>20</v>
      </c>
      <c r="E1332" s="17">
        <v>4</v>
      </c>
      <c r="F1332" s="17">
        <v>14.16</v>
      </c>
      <c r="G1332" s="12">
        <f t="shared" si="127"/>
        <v>1.8159999999999999E-2</v>
      </c>
    </row>
    <row r="1333" spans="1:7" x14ac:dyDescent="0.35">
      <c r="A1333" s="18">
        <v>44064</v>
      </c>
      <c r="B1333" s="17">
        <f t="shared" si="124"/>
        <v>2020</v>
      </c>
      <c r="C1333" s="17">
        <f t="shared" si="125"/>
        <v>8</v>
      </c>
      <c r="D1333" s="17">
        <f t="shared" si="126"/>
        <v>21</v>
      </c>
      <c r="E1333" s="17">
        <v>3.84</v>
      </c>
      <c r="F1333" s="17">
        <v>13.35</v>
      </c>
      <c r="G1333" s="12">
        <f t="shared" si="127"/>
        <v>1.7189999999999997E-2</v>
      </c>
    </row>
    <row r="1334" spans="1:7" x14ac:dyDescent="0.35">
      <c r="A1334" s="18">
        <v>44065</v>
      </c>
      <c r="B1334" s="17">
        <f t="shared" si="124"/>
        <v>2020</v>
      </c>
      <c r="C1334" s="17">
        <f t="shared" si="125"/>
        <v>8</v>
      </c>
      <c r="D1334" s="17">
        <f t="shared" si="126"/>
        <v>22</v>
      </c>
      <c r="E1334" s="17">
        <v>4.2300000000000004</v>
      </c>
      <c r="F1334" s="17">
        <v>12.83</v>
      </c>
      <c r="G1334" s="12">
        <f t="shared" si="127"/>
        <v>1.7060000000000002E-2</v>
      </c>
    </row>
    <row r="1335" spans="1:7" x14ac:dyDescent="0.35">
      <c r="A1335" s="18">
        <v>44066</v>
      </c>
      <c r="B1335" s="17">
        <f t="shared" si="124"/>
        <v>2020</v>
      </c>
      <c r="C1335" s="17">
        <f t="shared" si="125"/>
        <v>8</v>
      </c>
      <c r="D1335" s="17">
        <f t="shared" si="126"/>
        <v>23</v>
      </c>
      <c r="E1335" s="17">
        <v>4.2300000000000004</v>
      </c>
      <c r="F1335" s="17">
        <v>13.63</v>
      </c>
      <c r="G1335" s="12">
        <f t="shared" si="127"/>
        <v>1.7860000000000001E-2</v>
      </c>
    </row>
    <row r="1336" spans="1:7" x14ac:dyDescent="0.35">
      <c r="A1336" s="18">
        <v>44067</v>
      </c>
      <c r="B1336" s="17">
        <f t="shared" si="124"/>
        <v>2020</v>
      </c>
      <c r="C1336" s="17">
        <f t="shared" si="125"/>
        <v>8</v>
      </c>
      <c r="D1336" s="17">
        <f t="shared" si="126"/>
        <v>24</v>
      </c>
      <c r="E1336" s="17">
        <v>4.05</v>
      </c>
      <c r="F1336" s="17">
        <v>3.51</v>
      </c>
      <c r="G1336" s="12">
        <f t="shared" si="127"/>
        <v>7.5599999999999999E-3</v>
      </c>
    </row>
    <row r="1337" spans="1:7" x14ac:dyDescent="0.35">
      <c r="A1337" s="18">
        <v>44068</v>
      </c>
      <c r="B1337" s="17">
        <f t="shared" si="124"/>
        <v>2020</v>
      </c>
      <c r="C1337" s="17">
        <f t="shared" si="125"/>
        <v>8</v>
      </c>
      <c r="D1337" s="17">
        <f t="shared" si="126"/>
        <v>25</v>
      </c>
      <c r="E1337" s="17">
        <v>4.2300000000000004</v>
      </c>
      <c r="F1337" s="17">
        <v>7.01</v>
      </c>
      <c r="G1337" s="12">
        <f t="shared" si="127"/>
        <v>1.124E-2</v>
      </c>
    </row>
    <row r="1338" spans="1:7" x14ac:dyDescent="0.35">
      <c r="A1338" s="18">
        <v>44069</v>
      </c>
      <c r="B1338" s="17">
        <f t="shared" si="124"/>
        <v>2020</v>
      </c>
      <c r="C1338" s="17">
        <f t="shared" si="125"/>
        <v>8</v>
      </c>
      <c r="D1338" s="17">
        <f t="shared" si="126"/>
        <v>26</v>
      </c>
      <c r="E1338" s="17">
        <v>4.2300000000000004</v>
      </c>
      <c r="F1338" s="17">
        <v>5.51</v>
      </c>
      <c r="G1338" s="12">
        <f t="shared" si="127"/>
        <v>9.7400000000000004E-3</v>
      </c>
    </row>
    <row r="1339" spans="1:7" x14ac:dyDescent="0.35">
      <c r="A1339" s="18">
        <v>44070</v>
      </c>
      <c r="B1339" s="17">
        <f t="shared" si="124"/>
        <v>2020</v>
      </c>
      <c r="C1339" s="17">
        <f t="shared" si="125"/>
        <v>8</v>
      </c>
      <c r="D1339" s="17">
        <f t="shared" si="126"/>
        <v>27</v>
      </c>
      <c r="E1339" s="17">
        <v>3.31</v>
      </c>
      <c r="F1339" s="17">
        <v>1.35</v>
      </c>
      <c r="G1339" s="12">
        <f t="shared" si="127"/>
        <v>4.6600000000000001E-3</v>
      </c>
    </row>
    <row r="1340" spans="1:7" x14ac:dyDescent="0.35">
      <c r="A1340" s="18">
        <v>44071</v>
      </c>
      <c r="B1340" s="17">
        <f t="shared" si="124"/>
        <v>2020</v>
      </c>
      <c r="C1340" s="17">
        <f t="shared" si="125"/>
        <v>8</v>
      </c>
      <c r="D1340" s="17">
        <f t="shared" si="126"/>
        <v>28</v>
      </c>
      <c r="E1340" s="17">
        <v>0.88</v>
      </c>
      <c r="F1340" s="17">
        <v>5.12</v>
      </c>
      <c r="G1340" s="12">
        <f t="shared" si="127"/>
        <v>6.0000000000000001E-3</v>
      </c>
    </row>
    <row r="1341" spans="1:7" x14ac:dyDescent="0.35">
      <c r="A1341" s="18">
        <v>44072</v>
      </c>
      <c r="B1341" s="17">
        <f t="shared" si="124"/>
        <v>2020</v>
      </c>
      <c r="C1341" s="17">
        <f t="shared" si="125"/>
        <v>8</v>
      </c>
      <c r="D1341" s="17">
        <f t="shared" si="126"/>
        <v>29</v>
      </c>
      <c r="E1341" s="17">
        <v>0.01</v>
      </c>
      <c r="F1341" s="17">
        <v>2.31</v>
      </c>
      <c r="G1341" s="12">
        <f t="shared" si="127"/>
        <v>2.32E-3</v>
      </c>
    </row>
    <row r="1342" spans="1:7" x14ac:dyDescent="0.35">
      <c r="A1342" s="18">
        <v>44073</v>
      </c>
      <c r="B1342" s="17">
        <f t="shared" si="124"/>
        <v>2020</v>
      </c>
      <c r="C1342" s="17">
        <f t="shared" si="125"/>
        <v>8</v>
      </c>
      <c r="D1342" s="17">
        <f t="shared" si="126"/>
        <v>30</v>
      </c>
      <c r="E1342" s="17">
        <v>0.01</v>
      </c>
      <c r="F1342" s="17">
        <v>2.69</v>
      </c>
      <c r="G1342" s="12">
        <f t="shared" si="127"/>
        <v>2.6999999999999997E-3</v>
      </c>
    </row>
    <row r="1343" spans="1:7" x14ac:dyDescent="0.35">
      <c r="A1343" s="18">
        <v>44074</v>
      </c>
      <c r="B1343" s="17">
        <f t="shared" si="124"/>
        <v>2020</v>
      </c>
      <c r="C1343" s="17">
        <f t="shared" si="125"/>
        <v>8</v>
      </c>
      <c r="D1343" s="17">
        <f t="shared" si="126"/>
        <v>31</v>
      </c>
      <c r="E1343" s="17">
        <v>0.01</v>
      </c>
      <c r="F1343" s="17">
        <v>2.92</v>
      </c>
      <c r="G1343" s="12">
        <f t="shared" si="127"/>
        <v>2.9299999999999999E-3</v>
      </c>
    </row>
    <row r="1344" spans="1:7" x14ac:dyDescent="0.35">
      <c r="A1344" s="18">
        <v>44075</v>
      </c>
      <c r="B1344" s="17">
        <f t="shared" si="124"/>
        <v>2020</v>
      </c>
      <c r="C1344" s="17">
        <f t="shared" si="125"/>
        <v>9</v>
      </c>
      <c r="D1344" s="17">
        <f t="shared" si="126"/>
        <v>1</v>
      </c>
      <c r="E1344" s="17">
        <v>0.33</v>
      </c>
      <c r="F1344" s="17">
        <v>9.3000000000000007</v>
      </c>
      <c r="G1344" s="12">
        <f t="shared" si="127"/>
        <v>9.6300000000000014E-3</v>
      </c>
    </row>
    <row r="1345" spans="1:7" x14ac:dyDescent="0.35">
      <c r="A1345" s="18">
        <v>44076</v>
      </c>
      <c r="B1345" s="17">
        <f t="shared" si="124"/>
        <v>2020</v>
      </c>
      <c r="C1345" s="17">
        <f t="shared" si="125"/>
        <v>9</v>
      </c>
      <c r="D1345" s="17">
        <f t="shared" si="126"/>
        <v>2</v>
      </c>
      <c r="E1345" s="17">
        <v>3.7</v>
      </c>
      <c r="F1345" s="17">
        <v>9.77</v>
      </c>
      <c r="G1345" s="12">
        <f t="shared" si="127"/>
        <v>1.3469999999999999E-2</v>
      </c>
    </row>
    <row r="1346" spans="1:7" x14ac:dyDescent="0.35">
      <c r="A1346" s="18">
        <v>44077</v>
      </c>
      <c r="B1346" s="17">
        <f t="shared" si="124"/>
        <v>2020</v>
      </c>
      <c r="C1346" s="17">
        <f t="shared" si="125"/>
        <v>9</v>
      </c>
      <c r="D1346" s="17">
        <f t="shared" si="126"/>
        <v>3</v>
      </c>
      <c r="E1346" s="17">
        <v>4.2300000000000004</v>
      </c>
      <c r="F1346" s="17">
        <v>8.07</v>
      </c>
      <c r="G1346" s="12">
        <f t="shared" si="127"/>
        <v>1.23E-2</v>
      </c>
    </row>
    <row r="1347" spans="1:7" x14ac:dyDescent="0.35">
      <c r="A1347" s="18">
        <v>44078</v>
      </c>
      <c r="B1347" s="17">
        <f t="shared" si="124"/>
        <v>2020</v>
      </c>
      <c r="C1347" s="17">
        <f t="shared" si="125"/>
        <v>9</v>
      </c>
      <c r="D1347" s="17">
        <f t="shared" si="126"/>
        <v>4</v>
      </c>
      <c r="E1347" s="17">
        <v>4.2300000000000004</v>
      </c>
      <c r="F1347" s="17">
        <v>8.43</v>
      </c>
      <c r="G1347" s="12">
        <f t="shared" si="127"/>
        <v>1.2659999999999999E-2</v>
      </c>
    </row>
    <row r="1348" spans="1:7" x14ac:dyDescent="0.35">
      <c r="A1348" s="18">
        <v>44079</v>
      </c>
      <c r="B1348" s="17">
        <f t="shared" si="124"/>
        <v>2020</v>
      </c>
      <c r="C1348" s="17">
        <f t="shared" si="125"/>
        <v>9</v>
      </c>
      <c r="D1348" s="17">
        <f t="shared" si="126"/>
        <v>5</v>
      </c>
      <c r="E1348" s="17">
        <v>2.91</v>
      </c>
      <c r="F1348" s="17">
        <v>6.38</v>
      </c>
      <c r="G1348" s="12">
        <f t="shared" si="127"/>
        <v>9.2899999999999996E-3</v>
      </c>
    </row>
    <row r="1349" spans="1:7" x14ac:dyDescent="0.35">
      <c r="A1349" s="18">
        <v>44080</v>
      </c>
      <c r="B1349" s="17">
        <f t="shared" si="124"/>
        <v>2020</v>
      </c>
      <c r="C1349" s="17">
        <f t="shared" si="125"/>
        <v>9</v>
      </c>
      <c r="D1349" s="17">
        <f t="shared" si="126"/>
        <v>6</v>
      </c>
      <c r="E1349" s="17">
        <v>2.91</v>
      </c>
      <c r="F1349" s="17">
        <v>6.38</v>
      </c>
      <c r="G1349" s="12">
        <f t="shared" si="127"/>
        <v>9.2899999999999996E-3</v>
      </c>
    </row>
    <row r="1350" spans="1:7" x14ac:dyDescent="0.35">
      <c r="A1350" s="18">
        <v>44081</v>
      </c>
      <c r="B1350" s="17">
        <f t="shared" ref="B1350:B1413" si="128">YEAR(A1350)</f>
        <v>2020</v>
      </c>
      <c r="C1350" s="17">
        <f t="shared" ref="C1350:C1413" si="129">MONTH(A1350)</f>
        <v>9</v>
      </c>
      <c r="D1350" s="17">
        <f t="shared" ref="D1350:D1413" si="130">DAY(A1350)</f>
        <v>7</v>
      </c>
      <c r="E1350" s="17">
        <v>4.2300000000000004</v>
      </c>
      <c r="F1350" s="17">
        <v>11.75</v>
      </c>
      <c r="G1350" s="12">
        <f t="shared" ref="G1350:G1413" si="131">SUM(E1350:F1350)/1000</f>
        <v>1.5980000000000001E-2</v>
      </c>
    </row>
    <row r="1351" spans="1:7" x14ac:dyDescent="0.35">
      <c r="A1351" s="18">
        <v>44082</v>
      </c>
      <c r="B1351" s="17">
        <f t="shared" si="128"/>
        <v>2020</v>
      </c>
      <c r="C1351" s="17">
        <f t="shared" si="129"/>
        <v>9</v>
      </c>
      <c r="D1351" s="17">
        <f t="shared" si="130"/>
        <v>8</v>
      </c>
      <c r="E1351" s="17">
        <v>4.5199999999999996</v>
      </c>
      <c r="F1351" s="17">
        <v>13.39</v>
      </c>
      <c r="G1351" s="12">
        <f t="shared" si="131"/>
        <v>1.7909999999999999E-2</v>
      </c>
    </row>
    <row r="1352" spans="1:7" x14ac:dyDescent="0.35">
      <c r="A1352" s="18">
        <v>44083</v>
      </c>
      <c r="B1352" s="17">
        <f t="shared" si="128"/>
        <v>2020</v>
      </c>
      <c r="C1352" s="17">
        <f t="shared" si="129"/>
        <v>9</v>
      </c>
      <c r="D1352" s="17">
        <f t="shared" si="130"/>
        <v>9</v>
      </c>
      <c r="E1352" s="17">
        <v>4.4800000000000004</v>
      </c>
      <c r="F1352" s="17">
        <v>15.08</v>
      </c>
      <c r="G1352" s="12">
        <f t="shared" si="131"/>
        <v>1.9560000000000001E-2</v>
      </c>
    </row>
    <row r="1353" spans="1:7" x14ac:dyDescent="0.35">
      <c r="A1353" s="18">
        <v>44084</v>
      </c>
      <c r="B1353" s="17">
        <f t="shared" si="128"/>
        <v>2020</v>
      </c>
      <c r="C1353" s="17">
        <f t="shared" si="129"/>
        <v>9</v>
      </c>
      <c r="D1353" s="17">
        <f t="shared" si="130"/>
        <v>10</v>
      </c>
      <c r="E1353" s="17">
        <v>4.08</v>
      </c>
      <c r="F1353" s="17">
        <v>15.06</v>
      </c>
      <c r="G1353" s="12">
        <f t="shared" si="131"/>
        <v>1.9140000000000001E-2</v>
      </c>
    </row>
    <row r="1354" spans="1:7" x14ac:dyDescent="0.35">
      <c r="A1354" s="18">
        <v>44085</v>
      </c>
      <c r="B1354" s="17">
        <f t="shared" si="128"/>
        <v>2020</v>
      </c>
      <c r="C1354" s="17">
        <f t="shared" si="129"/>
        <v>9</v>
      </c>
      <c r="D1354" s="17">
        <f t="shared" si="130"/>
        <v>11</v>
      </c>
      <c r="E1354" s="17">
        <v>4.2300000000000004</v>
      </c>
      <c r="F1354" s="17">
        <v>15.08</v>
      </c>
      <c r="G1354" s="12">
        <f t="shared" si="131"/>
        <v>1.9310000000000001E-2</v>
      </c>
    </row>
    <row r="1355" spans="1:7" x14ac:dyDescent="0.35">
      <c r="A1355" s="18">
        <v>44086</v>
      </c>
      <c r="B1355" s="17">
        <f t="shared" si="128"/>
        <v>2020</v>
      </c>
      <c r="C1355" s="17">
        <f t="shared" si="129"/>
        <v>9</v>
      </c>
      <c r="D1355" s="17">
        <f t="shared" si="130"/>
        <v>12</v>
      </c>
      <c r="E1355" s="17">
        <v>4.22</v>
      </c>
      <c r="F1355" s="17">
        <v>15.13</v>
      </c>
      <c r="G1355" s="12">
        <f t="shared" si="131"/>
        <v>1.9350000000000003E-2</v>
      </c>
    </row>
    <row r="1356" spans="1:7" x14ac:dyDescent="0.35">
      <c r="A1356" s="18">
        <v>44087</v>
      </c>
      <c r="B1356" s="17">
        <f t="shared" si="128"/>
        <v>2020</v>
      </c>
      <c r="C1356" s="17">
        <f t="shared" si="129"/>
        <v>9</v>
      </c>
      <c r="D1356" s="17">
        <f t="shared" si="130"/>
        <v>13</v>
      </c>
      <c r="E1356" s="17">
        <v>4.2300000000000004</v>
      </c>
      <c r="F1356" s="17">
        <v>15.13</v>
      </c>
      <c r="G1356" s="12">
        <f t="shared" si="131"/>
        <v>1.9359999999999999E-2</v>
      </c>
    </row>
    <row r="1357" spans="1:7" x14ac:dyDescent="0.35">
      <c r="A1357" s="18">
        <v>44088</v>
      </c>
      <c r="B1357" s="17">
        <f t="shared" si="128"/>
        <v>2020</v>
      </c>
      <c r="C1357" s="17">
        <f t="shared" si="129"/>
        <v>9</v>
      </c>
      <c r="D1357" s="17">
        <f t="shared" si="130"/>
        <v>14</v>
      </c>
      <c r="E1357" s="17">
        <v>4.2300000000000004</v>
      </c>
      <c r="F1357" s="17">
        <v>0</v>
      </c>
      <c r="G1357" s="12">
        <f t="shared" si="131"/>
        <v>4.2300000000000003E-3</v>
      </c>
    </row>
    <row r="1358" spans="1:7" x14ac:dyDescent="0.35">
      <c r="A1358" s="18">
        <v>44089</v>
      </c>
      <c r="B1358" s="17">
        <f t="shared" si="128"/>
        <v>2020</v>
      </c>
      <c r="C1358" s="17">
        <f t="shared" si="129"/>
        <v>9</v>
      </c>
      <c r="D1358" s="17">
        <f t="shared" si="130"/>
        <v>15</v>
      </c>
      <c r="E1358" s="17">
        <v>2.2000000000000002</v>
      </c>
      <c r="F1358" s="17">
        <v>0</v>
      </c>
      <c r="G1358" s="12">
        <f t="shared" si="131"/>
        <v>2.2000000000000001E-3</v>
      </c>
    </row>
    <row r="1359" spans="1:7" x14ac:dyDescent="0.35">
      <c r="A1359" s="18">
        <v>44090</v>
      </c>
      <c r="B1359" s="17">
        <f t="shared" si="128"/>
        <v>2020</v>
      </c>
      <c r="C1359" s="17">
        <f t="shared" si="129"/>
        <v>9</v>
      </c>
      <c r="D1359" s="17">
        <f t="shared" si="130"/>
        <v>16</v>
      </c>
      <c r="E1359" s="17">
        <v>4.22</v>
      </c>
      <c r="F1359" s="17">
        <v>0</v>
      </c>
      <c r="G1359" s="12">
        <f t="shared" si="131"/>
        <v>4.2199999999999998E-3</v>
      </c>
    </row>
    <row r="1360" spans="1:7" x14ac:dyDescent="0.35">
      <c r="A1360" s="18">
        <v>44091</v>
      </c>
      <c r="B1360" s="17">
        <f t="shared" si="128"/>
        <v>2020</v>
      </c>
      <c r="C1360" s="17">
        <f t="shared" si="129"/>
        <v>9</v>
      </c>
      <c r="D1360" s="17">
        <f t="shared" si="130"/>
        <v>17</v>
      </c>
      <c r="E1360" s="17">
        <v>4.2300000000000004</v>
      </c>
      <c r="F1360" s="17">
        <v>15.08</v>
      </c>
      <c r="G1360" s="12">
        <f t="shared" si="131"/>
        <v>1.9310000000000001E-2</v>
      </c>
    </row>
    <row r="1361" spans="1:7" x14ac:dyDescent="0.35">
      <c r="A1361" s="18">
        <v>44092</v>
      </c>
      <c r="B1361" s="17">
        <f t="shared" si="128"/>
        <v>2020</v>
      </c>
      <c r="C1361" s="17">
        <f t="shared" si="129"/>
        <v>9</v>
      </c>
      <c r="D1361" s="17">
        <f t="shared" si="130"/>
        <v>18</v>
      </c>
      <c r="E1361" s="17">
        <v>4.22</v>
      </c>
      <c r="F1361" s="17">
        <v>15.08</v>
      </c>
      <c r="G1361" s="12">
        <f t="shared" si="131"/>
        <v>1.9300000000000001E-2</v>
      </c>
    </row>
    <row r="1362" spans="1:7" x14ac:dyDescent="0.35">
      <c r="A1362" s="18">
        <v>44093</v>
      </c>
      <c r="B1362" s="17">
        <f t="shared" si="128"/>
        <v>2020</v>
      </c>
      <c r="C1362" s="17">
        <f t="shared" si="129"/>
        <v>9</v>
      </c>
      <c r="D1362" s="17">
        <f t="shared" si="130"/>
        <v>19</v>
      </c>
      <c r="E1362" s="17">
        <v>4.2300000000000004</v>
      </c>
      <c r="F1362" s="17">
        <v>14.69</v>
      </c>
      <c r="G1362" s="12">
        <f t="shared" si="131"/>
        <v>1.8920000000000003E-2</v>
      </c>
    </row>
    <row r="1363" spans="1:7" x14ac:dyDescent="0.35">
      <c r="A1363" s="18">
        <v>44094</v>
      </c>
      <c r="B1363" s="17">
        <f t="shared" si="128"/>
        <v>2020</v>
      </c>
      <c r="C1363" s="17">
        <f t="shared" si="129"/>
        <v>9</v>
      </c>
      <c r="D1363" s="17">
        <f t="shared" si="130"/>
        <v>20</v>
      </c>
      <c r="E1363" s="17">
        <v>4.2300000000000004</v>
      </c>
      <c r="F1363" s="17">
        <v>14.16</v>
      </c>
      <c r="G1363" s="12">
        <f t="shared" si="131"/>
        <v>1.839E-2</v>
      </c>
    </row>
    <row r="1364" spans="1:7" x14ac:dyDescent="0.35">
      <c r="A1364" s="18">
        <v>44095</v>
      </c>
      <c r="B1364" s="17">
        <f t="shared" si="128"/>
        <v>2020</v>
      </c>
      <c r="C1364" s="17">
        <f t="shared" si="129"/>
        <v>9</v>
      </c>
      <c r="D1364" s="17">
        <f t="shared" si="130"/>
        <v>21</v>
      </c>
      <c r="E1364" s="17">
        <v>4.2300000000000004</v>
      </c>
      <c r="F1364" s="17">
        <v>13.8</v>
      </c>
      <c r="G1364" s="12">
        <f t="shared" si="131"/>
        <v>1.8030000000000001E-2</v>
      </c>
    </row>
    <row r="1365" spans="1:7" x14ac:dyDescent="0.35">
      <c r="A1365" s="18">
        <v>44096</v>
      </c>
      <c r="B1365" s="17">
        <f t="shared" si="128"/>
        <v>2020</v>
      </c>
      <c r="C1365" s="17">
        <f t="shared" si="129"/>
        <v>9</v>
      </c>
      <c r="D1365" s="17">
        <f t="shared" si="130"/>
        <v>22</v>
      </c>
      <c r="E1365" s="17">
        <v>4.2300000000000004</v>
      </c>
      <c r="F1365" s="17">
        <v>15.08</v>
      </c>
      <c r="G1365" s="12">
        <f t="shared" si="131"/>
        <v>1.9310000000000001E-2</v>
      </c>
    </row>
    <row r="1366" spans="1:7" x14ac:dyDescent="0.35">
      <c r="A1366" s="18">
        <v>44097</v>
      </c>
      <c r="B1366" s="17">
        <f t="shared" si="128"/>
        <v>2020</v>
      </c>
      <c r="C1366" s="17">
        <f t="shared" si="129"/>
        <v>9</v>
      </c>
      <c r="D1366" s="17">
        <f t="shared" si="130"/>
        <v>23</v>
      </c>
      <c r="E1366" s="17">
        <v>4.2300000000000004</v>
      </c>
      <c r="F1366" s="17">
        <v>12.43</v>
      </c>
      <c r="G1366" s="12">
        <f t="shared" si="131"/>
        <v>1.6660000000000001E-2</v>
      </c>
    </row>
    <row r="1367" spans="1:7" x14ac:dyDescent="0.35">
      <c r="A1367" s="18">
        <v>44098</v>
      </c>
      <c r="B1367" s="17">
        <f t="shared" si="128"/>
        <v>2020</v>
      </c>
      <c r="C1367" s="17">
        <f t="shared" si="129"/>
        <v>9</v>
      </c>
      <c r="D1367" s="17">
        <f t="shared" si="130"/>
        <v>24</v>
      </c>
      <c r="E1367" s="17">
        <v>0.33</v>
      </c>
      <c r="F1367" s="17">
        <v>12.09</v>
      </c>
      <c r="G1367" s="12">
        <f t="shared" si="131"/>
        <v>1.242E-2</v>
      </c>
    </row>
    <row r="1368" spans="1:7" x14ac:dyDescent="0.35">
      <c r="A1368" s="18">
        <v>44099</v>
      </c>
      <c r="B1368" s="17">
        <f t="shared" si="128"/>
        <v>2020</v>
      </c>
      <c r="C1368" s="17">
        <f t="shared" si="129"/>
        <v>9</v>
      </c>
      <c r="D1368" s="17">
        <f t="shared" si="130"/>
        <v>25</v>
      </c>
      <c r="E1368" s="17">
        <v>1.43</v>
      </c>
      <c r="F1368" s="17">
        <v>11.44</v>
      </c>
      <c r="G1368" s="12">
        <f t="shared" si="131"/>
        <v>1.2869999999999999E-2</v>
      </c>
    </row>
    <row r="1369" spans="1:7" x14ac:dyDescent="0.35">
      <c r="A1369" s="18">
        <v>44100</v>
      </c>
      <c r="B1369" s="17">
        <f t="shared" si="128"/>
        <v>2020</v>
      </c>
      <c r="C1369" s="17">
        <f t="shared" si="129"/>
        <v>9</v>
      </c>
      <c r="D1369" s="17">
        <f t="shared" si="130"/>
        <v>26</v>
      </c>
      <c r="E1369" s="17">
        <v>2.15</v>
      </c>
      <c r="F1369" s="17">
        <v>6.18</v>
      </c>
      <c r="G1369" s="12">
        <f t="shared" si="131"/>
        <v>8.3300000000000006E-3</v>
      </c>
    </row>
    <row r="1370" spans="1:7" x14ac:dyDescent="0.35">
      <c r="A1370" s="18">
        <v>44101</v>
      </c>
      <c r="B1370" s="17">
        <f t="shared" si="128"/>
        <v>2020</v>
      </c>
      <c r="C1370" s="17">
        <f t="shared" si="129"/>
        <v>9</v>
      </c>
      <c r="D1370" s="17">
        <f t="shared" si="130"/>
        <v>27</v>
      </c>
      <c r="E1370" s="17">
        <v>2.15</v>
      </c>
      <c r="F1370" s="17">
        <v>7.53</v>
      </c>
      <c r="G1370" s="12">
        <f t="shared" si="131"/>
        <v>9.6799999999999994E-3</v>
      </c>
    </row>
    <row r="1371" spans="1:7" x14ac:dyDescent="0.35">
      <c r="A1371" s="18">
        <v>44102</v>
      </c>
      <c r="B1371" s="17">
        <f t="shared" si="128"/>
        <v>2020</v>
      </c>
      <c r="C1371" s="17">
        <f t="shared" si="129"/>
        <v>9</v>
      </c>
      <c r="D1371" s="17">
        <f t="shared" si="130"/>
        <v>28</v>
      </c>
      <c r="E1371" s="17">
        <v>2.54</v>
      </c>
      <c r="F1371" s="17">
        <v>6.93</v>
      </c>
      <c r="G1371" s="12">
        <f t="shared" si="131"/>
        <v>9.4699999999999993E-3</v>
      </c>
    </row>
    <row r="1372" spans="1:7" x14ac:dyDescent="0.35">
      <c r="A1372" s="18">
        <v>44103</v>
      </c>
      <c r="B1372" s="17">
        <f t="shared" si="128"/>
        <v>2020</v>
      </c>
      <c r="C1372" s="17">
        <f t="shared" si="129"/>
        <v>9</v>
      </c>
      <c r="D1372" s="17">
        <f t="shared" si="130"/>
        <v>29</v>
      </c>
      <c r="E1372" s="17">
        <v>1.1100000000000001</v>
      </c>
      <c r="F1372" s="17">
        <v>5.05</v>
      </c>
      <c r="G1372" s="12">
        <f t="shared" si="131"/>
        <v>6.1600000000000005E-3</v>
      </c>
    </row>
    <row r="1373" spans="1:7" x14ac:dyDescent="0.35">
      <c r="A1373" s="18">
        <v>44104</v>
      </c>
      <c r="B1373" s="17">
        <f t="shared" si="128"/>
        <v>2020</v>
      </c>
      <c r="C1373" s="17">
        <f t="shared" si="129"/>
        <v>9</v>
      </c>
      <c r="D1373" s="17">
        <f t="shared" si="130"/>
        <v>30</v>
      </c>
      <c r="E1373" s="17">
        <v>0.89</v>
      </c>
      <c r="F1373" s="17">
        <v>4.21</v>
      </c>
      <c r="G1373" s="12">
        <f t="shared" si="131"/>
        <v>5.0999999999999995E-3</v>
      </c>
    </row>
    <row r="1374" spans="1:7" x14ac:dyDescent="0.35">
      <c r="A1374" s="18">
        <v>44105</v>
      </c>
      <c r="B1374" s="17">
        <f t="shared" si="128"/>
        <v>2020</v>
      </c>
      <c r="C1374" s="17">
        <f t="shared" si="129"/>
        <v>10</v>
      </c>
      <c r="D1374" s="17">
        <f t="shared" si="130"/>
        <v>1</v>
      </c>
      <c r="E1374" s="17">
        <v>0</v>
      </c>
      <c r="F1374" s="17">
        <v>0</v>
      </c>
      <c r="G1374" s="12">
        <f t="shared" si="131"/>
        <v>0</v>
      </c>
    </row>
    <row r="1375" spans="1:7" x14ac:dyDescent="0.35">
      <c r="A1375" s="18">
        <v>44106</v>
      </c>
      <c r="B1375" s="17">
        <f t="shared" si="128"/>
        <v>2020</v>
      </c>
      <c r="C1375" s="17">
        <f t="shared" si="129"/>
        <v>10</v>
      </c>
      <c r="D1375" s="17">
        <f t="shared" si="130"/>
        <v>2</v>
      </c>
      <c r="E1375" s="17">
        <v>0</v>
      </c>
      <c r="F1375" s="17">
        <v>0</v>
      </c>
      <c r="G1375" s="12">
        <f t="shared" si="131"/>
        <v>0</v>
      </c>
    </row>
    <row r="1376" spans="1:7" x14ac:dyDescent="0.35">
      <c r="A1376" s="18">
        <v>44107</v>
      </c>
      <c r="B1376" s="17">
        <f t="shared" si="128"/>
        <v>2020</v>
      </c>
      <c r="C1376" s="17">
        <f t="shared" si="129"/>
        <v>10</v>
      </c>
      <c r="D1376" s="17">
        <f t="shared" si="130"/>
        <v>3</v>
      </c>
      <c r="E1376" s="17">
        <v>0</v>
      </c>
      <c r="F1376" s="17">
        <v>0</v>
      </c>
      <c r="G1376" s="12">
        <f t="shared" si="131"/>
        <v>0</v>
      </c>
    </row>
    <row r="1377" spans="1:7" x14ac:dyDescent="0.35">
      <c r="A1377" s="18">
        <v>44108</v>
      </c>
      <c r="B1377" s="17">
        <f t="shared" si="128"/>
        <v>2020</v>
      </c>
      <c r="C1377" s="17">
        <f t="shared" si="129"/>
        <v>10</v>
      </c>
      <c r="D1377" s="17">
        <f t="shared" si="130"/>
        <v>4</v>
      </c>
      <c r="E1377" s="17">
        <v>0</v>
      </c>
      <c r="F1377" s="17">
        <v>0</v>
      </c>
      <c r="G1377" s="12">
        <f t="shared" si="131"/>
        <v>0</v>
      </c>
    </row>
    <row r="1378" spans="1:7" x14ac:dyDescent="0.35">
      <c r="A1378" s="18">
        <v>44109</v>
      </c>
      <c r="B1378" s="17">
        <f t="shared" si="128"/>
        <v>2020</v>
      </c>
      <c r="C1378" s="17">
        <f t="shared" si="129"/>
        <v>10</v>
      </c>
      <c r="D1378" s="17">
        <f t="shared" si="130"/>
        <v>5</v>
      </c>
      <c r="E1378" s="17">
        <v>0</v>
      </c>
      <c r="F1378" s="17">
        <v>0</v>
      </c>
      <c r="G1378" s="12">
        <f t="shared" si="131"/>
        <v>0</v>
      </c>
    </row>
    <row r="1379" spans="1:7" x14ac:dyDescent="0.35">
      <c r="A1379" s="18">
        <v>44110</v>
      </c>
      <c r="B1379" s="17">
        <f t="shared" si="128"/>
        <v>2020</v>
      </c>
      <c r="C1379" s="17">
        <f t="shared" si="129"/>
        <v>10</v>
      </c>
      <c r="D1379" s="17">
        <f t="shared" si="130"/>
        <v>6</v>
      </c>
      <c r="E1379" s="17">
        <v>0</v>
      </c>
      <c r="F1379" s="17">
        <v>0</v>
      </c>
      <c r="G1379" s="12">
        <f t="shared" si="131"/>
        <v>0</v>
      </c>
    </row>
    <row r="1380" spans="1:7" x14ac:dyDescent="0.35">
      <c r="A1380" s="18">
        <v>44111</v>
      </c>
      <c r="B1380" s="17">
        <f t="shared" si="128"/>
        <v>2020</v>
      </c>
      <c r="C1380" s="17">
        <f t="shared" si="129"/>
        <v>10</v>
      </c>
      <c r="D1380" s="17">
        <f t="shared" si="130"/>
        <v>7</v>
      </c>
      <c r="E1380" s="17">
        <v>0</v>
      </c>
      <c r="F1380" s="17">
        <v>0</v>
      </c>
      <c r="G1380" s="12">
        <f t="shared" si="131"/>
        <v>0</v>
      </c>
    </row>
    <row r="1381" spans="1:7" x14ac:dyDescent="0.35">
      <c r="A1381" s="18">
        <v>44112</v>
      </c>
      <c r="B1381" s="17">
        <f t="shared" si="128"/>
        <v>2020</v>
      </c>
      <c r="C1381" s="17">
        <f t="shared" si="129"/>
        <v>10</v>
      </c>
      <c r="D1381" s="17">
        <f t="shared" si="130"/>
        <v>8</v>
      </c>
      <c r="E1381" s="17">
        <v>0</v>
      </c>
      <c r="F1381" s="17">
        <v>0</v>
      </c>
      <c r="G1381" s="12">
        <f t="shared" si="131"/>
        <v>0</v>
      </c>
    </row>
    <row r="1382" spans="1:7" x14ac:dyDescent="0.35">
      <c r="A1382" s="18">
        <v>44113</v>
      </c>
      <c r="B1382" s="17">
        <f t="shared" si="128"/>
        <v>2020</v>
      </c>
      <c r="C1382" s="17">
        <f t="shared" si="129"/>
        <v>10</v>
      </c>
      <c r="D1382" s="17">
        <f t="shared" si="130"/>
        <v>9</v>
      </c>
      <c r="E1382" s="17">
        <v>0</v>
      </c>
      <c r="F1382" s="17">
        <v>0</v>
      </c>
      <c r="G1382" s="12">
        <f t="shared" si="131"/>
        <v>0</v>
      </c>
    </row>
    <row r="1383" spans="1:7" x14ac:dyDescent="0.35">
      <c r="A1383" s="18">
        <v>44114</v>
      </c>
      <c r="B1383" s="17">
        <f t="shared" si="128"/>
        <v>2020</v>
      </c>
      <c r="C1383" s="17">
        <f t="shared" si="129"/>
        <v>10</v>
      </c>
      <c r="D1383" s="17">
        <f t="shared" si="130"/>
        <v>10</v>
      </c>
      <c r="E1383" s="17">
        <v>0</v>
      </c>
      <c r="F1383" s="17">
        <v>0</v>
      </c>
      <c r="G1383" s="12">
        <f t="shared" si="131"/>
        <v>0</v>
      </c>
    </row>
    <row r="1384" spans="1:7" x14ac:dyDescent="0.35">
      <c r="A1384" s="18">
        <v>44115</v>
      </c>
      <c r="B1384" s="17">
        <f t="shared" si="128"/>
        <v>2020</v>
      </c>
      <c r="C1384" s="17">
        <f t="shared" si="129"/>
        <v>10</v>
      </c>
      <c r="D1384" s="17">
        <f t="shared" si="130"/>
        <v>11</v>
      </c>
      <c r="E1384" s="17">
        <v>0</v>
      </c>
      <c r="F1384" s="17">
        <v>0</v>
      </c>
      <c r="G1384" s="12">
        <f t="shared" si="131"/>
        <v>0</v>
      </c>
    </row>
    <row r="1385" spans="1:7" x14ac:dyDescent="0.35">
      <c r="A1385" s="18">
        <v>44116</v>
      </c>
      <c r="B1385" s="17">
        <f t="shared" si="128"/>
        <v>2020</v>
      </c>
      <c r="C1385" s="17">
        <f t="shared" si="129"/>
        <v>10</v>
      </c>
      <c r="D1385" s="17">
        <f t="shared" si="130"/>
        <v>12</v>
      </c>
      <c r="E1385" s="17">
        <v>0</v>
      </c>
      <c r="F1385" s="17">
        <v>0</v>
      </c>
      <c r="G1385" s="12">
        <f t="shared" si="131"/>
        <v>0</v>
      </c>
    </row>
    <row r="1386" spans="1:7" x14ac:dyDescent="0.35">
      <c r="A1386" s="18">
        <v>44117</v>
      </c>
      <c r="B1386" s="17">
        <f t="shared" si="128"/>
        <v>2020</v>
      </c>
      <c r="C1386" s="17">
        <f t="shared" si="129"/>
        <v>10</v>
      </c>
      <c r="D1386" s="17">
        <f t="shared" si="130"/>
        <v>13</v>
      </c>
      <c r="E1386" s="17">
        <v>0</v>
      </c>
      <c r="F1386" s="17">
        <v>0</v>
      </c>
      <c r="G1386" s="12">
        <f t="shared" si="131"/>
        <v>0</v>
      </c>
    </row>
    <row r="1387" spans="1:7" x14ac:dyDescent="0.35">
      <c r="A1387" s="18">
        <v>44118</v>
      </c>
      <c r="B1387" s="17">
        <f t="shared" si="128"/>
        <v>2020</v>
      </c>
      <c r="C1387" s="17">
        <f t="shared" si="129"/>
        <v>10</v>
      </c>
      <c r="D1387" s="17">
        <f t="shared" si="130"/>
        <v>14</v>
      </c>
      <c r="E1387" s="17">
        <v>0</v>
      </c>
      <c r="F1387" s="17">
        <v>0</v>
      </c>
      <c r="G1387" s="12">
        <f t="shared" si="131"/>
        <v>0</v>
      </c>
    </row>
    <row r="1388" spans="1:7" x14ac:dyDescent="0.35">
      <c r="A1388" s="18">
        <v>44119</v>
      </c>
      <c r="B1388" s="17">
        <f t="shared" si="128"/>
        <v>2020</v>
      </c>
      <c r="C1388" s="17">
        <f t="shared" si="129"/>
        <v>10</v>
      </c>
      <c r="D1388" s="17">
        <f t="shared" si="130"/>
        <v>15</v>
      </c>
      <c r="E1388" s="17">
        <v>0</v>
      </c>
      <c r="F1388" s="17">
        <v>0</v>
      </c>
      <c r="G1388" s="12">
        <f t="shared" si="131"/>
        <v>0</v>
      </c>
    </row>
    <row r="1389" spans="1:7" x14ac:dyDescent="0.35">
      <c r="A1389" s="18">
        <v>44120</v>
      </c>
      <c r="B1389" s="17">
        <f t="shared" si="128"/>
        <v>2020</v>
      </c>
      <c r="C1389" s="17">
        <f t="shared" si="129"/>
        <v>10</v>
      </c>
      <c r="D1389" s="17">
        <f t="shared" si="130"/>
        <v>16</v>
      </c>
      <c r="E1389" s="17">
        <v>0</v>
      </c>
      <c r="F1389" s="17">
        <v>0</v>
      </c>
      <c r="G1389" s="12">
        <f t="shared" si="131"/>
        <v>0</v>
      </c>
    </row>
    <row r="1390" spans="1:7" x14ac:dyDescent="0.35">
      <c r="A1390" s="18">
        <v>44121</v>
      </c>
      <c r="B1390" s="17">
        <f t="shared" si="128"/>
        <v>2020</v>
      </c>
      <c r="C1390" s="17">
        <f t="shared" si="129"/>
        <v>10</v>
      </c>
      <c r="D1390" s="17">
        <f t="shared" si="130"/>
        <v>17</v>
      </c>
      <c r="E1390" s="17">
        <v>0</v>
      </c>
      <c r="F1390" s="17">
        <v>0</v>
      </c>
      <c r="G1390" s="12">
        <f t="shared" si="131"/>
        <v>0</v>
      </c>
    </row>
    <row r="1391" spans="1:7" x14ac:dyDescent="0.35">
      <c r="A1391" s="18">
        <v>44122</v>
      </c>
      <c r="B1391" s="17">
        <f t="shared" si="128"/>
        <v>2020</v>
      </c>
      <c r="C1391" s="17">
        <f t="shared" si="129"/>
        <v>10</v>
      </c>
      <c r="D1391" s="17">
        <f t="shared" si="130"/>
        <v>18</v>
      </c>
      <c r="E1391" s="17">
        <v>0</v>
      </c>
      <c r="F1391" s="17">
        <v>0</v>
      </c>
      <c r="G1391" s="12">
        <f t="shared" si="131"/>
        <v>0</v>
      </c>
    </row>
    <row r="1392" spans="1:7" x14ac:dyDescent="0.35">
      <c r="A1392" s="18">
        <v>44123</v>
      </c>
      <c r="B1392" s="17">
        <f t="shared" si="128"/>
        <v>2020</v>
      </c>
      <c r="C1392" s="17">
        <f t="shared" si="129"/>
        <v>10</v>
      </c>
      <c r="D1392" s="17">
        <f t="shared" si="130"/>
        <v>19</v>
      </c>
      <c r="E1392" s="17">
        <v>0</v>
      </c>
      <c r="F1392" s="17">
        <v>0</v>
      </c>
      <c r="G1392" s="12">
        <f t="shared" si="131"/>
        <v>0</v>
      </c>
    </row>
    <row r="1393" spans="1:7" x14ac:dyDescent="0.35">
      <c r="A1393" s="18">
        <v>44124</v>
      </c>
      <c r="B1393" s="17">
        <f t="shared" si="128"/>
        <v>2020</v>
      </c>
      <c r="C1393" s="17">
        <f t="shared" si="129"/>
        <v>10</v>
      </c>
      <c r="D1393" s="17">
        <f t="shared" si="130"/>
        <v>20</v>
      </c>
      <c r="E1393" s="17">
        <v>0</v>
      </c>
      <c r="F1393" s="17">
        <v>0</v>
      </c>
      <c r="G1393" s="12">
        <f t="shared" si="131"/>
        <v>0</v>
      </c>
    </row>
    <row r="1394" spans="1:7" x14ac:dyDescent="0.35">
      <c r="A1394" s="18">
        <v>44125</v>
      </c>
      <c r="B1394" s="17">
        <f t="shared" si="128"/>
        <v>2020</v>
      </c>
      <c r="C1394" s="17">
        <f t="shared" si="129"/>
        <v>10</v>
      </c>
      <c r="D1394" s="17">
        <f t="shared" si="130"/>
        <v>21</v>
      </c>
      <c r="E1394" s="17">
        <v>0</v>
      </c>
      <c r="F1394" s="17">
        <v>0</v>
      </c>
      <c r="G1394" s="12">
        <f t="shared" si="131"/>
        <v>0</v>
      </c>
    </row>
    <row r="1395" spans="1:7" x14ac:dyDescent="0.35">
      <c r="A1395" s="18">
        <v>44126</v>
      </c>
      <c r="B1395" s="17">
        <f t="shared" si="128"/>
        <v>2020</v>
      </c>
      <c r="C1395" s="17">
        <f t="shared" si="129"/>
        <v>10</v>
      </c>
      <c r="D1395" s="17">
        <f t="shared" si="130"/>
        <v>22</v>
      </c>
      <c r="E1395" s="17">
        <v>0</v>
      </c>
      <c r="F1395" s="17">
        <v>0</v>
      </c>
      <c r="G1395" s="12">
        <f t="shared" si="131"/>
        <v>0</v>
      </c>
    </row>
    <row r="1396" spans="1:7" x14ac:dyDescent="0.35">
      <c r="A1396" s="18">
        <v>44127</v>
      </c>
      <c r="B1396" s="17">
        <f t="shared" si="128"/>
        <v>2020</v>
      </c>
      <c r="C1396" s="17">
        <f t="shared" si="129"/>
        <v>10</v>
      </c>
      <c r="D1396" s="17">
        <f t="shared" si="130"/>
        <v>23</v>
      </c>
      <c r="E1396" s="17">
        <v>0</v>
      </c>
      <c r="F1396" s="17">
        <v>0</v>
      </c>
      <c r="G1396" s="12">
        <f t="shared" si="131"/>
        <v>0</v>
      </c>
    </row>
    <row r="1397" spans="1:7" x14ac:dyDescent="0.35">
      <c r="A1397" s="18">
        <v>44128</v>
      </c>
      <c r="B1397" s="17">
        <f t="shared" si="128"/>
        <v>2020</v>
      </c>
      <c r="C1397" s="17">
        <f t="shared" si="129"/>
        <v>10</v>
      </c>
      <c r="D1397" s="17">
        <f t="shared" si="130"/>
        <v>24</v>
      </c>
      <c r="E1397" s="17">
        <v>0</v>
      </c>
      <c r="F1397" s="17">
        <v>0</v>
      </c>
      <c r="G1397" s="12">
        <f t="shared" si="131"/>
        <v>0</v>
      </c>
    </row>
    <row r="1398" spans="1:7" x14ac:dyDescent="0.35">
      <c r="A1398" s="18">
        <v>44129</v>
      </c>
      <c r="B1398" s="17">
        <f t="shared" si="128"/>
        <v>2020</v>
      </c>
      <c r="C1398" s="17">
        <f t="shared" si="129"/>
        <v>10</v>
      </c>
      <c r="D1398" s="17">
        <f t="shared" si="130"/>
        <v>25</v>
      </c>
      <c r="E1398" s="17">
        <v>0</v>
      </c>
      <c r="F1398" s="17">
        <v>0</v>
      </c>
      <c r="G1398" s="12">
        <f t="shared" si="131"/>
        <v>0</v>
      </c>
    </row>
    <row r="1399" spans="1:7" x14ac:dyDescent="0.35">
      <c r="A1399" s="18">
        <v>44130</v>
      </c>
      <c r="B1399" s="17">
        <f t="shared" si="128"/>
        <v>2020</v>
      </c>
      <c r="C1399" s="17">
        <f t="shared" si="129"/>
        <v>10</v>
      </c>
      <c r="D1399" s="17">
        <f t="shared" si="130"/>
        <v>26</v>
      </c>
      <c r="E1399" s="17">
        <v>0</v>
      </c>
      <c r="F1399" s="17">
        <v>0</v>
      </c>
      <c r="G1399" s="12">
        <f t="shared" si="131"/>
        <v>0</v>
      </c>
    </row>
    <row r="1400" spans="1:7" x14ac:dyDescent="0.35">
      <c r="A1400" s="18">
        <v>44131</v>
      </c>
      <c r="B1400" s="17">
        <f t="shared" si="128"/>
        <v>2020</v>
      </c>
      <c r="C1400" s="17">
        <f t="shared" si="129"/>
        <v>10</v>
      </c>
      <c r="D1400" s="17">
        <f t="shared" si="130"/>
        <v>27</v>
      </c>
      <c r="E1400" s="17">
        <v>0</v>
      </c>
      <c r="F1400" s="17">
        <v>0</v>
      </c>
      <c r="G1400" s="12">
        <f t="shared" si="131"/>
        <v>0</v>
      </c>
    </row>
    <row r="1401" spans="1:7" x14ac:dyDescent="0.35">
      <c r="A1401" s="18">
        <v>44132</v>
      </c>
      <c r="B1401" s="17">
        <f t="shared" si="128"/>
        <v>2020</v>
      </c>
      <c r="C1401" s="17">
        <f t="shared" si="129"/>
        <v>10</v>
      </c>
      <c r="D1401" s="17">
        <f t="shared" si="130"/>
        <v>28</v>
      </c>
      <c r="E1401" s="17">
        <v>0</v>
      </c>
      <c r="F1401" s="17">
        <v>0</v>
      </c>
      <c r="G1401" s="12">
        <f t="shared" si="131"/>
        <v>0</v>
      </c>
    </row>
    <row r="1402" spans="1:7" x14ac:dyDescent="0.35">
      <c r="A1402" s="18">
        <v>44133</v>
      </c>
      <c r="B1402" s="17">
        <f t="shared" si="128"/>
        <v>2020</v>
      </c>
      <c r="C1402" s="17">
        <f t="shared" si="129"/>
        <v>10</v>
      </c>
      <c r="D1402" s="17">
        <f t="shared" si="130"/>
        <v>29</v>
      </c>
      <c r="E1402" s="17">
        <v>0</v>
      </c>
      <c r="F1402" s="17">
        <v>0</v>
      </c>
      <c r="G1402" s="12">
        <f t="shared" si="131"/>
        <v>0</v>
      </c>
    </row>
    <row r="1403" spans="1:7" x14ac:dyDescent="0.35">
      <c r="A1403" s="18">
        <v>44134</v>
      </c>
      <c r="B1403" s="17">
        <f t="shared" si="128"/>
        <v>2020</v>
      </c>
      <c r="C1403" s="17">
        <f t="shared" si="129"/>
        <v>10</v>
      </c>
      <c r="D1403" s="17">
        <f t="shared" si="130"/>
        <v>30</v>
      </c>
      <c r="E1403" s="17">
        <v>0</v>
      </c>
      <c r="F1403" s="17">
        <v>0</v>
      </c>
      <c r="G1403" s="12">
        <f t="shared" si="131"/>
        <v>0</v>
      </c>
    </row>
    <row r="1404" spans="1:7" x14ac:dyDescent="0.35">
      <c r="A1404" s="18">
        <v>44135</v>
      </c>
      <c r="B1404" s="17">
        <f t="shared" si="128"/>
        <v>2020</v>
      </c>
      <c r="C1404" s="17">
        <f t="shared" si="129"/>
        <v>10</v>
      </c>
      <c r="D1404" s="17">
        <f t="shared" si="130"/>
        <v>31</v>
      </c>
      <c r="E1404" s="17">
        <v>0</v>
      </c>
      <c r="F1404" s="17">
        <v>0</v>
      </c>
      <c r="G1404" s="12">
        <f t="shared" si="131"/>
        <v>0</v>
      </c>
    </row>
    <row r="1405" spans="1:7" x14ac:dyDescent="0.35">
      <c r="A1405" s="18">
        <v>44136</v>
      </c>
      <c r="B1405" s="17">
        <f t="shared" si="128"/>
        <v>2020</v>
      </c>
      <c r="C1405" s="17">
        <f t="shared" si="129"/>
        <v>11</v>
      </c>
      <c r="D1405" s="17">
        <f t="shared" si="130"/>
        <v>1</v>
      </c>
      <c r="E1405" s="17">
        <v>0</v>
      </c>
      <c r="F1405" s="17">
        <v>0</v>
      </c>
      <c r="G1405" s="12">
        <f t="shared" si="131"/>
        <v>0</v>
      </c>
    </row>
    <row r="1406" spans="1:7" x14ac:dyDescent="0.35">
      <c r="A1406" s="18">
        <v>44137</v>
      </c>
      <c r="B1406" s="17">
        <f t="shared" si="128"/>
        <v>2020</v>
      </c>
      <c r="C1406" s="17">
        <f t="shared" si="129"/>
        <v>11</v>
      </c>
      <c r="D1406" s="17">
        <f t="shared" si="130"/>
        <v>2</v>
      </c>
      <c r="E1406" s="17">
        <v>0</v>
      </c>
      <c r="F1406" s="17">
        <v>0</v>
      </c>
      <c r="G1406" s="12">
        <f t="shared" si="131"/>
        <v>0</v>
      </c>
    </row>
    <row r="1407" spans="1:7" x14ac:dyDescent="0.35">
      <c r="A1407" s="18">
        <v>44138</v>
      </c>
      <c r="B1407" s="17">
        <f t="shared" si="128"/>
        <v>2020</v>
      </c>
      <c r="C1407" s="17">
        <f t="shared" si="129"/>
        <v>11</v>
      </c>
      <c r="D1407" s="17">
        <f t="shared" si="130"/>
        <v>3</v>
      </c>
      <c r="E1407" s="17">
        <v>0</v>
      </c>
      <c r="F1407" s="17">
        <v>0</v>
      </c>
      <c r="G1407" s="12">
        <f t="shared" si="131"/>
        <v>0</v>
      </c>
    </row>
    <row r="1408" spans="1:7" x14ac:dyDescent="0.35">
      <c r="A1408" s="18">
        <v>44139</v>
      </c>
      <c r="B1408" s="17">
        <f t="shared" si="128"/>
        <v>2020</v>
      </c>
      <c r="C1408" s="17">
        <f t="shared" si="129"/>
        <v>11</v>
      </c>
      <c r="D1408" s="17">
        <f t="shared" si="130"/>
        <v>4</v>
      </c>
      <c r="E1408" s="17">
        <v>0</v>
      </c>
      <c r="F1408" s="17">
        <v>0</v>
      </c>
      <c r="G1408" s="12">
        <f t="shared" si="131"/>
        <v>0</v>
      </c>
    </row>
    <row r="1409" spans="1:7" x14ac:dyDescent="0.35">
      <c r="A1409" s="18">
        <v>44140</v>
      </c>
      <c r="B1409" s="17">
        <f t="shared" si="128"/>
        <v>2020</v>
      </c>
      <c r="C1409" s="17">
        <f t="shared" si="129"/>
        <v>11</v>
      </c>
      <c r="D1409" s="17">
        <f t="shared" si="130"/>
        <v>5</v>
      </c>
      <c r="E1409" s="17">
        <v>0</v>
      </c>
      <c r="F1409" s="17">
        <v>0</v>
      </c>
      <c r="G1409" s="12">
        <f t="shared" si="131"/>
        <v>0</v>
      </c>
    </row>
    <row r="1410" spans="1:7" x14ac:dyDescent="0.35">
      <c r="A1410" s="18">
        <v>44141</v>
      </c>
      <c r="B1410" s="17">
        <f t="shared" si="128"/>
        <v>2020</v>
      </c>
      <c r="C1410" s="17">
        <f t="shared" si="129"/>
        <v>11</v>
      </c>
      <c r="D1410" s="17">
        <f t="shared" si="130"/>
        <v>6</v>
      </c>
      <c r="E1410" s="17">
        <v>0</v>
      </c>
      <c r="F1410" s="17">
        <v>0</v>
      </c>
      <c r="G1410" s="12">
        <f t="shared" si="131"/>
        <v>0</v>
      </c>
    </row>
    <row r="1411" spans="1:7" x14ac:dyDescent="0.35">
      <c r="A1411" s="18">
        <v>44142</v>
      </c>
      <c r="B1411" s="17">
        <f t="shared" si="128"/>
        <v>2020</v>
      </c>
      <c r="C1411" s="17">
        <f t="shared" si="129"/>
        <v>11</v>
      </c>
      <c r="D1411" s="17">
        <f t="shared" si="130"/>
        <v>7</v>
      </c>
      <c r="E1411" s="17">
        <v>0</v>
      </c>
      <c r="F1411" s="17">
        <v>0</v>
      </c>
      <c r="G1411" s="12">
        <f t="shared" si="131"/>
        <v>0</v>
      </c>
    </row>
    <row r="1412" spans="1:7" x14ac:dyDescent="0.35">
      <c r="A1412" s="18">
        <v>44143</v>
      </c>
      <c r="B1412" s="17">
        <f t="shared" si="128"/>
        <v>2020</v>
      </c>
      <c r="C1412" s="17">
        <f t="shared" si="129"/>
        <v>11</v>
      </c>
      <c r="D1412" s="17">
        <f t="shared" si="130"/>
        <v>8</v>
      </c>
      <c r="E1412" s="17">
        <v>0</v>
      </c>
      <c r="F1412" s="17">
        <v>0</v>
      </c>
      <c r="G1412" s="12">
        <f t="shared" si="131"/>
        <v>0</v>
      </c>
    </row>
    <row r="1413" spans="1:7" x14ac:dyDescent="0.35">
      <c r="A1413" s="18">
        <v>44144</v>
      </c>
      <c r="B1413" s="17">
        <f t="shared" si="128"/>
        <v>2020</v>
      </c>
      <c r="C1413" s="17">
        <f t="shared" si="129"/>
        <v>11</v>
      </c>
      <c r="D1413" s="17">
        <f t="shared" si="130"/>
        <v>9</v>
      </c>
      <c r="E1413" s="17">
        <v>0</v>
      </c>
      <c r="F1413" s="17">
        <v>0</v>
      </c>
      <c r="G1413" s="12">
        <f t="shared" si="131"/>
        <v>0</v>
      </c>
    </row>
    <row r="1414" spans="1:7" x14ac:dyDescent="0.35">
      <c r="A1414" s="18">
        <v>44145</v>
      </c>
      <c r="B1414" s="17">
        <f t="shared" ref="B1414:B1477" si="132">YEAR(A1414)</f>
        <v>2020</v>
      </c>
      <c r="C1414" s="17">
        <f t="shared" ref="C1414:C1477" si="133">MONTH(A1414)</f>
        <v>11</v>
      </c>
      <c r="D1414" s="17">
        <f t="shared" ref="D1414:D1477" si="134">DAY(A1414)</f>
        <v>10</v>
      </c>
      <c r="E1414" s="17">
        <v>0</v>
      </c>
      <c r="F1414" s="17">
        <v>0</v>
      </c>
      <c r="G1414" s="12">
        <f t="shared" ref="G1414:G1477" si="135">SUM(E1414:F1414)/1000</f>
        <v>0</v>
      </c>
    </row>
    <row r="1415" spans="1:7" x14ac:dyDescent="0.35">
      <c r="A1415" s="18">
        <v>44146</v>
      </c>
      <c r="B1415" s="17">
        <f t="shared" si="132"/>
        <v>2020</v>
      </c>
      <c r="C1415" s="17">
        <f t="shared" si="133"/>
        <v>11</v>
      </c>
      <c r="D1415" s="17">
        <f t="shared" si="134"/>
        <v>11</v>
      </c>
      <c r="E1415" s="17">
        <v>0</v>
      </c>
      <c r="F1415" s="17">
        <v>0</v>
      </c>
      <c r="G1415" s="12">
        <f t="shared" si="135"/>
        <v>0</v>
      </c>
    </row>
    <row r="1416" spans="1:7" x14ac:dyDescent="0.35">
      <c r="A1416" s="18">
        <v>44147</v>
      </c>
      <c r="B1416" s="17">
        <f t="shared" si="132"/>
        <v>2020</v>
      </c>
      <c r="C1416" s="17">
        <f t="shared" si="133"/>
        <v>11</v>
      </c>
      <c r="D1416" s="17">
        <f t="shared" si="134"/>
        <v>12</v>
      </c>
      <c r="E1416" s="17">
        <v>0</v>
      </c>
      <c r="F1416" s="17">
        <v>0</v>
      </c>
      <c r="G1416" s="12">
        <f t="shared" si="135"/>
        <v>0</v>
      </c>
    </row>
    <row r="1417" spans="1:7" x14ac:dyDescent="0.35">
      <c r="A1417" s="18">
        <v>44148</v>
      </c>
      <c r="B1417" s="17">
        <f t="shared" si="132"/>
        <v>2020</v>
      </c>
      <c r="C1417" s="17">
        <f t="shared" si="133"/>
        <v>11</v>
      </c>
      <c r="D1417" s="17">
        <f t="shared" si="134"/>
        <v>13</v>
      </c>
      <c r="E1417" s="17">
        <v>0</v>
      </c>
      <c r="F1417" s="17">
        <v>0</v>
      </c>
      <c r="G1417" s="12">
        <f t="shared" si="135"/>
        <v>0</v>
      </c>
    </row>
    <row r="1418" spans="1:7" x14ac:dyDescent="0.35">
      <c r="A1418" s="18">
        <v>44149</v>
      </c>
      <c r="B1418" s="17">
        <f t="shared" si="132"/>
        <v>2020</v>
      </c>
      <c r="C1418" s="17">
        <f t="shared" si="133"/>
        <v>11</v>
      </c>
      <c r="D1418" s="17">
        <f t="shared" si="134"/>
        <v>14</v>
      </c>
      <c r="E1418" s="17">
        <v>0</v>
      </c>
      <c r="F1418" s="17">
        <v>0</v>
      </c>
      <c r="G1418" s="12">
        <f t="shared" si="135"/>
        <v>0</v>
      </c>
    </row>
    <row r="1419" spans="1:7" x14ac:dyDescent="0.35">
      <c r="A1419" s="18">
        <v>44150</v>
      </c>
      <c r="B1419" s="17">
        <f t="shared" si="132"/>
        <v>2020</v>
      </c>
      <c r="C1419" s="17">
        <f t="shared" si="133"/>
        <v>11</v>
      </c>
      <c r="D1419" s="17">
        <f t="shared" si="134"/>
        <v>15</v>
      </c>
      <c r="E1419" s="17">
        <v>0</v>
      </c>
      <c r="F1419" s="17">
        <v>0</v>
      </c>
      <c r="G1419" s="12">
        <f t="shared" si="135"/>
        <v>0</v>
      </c>
    </row>
    <row r="1420" spans="1:7" x14ac:dyDescent="0.35">
      <c r="A1420" s="18">
        <v>44151</v>
      </c>
      <c r="B1420" s="17">
        <f t="shared" si="132"/>
        <v>2020</v>
      </c>
      <c r="C1420" s="17">
        <f t="shared" si="133"/>
        <v>11</v>
      </c>
      <c r="D1420" s="17">
        <f t="shared" si="134"/>
        <v>16</v>
      </c>
      <c r="E1420" s="17">
        <v>0</v>
      </c>
      <c r="F1420" s="17">
        <v>0</v>
      </c>
      <c r="G1420" s="12">
        <f t="shared" si="135"/>
        <v>0</v>
      </c>
    </row>
    <row r="1421" spans="1:7" x14ac:dyDescent="0.35">
      <c r="A1421" s="18">
        <v>44152</v>
      </c>
      <c r="B1421" s="17">
        <f t="shared" si="132"/>
        <v>2020</v>
      </c>
      <c r="C1421" s="17">
        <f t="shared" si="133"/>
        <v>11</v>
      </c>
      <c r="D1421" s="17">
        <f t="shared" si="134"/>
        <v>17</v>
      </c>
      <c r="E1421" s="17">
        <v>0</v>
      </c>
      <c r="F1421" s="17">
        <v>0</v>
      </c>
      <c r="G1421" s="12">
        <f t="shared" si="135"/>
        <v>0</v>
      </c>
    </row>
    <row r="1422" spans="1:7" x14ac:dyDescent="0.35">
      <c r="A1422" s="18">
        <v>44153</v>
      </c>
      <c r="B1422" s="17">
        <f t="shared" si="132"/>
        <v>2020</v>
      </c>
      <c r="C1422" s="17">
        <f t="shared" si="133"/>
        <v>11</v>
      </c>
      <c r="D1422" s="17">
        <f t="shared" si="134"/>
        <v>18</v>
      </c>
      <c r="E1422" s="17">
        <v>0</v>
      </c>
      <c r="F1422" s="17">
        <v>0</v>
      </c>
      <c r="G1422" s="12">
        <f t="shared" si="135"/>
        <v>0</v>
      </c>
    </row>
    <row r="1423" spans="1:7" x14ac:dyDescent="0.35">
      <c r="A1423" s="18">
        <v>44154</v>
      </c>
      <c r="B1423" s="17">
        <f t="shared" si="132"/>
        <v>2020</v>
      </c>
      <c r="C1423" s="17">
        <f t="shared" si="133"/>
        <v>11</v>
      </c>
      <c r="D1423" s="17">
        <f t="shared" si="134"/>
        <v>19</v>
      </c>
      <c r="E1423" s="17">
        <v>0</v>
      </c>
      <c r="F1423" s="17">
        <v>0</v>
      </c>
      <c r="G1423" s="12">
        <f t="shared" si="135"/>
        <v>0</v>
      </c>
    </row>
    <row r="1424" spans="1:7" x14ac:dyDescent="0.35">
      <c r="A1424" s="18">
        <v>44155</v>
      </c>
      <c r="B1424" s="17">
        <f t="shared" si="132"/>
        <v>2020</v>
      </c>
      <c r="C1424" s="17">
        <f t="shared" si="133"/>
        <v>11</v>
      </c>
      <c r="D1424" s="17">
        <f t="shared" si="134"/>
        <v>20</v>
      </c>
      <c r="E1424" s="17">
        <v>0</v>
      </c>
      <c r="F1424" s="17">
        <v>0</v>
      </c>
      <c r="G1424" s="12">
        <f t="shared" si="135"/>
        <v>0</v>
      </c>
    </row>
    <row r="1425" spans="1:7" x14ac:dyDescent="0.35">
      <c r="A1425" s="18">
        <v>44156</v>
      </c>
      <c r="B1425" s="17">
        <f t="shared" si="132"/>
        <v>2020</v>
      </c>
      <c r="C1425" s="17">
        <f t="shared" si="133"/>
        <v>11</v>
      </c>
      <c r="D1425" s="17">
        <f t="shared" si="134"/>
        <v>21</v>
      </c>
      <c r="E1425" s="17">
        <v>0</v>
      </c>
      <c r="F1425" s="17">
        <v>0</v>
      </c>
      <c r="G1425" s="12">
        <f t="shared" si="135"/>
        <v>0</v>
      </c>
    </row>
    <row r="1426" spans="1:7" x14ac:dyDescent="0.35">
      <c r="A1426" s="18">
        <v>44157</v>
      </c>
      <c r="B1426" s="17">
        <f t="shared" si="132"/>
        <v>2020</v>
      </c>
      <c r="C1426" s="17">
        <f t="shared" si="133"/>
        <v>11</v>
      </c>
      <c r="D1426" s="17">
        <f t="shared" si="134"/>
        <v>22</v>
      </c>
      <c r="E1426" s="17">
        <v>0</v>
      </c>
      <c r="F1426" s="17">
        <v>0</v>
      </c>
      <c r="G1426" s="12">
        <f t="shared" si="135"/>
        <v>0</v>
      </c>
    </row>
    <row r="1427" spans="1:7" x14ac:dyDescent="0.35">
      <c r="A1427" s="18">
        <v>44158</v>
      </c>
      <c r="B1427" s="17">
        <f t="shared" si="132"/>
        <v>2020</v>
      </c>
      <c r="C1427" s="17">
        <f t="shared" si="133"/>
        <v>11</v>
      </c>
      <c r="D1427" s="17">
        <f t="shared" si="134"/>
        <v>23</v>
      </c>
      <c r="E1427" s="17">
        <v>0</v>
      </c>
      <c r="F1427" s="17">
        <v>0</v>
      </c>
      <c r="G1427" s="12">
        <f t="shared" si="135"/>
        <v>0</v>
      </c>
    </row>
    <row r="1428" spans="1:7" x14ac:dyDescent="0.35">
      <c r="A1428" s="18">
        <v>44159</v>
      </c>
      <c r="B1428" s="17">
        <f t="shared" si="132"/>
        <v>2020</v>
      </c>
      <c r="C1428" s="17">
        <f t="shared" si="133"/>
        <v>11</v>
      </c>
      <c r="D1428" s="17">
        <f t="shared" si="134"/>
        <v>24</v>
      </c>
      <c r="E1428" s="17">
        <v>0</v>
      </c>
      <c r="F1428" s="17">
        <v>0</v>
      </c>
      <c r="G1428" s="12">
        <f t="shared" si="135"/>
        <v>0</v>
      </c>
    </row>
    <row r="1429" spans="1:7" x14ac:dyDescent="0.35">
      <c r="A1429" s="18">
        <v>44160</v>
      </c>
      <c r="B1429" s="17">
        <f t="shared" si="132"/>
        <v>2020</v>
      </c>
      <c r="C1429" s="17">
        <f t="shared" si="133"/>
        <v>11</v>
      </c>
      <c r="D1429" s="17">
        <f t="shared" si="134"/>
        <v>25</v>
      </c>
      <c r="E1429" s="17">
        <v>0</v>
      </c>
      <c r="F1429" s="17">
        <v>0</v>
      </c>
      <c r="G1429" s="12">
        <f t="shared" si="135"/>
        <v>0</v>
      </c>
    </row>
    <row r="1430" spans="1:7" x14ac:dyDescent="0.35">
      <c r="A1430" s="18">
        <v>44161</v>
      </c>
      <c r="B1430" s="17">
        <f t="shared" si="132"/>
        <v>2020</v>
      </c>
      <c r="C1430" s="17">
        <f t="shared" si="133"/>
        <v>11</v>
      </c>
      <c r="D1430" s="17">
        <f t="shared" si="134"/>
        <v>26</v>
      </c>
      <c r="E1430" s="17">
        <v>0</v>
      </c>
      <c r="F1430" s="17">
        <v>0</v>
      </c>
      <c r="G1430" s="12">
        <f t="shared" si="135"/>
        <v>0</v>
      </c>
    </row>
    <row r="1431" spans="1:7" x14ac:dyDescent="0.35">
      <c r="A1431" s="18">
        <v>44162</v>
      </c>
      <c r="B1431" s="17">
        <f t="shared" si="132"/>
        <v>2020</v>
      </c>
      <c r="C1431" s="17">
        <f t="shared" si="133"/>
        <v>11</v>
      </c>
      <c r="D1431" s="17">
        <f t="shared" si="134"/>
        <v>27</v>
      </c>
      <c r="E1431" s="17">
        <v>0</v>
      </c>
      <c r="F1431" s="17">
        <v>0</v>
      </c>
      <c r="G1431" s="12">
        <f t="shared" si="135"/>
        <v>0</v>
      </c>
    </row>
    <row r="1432" spans="1:7" x14ac:dyDescent="0.35">
      <c r="A1432" s="18">
        <v>44163</v>
      </c>
      <c r="B1432" s="17">
        <f t="shared" si="132"/>
        <v>2020</v>
      </c>
      <c r="C1432" s="17">
        <f t="shared" si="133"/>
        <v>11</v>
      </c>
      <c r="D1432" s="17">
        <f t="shared" si="134"/>
        <v>28</v>
      </c>
      <c r="E1432" s="17">
        <v>0</v>
      </c>
      <c r="F1432" s="17">
        <v>0</v>
      </c>
      <c r="G1432" s="12">
        <f t="shared" si="135"/>
        <v>0</v>
      </c>
    </row>
    <row r="1433" spans="1:7" x14ac:dyDescent="0.35">
      <c r="A1433" s="18">
        <v>44164</v>
      </c>
      <c r="B1433" s="17">
        <f t="shared" si="132"/>
        <v>2020</v>
      </c>
      <c r="C1433" s="17">
        <f t="shared" si="133"/>
        <v>11</v>
      </c>
      <c r="D1433" s="17">
        <f t="shared" si="134"/>
        <v>29</v>
      </c>
      <c r="E1433" s="17">
        <v>0</v>
      </c>
      <c r="F1433" s="17">
        <v>0</v>
      </c>
      <c r="G1433" s="12">
        <f t="shared" si="135"/>
        <v>0</v>
      </c>
    </row>
    <row r="1434" spans="1:7" x14ac:dyDescent="0.35">
      <c r="A1434" s="18">
        <v>44165</v>
      </c>
      <c r="B1434" s="17">
        <f t="shared" si="132"/>
        <v>2020</v>
      </c>
      <c r="C1434" s="17">
        <f t="shared" si="133"/>
        <v>11</v>
      </c>
      <c r="D1434" s="17">
        <f t="shared" si="134"/>
        <v>30</v>
      </c>
      <c r="E1434" s="17">
        <v>0</v>
      </c>
      <c r="F1434" s="17">
        <v>0</v>
      </c>
      <c r="G1434" s="12">
        <f t="shared" si="135"/>
        <v>0</v>
      </c>
    </row>
    <row r="1435" spans="1:7" x14ac:dyDescent="0.35">
      <c r="A1435" s="18">
        <v>44166</v>
      </c>
      <c r="B1435" s="17">
        <f t="shared" si="132"/>
        <v>2020</v>
      </c>
      <c r="C1435" s="17">
        <f t="shared" si="133"/>
        <v>12</v>
      </c>
      <c r="D1435" s="17">
        <f t="shared" si="134"/>
        <v>1</v>
      </c>
      <c r="E1435" s="17">
        <v>0</v>
      </c>
      <c r="F1435" s="17">
        <v>0</v>
      </c>
      <c r="G1435" s="12">
        <f t="shared" si="135"/>
        <v>0</v>
      </c>
    </row>
    <row r="1436" spans="1:7" x14ac:dyDescent="0.35">
      <c r="A1436" s="18">
        <v>44167</v>
      </c>
      <c r="B1436" s="17">
        <f t="shared" si="132"/>
        <v>2020</v>
      </c>
      <c r="C1436" s="17">
        <f t="shared" si="133"/>
        <v>12</v>
      </c>
      <c r="D1436" s="17">
        <f t="shared" si="134"/>
        <v>2</v>
      </c>
      <c r="E1436" s="17">
        <v>0</v>
      </c>
      <c r="F1436" s="17">
        <v>0</v>
      </c>
      <c r="G1436" s="12">
        <f t="shared" si="135"/>
        <v>0</v>
      </c>
    </row>
    <row r="1437" spans="1:7" x14ac:dyDescent="0.35">
      <c r="A1437" s="18">
        <v>44168</v>
      </c>
      <c r="B1437" s="17">
        <f t="shared" si="132"/>
        <v>2020</v>
      </c>
      <c r="C1437" s="17">
        <f t="shared" si="133"/>
        <v>12</v>
      </c>
      <c r="D1437" s="17">
        <f t="shared" si="134"/>
        <v>3</v>
      </c>
      <c r="E1437" s="17">
        <v>0</v>
      </c>
      <c r="F1437" s="17">
        <v>0</v>
      </c>
      <c r="G1437" s="12">
        <f t="shared" si="135"/>
        <v>0</v>
      </c>
    </row>
    <row r="1438" spans="1:7" x14ac:dyDescent="0.35">
      <c r="A1438" s="18">
        <v>44169</v>
      </c>
      <c r="B1438" s="17">
        <f t="shared" si="132"/>
        <v>2020</v>
      </c>
      <c r="C1438" s="17">
        <f t="shared" si="133"/>
        <v>12</v>
      </c>
      <c r="D1438" s="17">
        <f t="shared" si="134"/>
        <v>4</v>
      </c>
      <c r="E1438" s="17">
        <v>0</v>
      </c>
      <c r="F1438" s="17">
        <v>0</v>
      </c>
      <c r="G1438" s="12">
        <f t="shared" si="135"/>
        <v>0</v>
      </c>
    </row>
    <row r="1439" spans="1:7" x14ac:dyDescent="0.35">
      <c r="A1439" s="18">
        <v>44170</v>
      </c>
      <c r="B1439" s="17">
        <f t="shared" si="132"/>
        <v>2020</v>
      </c>
      <c r="C1439" s="17">
        <f t="shared" si="133"/>
        <v>12</v>
      </c>
      <c r="D1439" s="17">
        <f t="shared" si="134"/>
        <v>5</v>
      </c>
      <c r="E1439" s="17">
        <v>0</v>
      </c>
      <c r="F1439" s="17">
        <v>0</v>
      </c>
      <c r="G1439" s="12">
        <f t="shared" si="135"/>
        <v>0</v>
      </c>
    </row>
    <row r="1440" spans="1:7" x14ac:dyDescent="0.35">
      <c r="A1440" s="18">
        <v>44171</v>
      </c>
      <c r="B1440" s="17">
        <f t="shared" si="132"/>
        <v>2020</v>
      </c>
      <c r="C1440" s="17">
        <f t="shared" si="133"/>
        <v>12</v>
      </c>
      <c r="D1440" s="17">
        <f t="shared" si="134"/>
        <v>6</v>
      </c>
      <c r="E1440" s="17">
        <v>0</v>
      </c>
      <c r="F1440" s="17">
        <v>0</v>
      </c>
      <c r="G1440" s="12">
        <f t="shared" si="135"/>
        <v>0</v>
      </c>
    </row>
    <row r="1441" spans="1:7" x14ac:dyDescent="0.35">
      <c r="A1441" s="18">
        <v>44172</v>
      </c>
      <c r="B1441" s="17">
        <f t="shared" si="132"/>
        <v>2020</v>
      </c>
      <c r="C1441" s="17">
        <f t="shared" si="133"/>
        <v>12</v>
      </c>
      <c r="D1441" s="17">
        <f t="shared" si="134"/>
        <v>7</v>
      </c>
      <c r="E1441" s="17">
        <v>0</v>
      </c>
      <c r="F1441" s="17">
        <v>0</v>
      </c>
      <c r="G1441" s="12">
        <f t="shared" si="135"/>
        <v>0</v>
      </c>
    </row>
    <row r="1442" spans="1:7" x14ac:dyDescent="0.35">
      <c r="A1442" s="18">
        <v>44173</v>
      </c>
      <c r="B1442" s="17">
        <f t="shared" si="132"/>
        <v>2020</v>
      </c>
      <c r="C1442" s="17">
        <f t="shared" si="133"/>
        <v>12</v>
      </c>
      <c r="D1442" s="17">
        <f t="shared" si="134"/>
        <v>8</v>
      </c>
      <c r="E1442" s="17">
        <v>0</v>
      </c>
      <c r="F1442" s="17">
        <v>0</v>
      </c>
      <c r="G1442" s="12">
        <f t="shared" si="135"/>
        <v>0</v>
      </c>
    </row>
    <row r="1443" spans="1:7" x14ac:dyDescent="0.35">
      <c r="A1443" s="18">
        <v>44174</v>
      </c>
      <c r="B1443" s="17">
        <f t="shared" si="132"/>
        <v>2020</v>
      </c>
      <c r="C1443" s="17">
        <f t="shared" si="133"/>
        <v>12</v>
      </c>
      <c r="D1443" s="17">
        <f t="shared" si="134"/>
        <v>9</v>
      </c>
      <c r="E1443" s="17">
        <v>0</v>
      </c>
      <c r="F1443" s="17">
        <v>0</v>
      </c>
      <c r="G1443" s="12">
        <f t="shared" si="135"/>
        <v>0</v>
      </c>
    </row>
    <row r="1444" spans="1:7" x14ac:dyDescent="0.35">
      <c r="A1444" s="18">
        <v>44175</v>
      </c>
      <c r="B1444" s="17">
        <f t="shared" si="132"/>
        <v>2020</v>
      </c>
      <c r="C1444" s="17">
        <f t="shared" si="133"/>
        <v>12</v>
      </c>
      <c r="D1444" s="17">
        <f t="shared" si="134"/>
        <v>10</v>
      </c>
      <c r="E1444" s="17">
        <v>0</v>
      </c>
      <c r="F1444" s="17">
        <v>0</v>
      </c>
      <c r="G1444" s="12">
        <f t="shared" si="135"/>
        <v>0</v>
      </c>
    </row>
    <row r="1445" spans="1:7" x14ac:dyDescent="0.35">
      <c r="A1445" s="18">
        <v>44176</v>
      </c>
      <c r="B1445" s="17">
        <f t="shared" si="132"/>
        <v>2020</v>
      </c>
      <c r="C1445" s="17">
        <f t="shared" si="133"/>
        <v>12</v>
      </c>
      <c r="D1445" s="17">
        <f t="shared" si="134"/>
        <v>11</v>
      </c>
      <c r="E1445" s="17">
        <v>0</v>
      </c>
      <c r="F1445" s="17">
        <v>0</v>
      </c>
      <c r="G1445" s="12">
        <f t="shared" si="135"/>
        <v>0</v>
      </c>
    </row>
    <row r="1446" spans="1:7" x14ac:dyDescent="0.35">
      <c r="A1446" s="18">
        <v>44177</v>
      </c>
      <c r="B1446" s="17">
        <f t="shared" si="132"/>
        <v>2020</v>
      </c>
      <c r="C1446" s="17">
        <f t="shared" si="133"/>
        <v>12</v>
      </c>
      <c r="D1446" s="17">
        <f t="shared" si="134"/>
        <v>12</v>
      </c>
      <c r="E1446" s="17">
        <v>0.01</v>
      </c>
      <c r="F1446" s="17">
        <v>0</v>
      </c>
      <c r="G1446" s="12">
        <f t="shared" si="135"/>
        <v>1.0000000000000001E-5</v>
      </c>
    </row>
    <row r="1447" spans="1:7" x14ac:dyDescent="0.35">
      <c r="A1447" s="18">
        <v>44178</v>
      </c>
      <c r="B1447" s="17">
        <f t="shared" si="132"/>
        <v>2020</v>
      </c>
      <c r="C1447" s="17">
        <f t="shared" si="133"/>
        <v>12</v>
      </c>
      <c r="D1447" s="17">
        <f t="shared" si="134"/>
        <v>13</v>
      </c>
      <c r="E1447" s="17">
        <v>0</v>
      </c>
      <c r="F1447" s="17">
        <v>0</v>
      </c>
      <c r="G1447" s="12">
        <f t="shared" si="135"/>
        <v>0</v>
      </c>
    </row>
    <row r="1448" spans="1:7" x14ac:dyDescent="0.35">
      <c r="A1448" s="18">
        <v>44179</v>
      </c>
      <c r="B1448" s="17">
        <f t="shared" si="132"/>
        <v>2020</v>
      </c>
      <c r="C1448" s="17">
        <f t="shared" si="133"/>
        <v>12</v>
      </c>
      <c r="D1448" s="17">
        <f t="shared" si="134"/>
        <v>14</v>
      </c>
      <c r="E1448" s="17">
        <v>0</v>
      </c>
      <c r="F1448" s="17">
        <v>0</v>
      </c>
      <c r="G1448" s="12">
        <f t="shared" si="135"/>
        <v>0</v>
      </c>
    </row>
    <row r="1449" spans="1:7" x14ac:dyDescent="0.35">
      <c r="A1449" s="18">
        <v>44180</v>
      </c>
      <c r="B1449" s="17">
        <f t="shared" si="132"/>
        <v>2020</v>
      </c>
      <c r="C1449" s="17">
        <f t="shared" si="133"/>
        <v>12</v>
      </c>
      <c r="D1449" s="17">
        <f t="shared" si="134"/>
        <v>15</v>
      </c>
      <c r="E1449" s="17">
        <v>0</v>
      </c>
      <c r="F1449" s="17">
        <v>0</v>
      </c>
      <c r="G1449" s="12">
        <f t="shared" si="135"/>
        <v>0</v>
      </c>
    </row>
    <row r="1450" spans="1:7" x14ac:dyDescent="0.35">
      <c r="A1450" s="18">
        <v>44181</v>
      </c>
      <c r="B1450" s="17">
        <f t="shared" si="132"/>
        <v>2020</v>
      </c>
      <c r="C1450" s="17">
        <f t="shared" si="133"/>
        <v>12</v>
      </c>
      <c r="D1450" s="17">
        <f t="shared" si="134"/>
        <v>16</v>
      </c>
      <c r="E1450" s="17">
        <v>0</v>
      </c>
      <c r="F1450" s="17">
        <v>0</v>
      </c>
      <c r="G1450" s="12">
        <f t="shared" si="135"/>
        <v>0</v>
      </c>
    </row>
    <row r="1451" spans="1:7" x14ac:dyDescent="0.35">
      <c r="A1451" s="18">
        <v>44182</v>
      </c>
      <c r="B1451" s="17">
        <f t="shared" si="132"/>
        <v>2020</v>
      </c>
      <c r="C1451" s="17">
        <f t="shared" si="133"/>
        <v>12</v>
      </c>
      <c r="D1451" s="17">
        <f t="shared" si="134"/>
        <v>17</v>
      </c>
      <c r="E1451" s="17">
        <v>0</v>
      </c>
      <c r="F1451" s="17">
        <v>0</v>
      </c>
      <c r="G1451" s="12">
        <f t="shared" si="135"/>
        <v>0</v>
      </c>
    </row>
    <row r="1452" spans="1:7" x14ac:dyDescent="0.35">
      <c r="A1452" s="18">
        <v>44183</v>
      </c>
      <c r="B1452" s="17">
        <f t="shared" si="132"/>
        <v>2020</v>
      </c>
      <c r="C1452" s="17">
        <f t="shared" si="133"/>
        <v>12</v>
      </c>
      <c r="D1452" s="17">
        <f t="shared" si="134"/>
        <v>18</v>
      </c>
      <c r="E1452" s="17">
        <v>0</v>
      </c>
      <c r="F1452" s="17">
        <v>0</v>
      </c>
      <c r="G1452" s="12">
        <f t="shared" si="135"/>
        <v>0</v>
      </c>
    </row>
    <row r="1453" spans="1:7" x14ac:dyDescent="0.35">
      <c r="A1453" s="18">
        <v>44184</v>
      </c>
      <c r="B1453" s="17">
        <f t="shared" si="132"/>
        <v>2020</v>
      </c>
      <c r="C1453" s="17">
        <f t="shared" si="133"/>
        <v>12</v>
      </c>
      <c r="D1453" s="17">
        <f t="shared" si="134"/>
        <v>19</v>
      </c>
      <c r="E1453" s="17">
        <v>0</v>
      </c>
      <c r="F1453" s="17">
        <v>0</v>
      </c>
      <c r="G1453" s="12">
        <f t="shared" si="135"/>
        <v>0</v>
      </c>
    </row>
    <row r="1454" spans="1:7" x14ac:dyDescent="0.35">
      <c r="A1454" s="18">
        <v>44185</v>
      </c>
      <c r="B1454" s="17">
        <f t="shared" si="132"/>
        <v>2020</v>
      </c>
      <c r="C1454" s="17">
        <f t="shared" si="133"/>
        <v>12</v>
      </c>
      <c r="D1454" s="17">
        <f t="shared" si="134"/>
        <v>20</v>
      </c>
      <c r="E1454" s="17">
        <v>0</v>
      </c>
      <c r="F1454" s="17">
        <v>0</v>
      </c>
      <c r="G1454" s="12">
        <f t="shared" si="135"/>
        <v>0</v>
      </c>
    </row>
    <row r="1455" spans="1:7" x14ac:dyDescent="0.35">
      <c r="A1455" s="18">
        <v>44186</v>
      </c>
      <c r="B1455" s="17">
        <f t="shared" si="132"/>
        <v>2020</v>
      </c>
      <c r="C1455" s="17">
        <f t="shared" si="133"/>
        <v>12</v>
      </c>
      <c r="D1455" s="17">
        <f t="shared" si="134"/>
        <v>21</v>
      </c>
      <c r="E1455" s="17">
        <v>0</v>
      </c>
      <c r="F1455" s="17">
        <v>0</v>
      </c>
      <c r="G1455" s="12">
        <f t="shared" si="135"/>
        <v>0</v>
      </c>
    </row>
    <row r="1456" spans="1:7" x14ac:dyDescent="0.35">
      <c r="A1456" s="18">
        <v>44187</v>
      </c>
      <c r="B1456" s="17">
        <f t="shared" si="132"/>
        <v>2020</v>
      </c>
      <c r="C1456" s="17">
        <f t="shared" si="133"/>
        <v>12</v>
      </c>
      <c r="D1456" s="17">
        <f t="shared" si="134"/>
        <v>22</v>
      </c>
      <c r="E1456" s="17">
        <v>0</v>
      </c>
      <c r="F1456" s="17">
        <v>0</v>
      </c>
      <c r="G1456" s="12">
        <f t="shared" si="135"/>
        <v>0</v>
      </c>
    </row>
    <row r="1457" spans="1:7" x14ac:dyDescent="0.35">
      <c r="A1457" s="18">
        <v>44188</v>
      </c>
      <c r="B1457" s="17">
        <f t="shared" si="132"/>
        <v>2020</v>
      </c>
      <c r="C1457" s="17">
        <f t="shared" si="133"/>
        <v>12</v>
      </c>
      <c r="D1457" s="17">
        <f t="shared" si="134"/>
        <v>23</v>
      </c>
      <c r="E1457" s="17">
        <v>0</v>
      </c>
      <c r="F1457" s="17">
        <v>0</v>
      </c>
      <c r="G1457" s="12">
        <f t="shared" si="135"/>
        <v>0</v>
      </c>
    </row>
    <row r="1458" spans="1:7" x14ac:dyDescent="0.35">
      <c r="A1458" s="18">
        <v>44189</v>
      </c>
      <c r="B1458" s="17">
        <f t="shared" si="132"/>
        <v>2020</v>
      </c>
      <c r="C1458" s="17">
        <f t="shared" si="133"/>
        <v>12</v>
      </c>
      <c r="D1458" s="17">
        <f t="shared" si="134"/>
        <v>24</v>
      </c>
      <c r="E1458" s="17">
        <v>0</v>
      </c>
      <c r="F1458" s="17">
        <v>0</v>
      </c>
      <c r="G1458" s="12">
        <f t="shared" si="135"/>
        <v>0</v>
      </c>
    </row>
    <row r="1459" spans="1:7" x14ac:dyDescent="0.35">
      <c r="A1459" s="18">
        <v>44190</v>
      </c>
      <c r="B1459" s="17">
        <f t="shared" si="132"/>
        <v>2020</v>
      </c>
      <c r="C1459" s="17">
        <f t="shared" si="133"/>
        <v>12</v>
      </c>
      <c r="D1459" s="17">
        <f t="shared" si="134"/>
        <v>25</v>
      </c>
      <c r="E1459" s="17">
        <v>0</v>
      </c>
      <c r="F1459" s="17">
        <v>0</v>
      </c>
      <c r="G1459" s="12">
        <f t="shared" si="135"/>
        <v>0</v>
      </c>
    </row>
    <row r="1460" spans="1:7" x14ac:dyDescent="0.35">
      <c r="A1460" s="18">
        <v>44191</v>
      </c>
      <c r="B1460" s="17">
        <f t="shared" si="132"/>
        <v>2020</v>
      </c>
      <c r="C1460" s="17">
        <f t="shared" si="133"/>
        <v>12</v>
      </c>
      <c r="D1460" s="17">
        <f t="shared" si="134"/>
        <v>26</v>
      </c>
      <c r="E1460" s="17">
        <v>0</v>
      </c>
      <c r="F1460" s="17">
        <v>0</v>
      </c>
      <c r="G1460" s="12">
        <f t="shared" si="135"/>
        <v>0</v>
      </c>
    </row>
    <row r="1461" spans="1:7" x14ac:dyDescent="0.35">
      <c r="A1461" s="18">
        <v>44192</v>
      </c>
      <c r="B1461" s="17">
        <f t="shared" si="132"/>
        <v>2020</v>
      </c>
      <c r="C1461" s="17">
        <f t="shared" si="133"/>
        <v>12</v>
      </c>
      <c r="D1461" s="17">
        <f t="shared" si="134"/>
        <v>27</v>
      </c>
      <c r="E1461" s="17">
        <v>0</v>
      </c>
      <c r="F1461" s="17">
        <v>0</v>
      </c>
      <c r="G1461" s="12">
        <f t="shared" si="135"/>
        <v>0</v>
      </c>
    </row>
    <row r="1462" spans="1:7" x14ac:dyDescent="0.35">
      <c r="A1462" s="18">
        <v>44193</v>
      </c>
      <c r="B1462" s="17">
        <f t="shared" si="132"/>
        <v>2020</v>
      </c>
      <c r="C1462" s="17">
        <f t="shared" si="133"/>
        <v>12</v>
      </c>
      <c r="D1462" s="17">
        <f t="shared" si="134"/>
        <v>28</v>
      </c>
      <c r="E1462" s="17">
        <v>0</v>
      </c>
      <c r="F1462" s="17">
        <v>0</v>
      </c>
      <c r="G1462" s="12">
        <f t="shared" si="135"/>
        <v>0</v>
      </c>
    </row>
    <row r="1463" spans="1:7" x14ac:dyDescent="0.35">
      <c r="A1463" s="18">
        <v>44194</v>
      </c>
      <c r="B1463" s="17">
        <f t="shared" si="132"/>
        <v>2020</v>
      </c>
      <c r="C1463" s="17">
        <f t="shared" si="133"/>
        <v>12</v>
      </c>
      <c r="D1463" s="17">
        <f t="shared" si="134"/>
        <v>29</v>
      </c>
      <c r="E1463" s="17">
        <v>0</v>
      </c>
      <c r="F1463" s="17">
        <v>0</v>
      </c>
      <c r="G1463" s="12">
        <f t="shared" si="135"/>
        <v>0</v>
      </c>
    </row>
    <row r="1464" spans="1:7" x14ac:dyDescent="0.35">
      <c r="A1464" s="18">
        <v>44195</v>
      </c>
      <c r="B1464" s="17">
        <f t="shared" si="132"/>
        <v>2020</v>
      </c>
      <c r="C1464" s="17">
        <f t="shared" si="133"/>
        <v>12</v>
      </c>
      <c r="D1464" s="17">
        <f t="shared" si="134"/>
        <v>30</v>
      </c>
      <c r="E1464" s="17">
        <v>0</v>
      </c>
      <c r="F1464" s="17">
        <v>0</v>
      </c>
      <c r="G1464" s="12">
        <f t="shared" si="135"/>
        <v>0</v>
      </c>
    </row>
    <row r="1465" spans="1:7" x14ac:dyDescent="0.35">
      <c r="A1465" s="18">
        <v>44196</v>
      </c>
      <c r="B1465" s="17">
        <f t="shared" si="132"/>
        <v>2020</v>
      </c>
      <c r="C1465" s="17">
        <f t="shared" si="133"/>
        <v>12</v>
      </c>
      <c r="D1465" s="17">
        <f t="shared" si="134"/>
        <v>31</v>
      </c>
      <c r="E1465" s="17">
        <v>0</v>
      </c>
      <c r="F1465" s="17">
        <v>0</v>
      </c>
      <c r="G1465" s="12">
        <f t="shared" si="135"/>
        <v>0</v>
      </c>
    </row>
    <row r="1466" spans="1:7" x14ac:dyDescent="0.35">
      <c r="A1466" s="18">
        <v>44197</v>
      </c>
      <c r="B1466" s="17">
        <f t="shared" si="132"/>
        <v>2021</v>
      </c>
      <c r="C1466" s="17">
        <f t="shared" si="133"/>
        <v>1</v>
      </c>
      <c r="D1466" s="17">
        <f t="shared" si="134"/>
        <v>1</v>
      </c>
      <c r="E1466" s="17">
        <v>0</v>
      </c>
      <c r="F1466" s="17">
        <v>0</v>
      </c>
      <c r="G1466" s="12">
        <f t="shared" si="135"/>
        <v>0</v>
      </c>
    </row>
    <row r="1467" spans="1:7" x14ac:dyDescent="0.35">
      <c r="A1467" s="18">
        <v>44198</v>
      </c>
      <c r="B1467" s="17">
        <f t="shared" si="132"/>
        <v>2021</v>
      </c>
      <c r="C1467" s="17">
        <f t="shared" si="133"/>
        <v>1</v>
      </c>
      <c r="D1467" s="17">
        <f t="shared" si="134"/>
        <v>2</v>
      </c>
      <c r="E1467" s="17">
        <v>0</v>
      </c>
      <c r="F1467" s="17">
        <v>0</v>
      </c>
      <c r="G1467" s="12">
        <f t="shared" si="135"/>
        <v>0</v>
      </c>
    </row>
    <row r="1468" spans="1:7" x14ac:dyDescent="0.35">
      <c r="A1468" s="18">
        <v>44199</v>
      </c>
      <c r="B1468" s="17">
        <f t="shared" si="132"/>
        <v>2021</v>
      </c>
      <c r="C1468" s="17">
        <f t="shared" si="133"/>
        <v>1</v>
      </c>
      <c r="D1468" s="17">
        <f t="shared" si="134"/>
        <v>3</v>
      </c>
      <c r="E1468" s="17">
        <v>0</v>
      </c>
      <c r="F1468" s="17">
        <v>0</v>
      </c>
      <c r="G1468" s="12">
        <f t="shared" si="135"/>
        <v>0</v>
      </c>
    </row>
    <row r="1469" spans="1:7" x14ac:dyDescent="0.35">
      <c r="A1469" s="18">
        <v>44200</v>
      </c>
      <c r="B1469" s="17">
        <f t="shared" si="132"/>
        <v>2021</v>
      </c>
      <c r="C1469" s="17">
        <f t="shared" si="133"/>
        <v>1</v>
      </c>
      <c r="D1469" s="17">
        <f t="shared" si="134"/>
        <v>4</v>
      </c>
      <c r="E1469" s="17">
        <v>0</v>
      </c>
      <c r="F1469" s="17">
        <v>0</v>
      </c>
      <c r="G1469" s="12">
        <f t="shared" si="135"/>
        <v>0</v>
      </c>
    </row>
    <row r="1470" spans="1:7" x14ac:dyDescent="0.35">
      <c r="A1470" s="18">
        <v>44201</v>
      </c>
      <c r="B1470" s="17">
        <f t="shared" si="132"/>
        <v>2021</v>
      </c>
      <c r="C1470" s="17">
        <f t="shared" si="133"/>
        <v>1</v>
      </c>
      <c r="D1470" s="17">
        <f t="shared" si="134"/>
        <v>5</v>
      </c>
      <c r="E1470" s="17">
        <v>0</v>
      </c>
      <c r="F1470" s="17">
        <v>0</v>
      </c>
      <c r="G1470" s="12">
        <f t="shared" si="135"/>
        <v>0</v>
      </c>
    </row>
    <row r="1471" spans="1:7" x14ac:dyDescent="0.35">
      <c r="A1471" s="18">
        <v>44202</v>
      </c>
      <c r="B1471" s="17">
        <f t="shared" si="132"/>
        <v>2021</v>
      </c>
      <c r="C1471" s="17">
        <f t="shared" si="133"/>
        <v>1</v>
      </c>
      <c r="D1471" s="17">
        <f t="shared" si="134"/>
        <v>6</v>
      </c>
      <c r="E1471" s="17">
        <v>0</v>
      </c>
      <c r="F1471" s="17">
        <v>0</v>
      </c>
      <c r="G1471" s="12">
        <f t="shared" si="135"/>
        <v>0</v>
      </c>
    </row>
    <row r="1472" spans="1:7" x14ac:dyDescent="0.35">
      <c r="A1472" s="18">
        <v>44203</v>
      </c>
      <c r="B1472" s="17">
        <f t="shared" si="132"/>
        <v>2021</v>
      </c>
      <c r="C1472" s="17">
        <f t="shared" si="133"/>
        <v>1</v>
      </c>
      <c r="D1472" s="17">
        <f t="shared" si="134"/>
        <v>7</v>
      </c>
      <c r="E1472" s="17">
        <v>0</v>
      </c>
      <c r="F1472" s="17">
        <v>0</v>
      </c>
      <c r="G1472" s="12">
        <f t="shared" si="135"/>
        <v>0</v>
      </c>
    </row>
    <row r="1473" spans="1:7" x14ac:dyDescent="0.35">
      <c r="A1473" s="18">
        <v>44204</v>
      </c>
      <c r="B1473" s="17">
        <f t="shared" si="132"/>
        <v>2021</v>
      </c>
      <c r="C1473" s="17">
        <f t="shared" si="133"/>
        <v>1</v>
      </c>
      <c r="D1473" s="17">
        <f t="shared" si="134"/>
        <v>8</v>
      </c>
      <c r="E1473" s="17">
        <v>0</v>
      </c>
      <c r="F1473" s="17">
        <v>0</v>
      </c>
      <c r="G1473" s="12">
        <f t="shared" si="135"/>
        <v>0</v>
      </c>
    </row>
    <row r="1474" spans="1:7" x14ac:dyDescent="0.35">
      <c r="A1474" s="18">
        <v>44205</v>
      </c>
      <c r="B1474" s="17">
        <f t="shared" si="132"/>
        <v>2021</v>
      </c>
      <c r="C1474" s="17">
        <f t="shared" si="133"/>
        <v>1</v>
      </c>
      <c r="D1474" s="17">
        <f t="shared" si="134"/>
        <v>9</v>
      </c>
      <c r="E1474" s="17">
        <v>0</v>
      </c>
      <c r="F1474" s="17">
        <v>0</v>
      </c>
      <c r="G1474" s="12">
        <f t="shared" si="135"/>
        <v>0</v>
      </c>
    </row>
    <row r="1475" spans="1:7" x14ac:dyDescent="0.35">
      <c r="A1475" s="18">
        <v>44206</v>
      </c>
      <c r="B1475" s="17">
        <f t="shared" si="132"/>
        <v>2021</v>
      </c>
      <c r="C1475" s="17">
        <f t="shared" si="133"/>
        <v>1</v>
      </c>
      <c r="D1475" s="17">
        <f t="shared" si="134"/>
        <v>10</v>
      </c>
      <c r="E1475" s="17">
        <v>0</v>
      </c>
      <c r="F1475" s="17">
        <v>0</v>
      </c>
      <c r="G1475" s="12">
        <f t="shared" si="135"/>
        <v>0</v>
      </c>
    </row>
    <row r="1476" spans="1:7" x14ac:dyDescent="0.35">
      <c r="A1476" s="18">
        <v>44207</v>
      </c>
      <c r="B1476" s="17">
        <f t="shared" si="132"/>
        <v>2021</v>
      </c>
      <c r="C1476" s="17">
        <f t="shared" si="133"/>
        <v>1</v>
      </c>
      <c r="D1476" s="17">
        <f t="shared" si="134"/>
        <v>11</v>
      </c>
      <c r="E1476" s="17">
        <v>0</v>
      </c>
      <c r="F1476" s="17">
        <v>0</v>
      </c>
      <c r="G1476" s="12">
        <f t="shared" si="135"/>
        <v>0</v>
      </c>
    </row>
    <row r="1477" spans="1:7" x14ac:dyDescent="0.35">
      <c r="A1477" s="18">
        <v>44208</v>
      </c>
      <c r="B1477" s="17">
        <f t="shared" si="132"/>
        <v>2021</v>
      </c>
      <c r="C1477" s="17">
        <f t="shared" si="133"/>
        <v>1</v>
      </c>
      <c r="D1477" s="17">
        <f t="shared" si="134"/>
        <v>12</v>
      </c>
      <c r="E1477" s="17">
        <v>0</v>
      </c>
      <c r="F1477" s="17">
        <v>0</v>
      </c>
      <c r="G1477" s="12">
        <f t="shared" si="135"/>
        <v>0</v>
      </c>
    </row>
    <row r="1478" spans="1:7" x14ac:dyDescent="0.35">
      <c r="A1478" s="18">
        <v>44209</v>
      </c>
      <c r="B1478" s="17">
        <f t="shared" ref="B1478:B1541" si="136">YEAR(A1478)</f>
        <v>2021</v>
      </c>
      <c r="C1478" s="17">
        <f t="shared" ref="C1478:C1541" si="137">MONTH(A1478)</f>
        <v>1</v>
      </c>
      <c r="D1478" s="17">
        <f t="shared" ref="D1478:D1541" si="138">DAY(A1478)</f>
        <v>13</v>
      </c>
      <c r="E1478" s="17">
        <v>0</v>
      </c>
      <c r="F1478" s="17">
        <v>0</v>
      </c>
      <c r="G1478" s="12">
        <f t="shared" ref="G1478:G1541" si="139">SUM(E1478:F1478)/1000</f>
        <v>0</v>
      </c>
    </row>
    <row r="1479" spans="1:7" x14ac:dyDescent="0.35">
      <c r="A1479" s="18">
        <v>44210</v>
      </c>
      <c r="B1479" s="17">
        <f t="shared" si="136"/>
        <v>2021</v>
      </c>
      <c r="C1479" s="17">
        <f t="shared" si="137"/>
        <v>1</v>
      </c>
      <c r="D1479" s="17">
        <f t="shared" si="138"/>
        <v>14</v>
      </c>
      <c r="E1479" s="17">
        <v>0</v>
      </c>
      <c r="F1479" s="17">
        <v>0</v>
      </c>
      <c r="G1479" s="12">
        <f t="shared" si="139"/>
        <v>0</v>
      </c>
    </row>
    <row r="1480" spans="1:7" x14ac:dyDescent="0.35">
      <c r="A1480" s="18">
        <v>44211</v>
      </c>
      <c r="B1480" s="17">
        <f t="shared" si="136"/>
        <v>2021</v>
      </c>
      <c r="C1480" s="17">
        <f t="shared" si="137"/>
        <v>1</v>
      </c>
      <c r="D1480" s="17">
        <f t="shared" si="138"/>
        <v>15</v>
      </c>
      <c r="E1480" s="17">
        <v>0</v>
      </c>
      <c r="F1480" s="17">
        <v>0</v>
      </c>
      <c r="G1480" s="12">
        <f t="shared" si="139"/>
        <v>0</v>
      </c>
    </row>
    <row r="1481" spans="1:7" x14ac:dyDescent="0.35">
      <c r="A1481" s="18">
        <v>44212</v>
      </c>
      <c r="B1481" s="17">
        <f t="shared" si="136"/>
        <v>2021</v>
      </c>
      <c r="C1481" s="17">
        <f t="shared" si="137"/>
        <v>1</v>
      </c>
      <c r="D1481" s="17">
        <f t="shared" si="138"/>
        <v>16</v>
      </c>
      <c r="E1481" s="17">
        <v>0</v>
      </c>
      <c r="F1481" s="17">
        <v>0</v>
      </c>
      <c r="G1481" s="12">
        <f t="shared" si="139"/>
        <v>0</v>
      </c>
    </row>
    <row r="1482" spans="1:7" x14ac:dyDescent="0.35">
      <c r="A1482" s="18">
        <v>44213</v>
      </c>
      <c r="B1482" s="17">
        <f t="shared" si="136"/>
        <v>2021</v>
      </c>
      <c r="C1482" s="17">
        <f t="shared" si="137"/>
        <v>1</v>
      </c>
      <c r="D1482" s="17">
        <f t="shared" si="138"/>
        <v>17</v>
      </c>
      <c r="E1482" s="17">
        <v>0</v>
      </c>
      <c r="F1482" s="17">
        <v>0</v>
      </c>
      <c r="G1482" s="12">
        <f t="shared" si="139"/>
        <v>0</v>
      </c>
    </row>
    <row r="1483" spans="1:7" x14ac:dyDescent="0.35">
      <c r="A1483" s="18">
        <v>44214</v>
      </c>
      <c r="B1483" s="17">
        <f t="shared" si="136"/>
        <v>2021</v>
      </c>
      <c r="C1483" s="17">
        <f t="shared" si="137"/>
        <v>1</v>
      </c>
      <c r="D1483" s="17">
        <f t="shared" si="138"/>
        <v>18</v>
      </c>
      <c r="E1483" s="17">
        <v>0</v>
      </c>
      <c r="F1483" s="17">
        <v>0</v>
      </c>
      <c r="G1483" s="12">
        <f t="shared" si="139"/>
        <v>0</v>
      </c>
    </row>
    <row r="1484" spans="1:7" x14ac:dyDescent="0.35">
      <c r="A1484" s="18">
        <v>44215</v>
      </c>
      <c r="B1484" s="17">
        <f t="shared" si="136"/>
        <v>2021</v>
      </c>
      <c r="C1484" s="17">
        <f t="shared" si="137"/>
        <v>1</v>
      </c>
      <c r="D1484" s="17">
        <f t="shared" si="138"/>
        <v>19</v>
      </c>
      <c r="E1484" s="17">
        <v>0</v>
      </c>
      <c r="F1484" s="17">
        <v>0</v>
      </c>
      <c r="G1484" s="12">
        <f t="shared" si="139"/>
        <v>0</v>
      </c>
    </row>
    <row r="1485" spans="1:7" x14ac:dyDescent="0.35">
      <c r="A1485" s="18">
        <v>44216</v>
      </c>
      <c r="B1485" s="17">
        <f t="shared" si="136"/>
        <v>2021</v>
      </c>
      <c r="C1485" s="17">
        <f t="shared" si="137"/>
        <v>1</v>
      </c>
      <c r="D1485" s="17">
        <f t="shared" si="138"/>
        <v>20</v>
      </c>
      <c r="E1485" s="17">
        <v>0</v>
      </c>
      <c r="F1485" s="17">
        <v>0</v>
      </c>
      <c r="G1485" s="12">
        <f t="shared" si="139"/>
        <v>0</v>
      </c>
    </row>
    <row r="1486" spans="1:7" x14ac:dyDescent="0.35">
      <c r="A1486" s="18">
        <v>44217</v>
      </c>
      <c r="B1486" s="17">
        <f t="shared" si="136"/>
        <v>2021</v>
      </c>
      <c r="C1486" s="17">
        <f t="shared" si="137"/>
        <v>1</v>
      </c>
      <c r="D1486" s="17">
        <f t="shared" si="138"/>
        <v>21</v>
      </c>
      <c r="E1486" s="17">
        <v>0</v>
      </c>
      <c r="F1486" s="17">
        <v>0</v>
      </c>
      <c r="G1486" s="12">
        <f t="shared" si="139"/>
        <v>0</v>
      </c>
    </row>
    <row r="1487" spans="1:7" x14ac:dyDescent="0.35">
      <c r="A1487" s="18">
        <v>44218</v>
      </c>
      <c r="B1487" s="17">
        <f t="shared" si="136"/>
        <v>2021</v>
      </c>
      <c r="C1487" s="17">
        <f t="shared" si="137"/>
        <v>1</v>
      </c>
      <c r="D1487" s="17">
        <f t="shared" si="138"/>
        <v>22</v>
      </c>
      <c r="E1487" s="17">
        <v>0</v>
      </c>
      <c r="F1487" s="17">
        <v>0</v>
      </c>
      <c r="G1487" s="12">
        <f t="shared" si="139"/>
        <v>0</v>
      </c>
    </row>
    <row r="1488" spans="1:7" x14ac:dyDescent="0.35">
      <c r="A1488" s="18">
        <v>44219</v>
      </c>
      <c r="B1488" s="17">
        <f t="shared" si="136"/>
        <v>2021</v>
      </c>
      <c r="C1488" s="17">
        <f t="shared" si="137"/>
        <v>1</v>
      </c>
      <c r="D1488" s="17">
        <f t="shared" si="138"/>
        <v>23</v>
      </c>
      <c r="E1488" s="17">
        <v>0</v>
      </c>
      <c r="F1488" s="17">
        <v>0</v>
      </c>
      <c r="G1488" s="12">
        <f t="shared" si="139"/>
        <v>0</v>
      </c>
    </row>
    <row r="1489" spans="1:7" x14ac:dyDescent="0.35">
      <c r="A1489" s="18">
        <v>44220</v>
      </c>
      <c r="B1489" s="17">
        <f t="shared" si="136"/>
        <v>2021</v>
      </c>
      <c r="C1489" s="17">
        <f t="shared" si="137"/>
        <v>1</v>
      </c>
      <c r="D1489" s="17">
        <f t="shared" si="138"/>
        <v>24</v>
      </c>
      <c r="E1489" s="17">
        <v>0</v>
      </c>
      <c r="F1489" s="17">
        <v>0</v>
      </c>
      <c r="G1489" s="12">
        <f t="shared" si="139"/>
        <v>0</v>
      </c>
    </row>
    <row r="1490" spans="1:7" x14ac:dyDescent="0.35">
      <c r="A1490" s="18">
        <v>44221</v>
      </c>
      <c r="B1490" s="17">
        <f t="shared" si="136"/>
        <v>2021</v>
      </c>
      <c r="C1490" s="17">
        <f t="shared" si="137"/>
        <v>1</v>
      </c>
      <c r="D1490" s="17">
        <f t="shared" si="138"/>
        <v>25</v>
      </c>
      <c r="E1490" s="17">
        <v>0</v>
      </c>
      <c r="F1490" s="17">
        <v>0</v>
      </c>
      <c r="G1490" s="12">
        <f t="shared" si="139"/>
        <v>0</v>
      </c>
    </row>
    <row r="1491" spans="1:7" x14ac:dyDescent="0.35">
      <c r="A1491" s="18">
        <v>44222</v>
      </c>
      <c r="B1491" s="17">
        <f t="shared" si="136"/>
        <v>2021</v>
      </c>
      <c r="C1491" s="17">
        <f t="shared" si="137"/>
        <v>1</v>
      </c>
      <c r="D1491" s="17">
        <f t="shared" si="138"/>
        <v>26</v>
      </c>
      <c r="E1491" s="17">
        <v>0</v>
      </c>
      <c r="F1491" s="17">
        <v>0</v>
      </c>
      <c r="G1491" s="12">
        <f t="shared" si="139"/>
        <v>0</v>
      </c>
    </row>
    <row r="1492" spans="1:7" x14ac:dyDescent="0.35">
      <c r="A1492" s="18">
        <v>44223</v>
      </c>
      <c r="B1492" s="17">
        <f t="shared" si="136"/>
        <v>2021</v>
      </c>
      <c r="C1492" s="17">
        <f t="shared" si="137"/>
        <v>1</v>
      </c>
      <c r="D1492" s="17">
        <f t="shared" si="138"/>
        <v>27</v>
      </c>
      <c r="E1492" s="17">
        <v>0</v>
      </c>
      <c r="F1492" s="17">
        <v>0</v>
      </c>
      <c r="G1492" s="12">
        <f t="shared" si="139"/>
        <v>0</v>
      </c>
    </row>
    <row r="1493" spans="1:7" x14ac:dyDescent="0.35">
      <c r="A1493" s="18">
        <v>44224</v>
      </c>
      <c r="B1493" s="17">
        <f t="shared" si="136"/>
        <v>2021</v>
      </c>
      <c r="C1493" s="17">
        <f t="shared" si="137"/>
        <v>1</v>
      </c>
      <c r="D1493" s="17">
        <f t="shared" si="138"/>
        <v>28</v>
      </c>
      <c r="E1493" s="17">
        <v>0</v>
      </c>
      <c r="F1493" s="17">
        <v>0</v>
      </c>
      <c r="G1493" s="12">
        <f t="shared" si="139"/>
        <v>0</v>
      </c>
    </row>
    <row r="1494" spans="1:7" x14ac:dyDescent="0.35">
      <c r="A1494" s="18">
        <v>44225</v>
      </c>
      <c r="B1494" s="17">
        <f t="shared" si="136"/>
        <v>2021</v>
      </c>
      <c r="C1494" s="17">
        <f t="shared" si="137"/>
        <v>1</v>
      </c>
      <c r="D1494" s="17">
        <f t="shared" si="138"/>
        <v>29</v>
      </c>
      <c r="E1494" s="17">
        <v>0</v>
      </c>
      <c r="F1494" s="17">
        <v>0</v>
      </c>
      <c r="G1494" s="12">
        <f t="shared" si="139"/>
        <v>0</v>
      </c>
    </row>
    <row r="1495" spans="1:7" x14ac:dyDescent="0.35">
      <c r="A1495" s="18">
        <v>44226</v>
      </c>
      <c r="B1495" s="17">
        <f t="shared" si="136"/>
        <v>2021</v>
      </c>
      <c r="C1495" s="17">
        <f t="shared" si="137"/>
        <v>1</v>
      </c>
      <c r="D1495" s="17">
        <f t="shared" si="138"/>
        <v>30</v>
      </c>
      <c r="E1495" s="17">
        <v>0</v>
      </c>
      <c r="F1495" s="17">
        <v>0</v>
      </c>
      <c r="G1495" s="12">
        <f t="shared" si="139"/>
        <v>0</v>
      </c>
    </row>
    <row r="1496" spans="1:7" x14ac:dyDescent="0.35">
      <c r="A1496" s="18">
        <v>44227</v>
      </c>
      <c r="B1496" s="17">
        <f t="shared" si="136"/>
        <v>2021</v>
      </c>
      <c r="C1496" s="17">
        <f t="shared" si="137"/>
        <v>1</v>
      </c>
      <c r="D1496" s="17">
        <f t="shared" si="138"/>
        <v>31</v>
      </c>
      <c r="E1496" s="17">
        <v>0</v>
      </c>
      <c r="F1496" s="17">
        <v>0</v>
      </c>
      <c r="G1496" s="12">
        <f t="shared" si="139"/>
        <v>0</v>
      </c>
    </row>
    <row r="1497" spans="1:7" x14ac:dyDescent="0.35">
      <c r="A1497" s="18">
        <v>44228</v>
      </c>
      <c r="B1497" s="17">
        <f t="shared" si="136"/>
        <v>2021</v>
      </c>
      <c r="C1497" s="17">
        <f t="shared" si="137"/>
        <v>2</v>
      </c>
      <c r="D1497" s="17">
        <f t="shared" si="138"/>
        <v>1</v>
      </c>
      <c r="E1497" s="17">
        <v>0</v>
      </c>
      <c r="F1497" s="17">
        <v>0</v>
      </c>
      <c r="G1497" s="12">
        <f t="shared" si="139"/>
        <v>0</v>
      </c>
    </row>
    <row r="1498" spans="1:7" x14ac:dyDescent="0.35">
      <c r="A1498" s="18">
        <v>44229</v>
      </c>
      <c r="B1498" s="17">
        <f t="shared" si="136"/>
        <v>2021</v>
      </c>
      <c r="C1498" s="17">
        <f t="shared" si="137"/>
        <v>2</v>
      </c>
      <c r="D1498" s="17">
        <f t="shared" si="138"/>
        <v>2</v>
      </c>
      <c r="E1498" s="17">
        <v>0</v>
      </c>
      <c r="F1498" s="17">
        <v>0</v>
      </c>
      <c r="G1498" s="12">
        <f t="shared" si="139"/>
        <v>0</v>
      </c>
    </row>
    <row r="1499" spans="1:7" x14ac:dyDescent="0.35">
      <c r="A1499" s="18">
        <v>44230</v>
      </c>
      <c r="B1499" s="17">
        <f t="shared" si="136"/>
        <v>2021</v>
      </c>
      <c r="C1499" s="17">
        <f t="shared" si="137"/>
        <v>2</v>
      </c>
      <c r="D1499" s="17">
        <f t="shared" si="138"/>
        <v>3</v>
      </c>
      <c r="E1499" s="17">
        <v>0</v>
      </c>
      <c r="F1499" s="17">
        <v>0</v>
      </c>
      <c r="G1499" s="12">
        <f t="shared" si="139"/>
        <v>0</v>
      </c>
    </row>
    <row r="1500" spans="1:7" x14ac:dyDescent="0.35">
      <c r="A1500" s="18">
        <v>44231</v>
      </c>
      <c r="B1500" s="17">
        <f t="shared" si="136"/>
        <v>2021</v>
      </c>
      <c r="C1500" s="17">
        <f t="shared" si="137"/>
        <v>2</v>
      </c>
      <c r="D1500" s="17">
        <f t="shared" si="138"/>
        <v>4</v>
      </c>
      <c r="E1500" s="17">
        <v>0</v>
      </c>
      <c r="F1500" s="17">
        <v>0</v>
      </c>
      <c r="G1500" s="12">
        <f t="shared" si="139"/>
        <v>0</v>
      </c>
    </row>
    <row r="1501" spans="1:7" x14ac:dyDescent="0.35">
      <c r="A1501" s="18">
        <v>44232</v>
      </c>
      <c r="B1501" s="17">
        <f t="shared" si="136"/>
        <v>2021</v>
      </c>
      <c r="C1501" s="17">
        <f t="shared" si="137"/>
        <v>2</v>
      </c>
      <c r="D1501" s="17">
        <f t="shared" si="138"/>
        <v>5</v>
      </c>
      <c r="E1501" s="17">
        <v>0</v>
      </c>
      <c r="F1501" s="17">
        <v>0</v>
      </c>
      <c r="G1501" s="12">
        <f t="shared" si="139"/>
        <v>0</v>
      </c>
    </row>
    <row r="1502" spans="1:7" x14ac:dyDescent="0.35">
      <c r="A1502" s="18">
        <v>44233</v>
      </c>
      <c r="B1502" s="17">
        <f t="shared" si="136"/>
        <v>2021</v>
      </c>
      <c r="C1502" s="17">
        <f t="shared" si="137"/>
        <v>2</v>
      </c>
      <c r="D1502" s="17">
        <f t="shared" si="138"/>
        <v>6</v>
      </c>
      <c r="E1502" s="17">
        <v>0</v>
      </c>
      <c r="F1502" s="17">
        <v>0</v>
      </c>
      <c r="G1502" s="12">
        <f t="shared" si="139"/>
        <v>0</v>
      </c>
    </row>
    <row r="1503" spans="1:7" x14ac:dyDescent="0.35">
      <c r="A1503" s="18">
        <v>44234</v>
      </c>
      <c r="B1503" s="17">
        <f t="shared" si="136"/>
        <v>2021</v>
      </c>
      <c r="C1503" s="17">
        <f t="shared" si="137"/>
        <v>2</v>
      </c>
      <c r="D1503" s="17">
        <f t="shared" si="138"/>
        <v>7</v>
      </c>
      <c r="E1503" s="17">
        <v>0</v>
      </c>
      <c r="F1503" s="17">
        <v>0</v>
      </c>
      <c r="G1503" s="12">
        <f t="shared" si="139"/>
        <v>0</v>
      </c>
    </row>
    <row r="1504" spans="1:7" x14ac:dyDescent="0.35">
      <c r="A1504" s="18">
        <v>44235</v>
      </c>
      <c r="B1504" s="17">
        <f t="shared" si="136"/>
        <v>2021</v>
      </c>
      <c r="C1504" s="17">
        <f t="shared" si="137"/>
        <v>2</v>
      </c>
      <c r="D1504" s="17">
        <f t="shared" si="138"/>
        <v>8</v>
      </c>
      <c r="E1504" s="17">
        <v>0</v>
      </c>
      <c r="F1504" s="17">
        <v>0</v>
      </c>
      <c r="G1504" s="12">
        <f t="shared" si="139"/>
        <v>0</v>
      </c>
    </row>
    <row r="1505" spans="1:7" x14ac:dyDescent="0.35">
      <c r="A1505" s="18">
        <v>44236</v>
      </c>
      <c r="B1505" s="17">
        <f t="shared" si="136"/>
        <v>2021</v>
      </c>
      <c r="C1505" s="17">
        <f t="shared" si="137"/>
        <v>2</v>
      </c>
      <c r="D1505" s="17">
        <f t="shared" si="138"/>
        <v>9</v>
      </c>
      <c r="E1505" s="17">
        <v>0</v>
      </c>
      <c r="F1505" s="17">
        <v>0</v>
      </c>
      <c r="G1505" s="12">
        <f t="shared" si="139"/>
        <v>0</v>
      </c>
    </row>
    <row r="1506" spans="1:7" x14ac:dyDescent="0.35">
      <c r="A1506" s="18">
        <v>44237</v>
      </c>
      <c r="B1506" s="17">
        <f t="shared" si="136"/>
        <v>2021</v>
      </c>
      <c r="C1506" s="17">
        <f t="shared" si="137"/>
        <v>2</v>
      </c>
      <c r="D1506" s="17">
        <f t="shared" si="138"/>
        <v>10</v>
      </c>
      <c r="E1506" s="17">
        <v>0</v>
      </c>
      <c r="F1506" s="17">
        <v>0</v>
      </c>
      <c r="G1506" s="12">
        <f t="shared" si="139"/>
        <v>0</v>
      </c>
    </row>
    <row r="1507" spans="1:7" x14ac:dyDescent="0.35">
      <c r="A1507" s="18">
        <v>44238</v>
      </c>
      <c r="B1507" s="17">
        <f t="shared" si="136"/>
        <v>2021</v>
      </c>
      <c r="C1507" s="17">
        <f t="shared" si="137"/>
        <v>2</v>
      </c>
      <c r="D1507" s="17">
        <f t="shared" si="138"/>
        <v>11</v>
      </c>
      <c r="E1507" s="17">
        <v>0</v>
      </c>
      <c r="F1507" s="17">
        <v>0</v>
      </c>
      <c r="G1507" s="12">
        <f t="shared" si="139"/>
        <v>0</v>
      </c>
    </row>
    <row r="1508" spans="1:7" x14ac:dyDescent="0.35">
      <c r="A1508" s="18">
        <v>44239</v>
      </c>
      <c r="B1508" s="17">
        <f t="shared" si="136"/>
        <v>2021</v>
      </c>
      <c r="C1508" s="17">
        <f t="shared" si="137"/>
        <v>2</v>
      </c>
      <c r="D1508" s="17">
        <f t="shared" si="138"/>
        <v>12</v>
      </c>
      <c r="E1508" s="17">
        <v>0</v>
      </c>
      <c r="F1508" s="17">
        <v>0</v>
      </c>
      <c r="G1508" s="12">
        <f t="shared" si="139"/>
        <v>0</v>
      </c>
    </row>
    <row r="1509" spans="1:7" x14ac:dyDescent="0.35">
      <c r="A1509" s="18">
        <v>44240</v>
      </c>
      <c r="B1509" s="17">
        <f t="shared" si="136"/>
        <v>2021</v>
      </c>
      <c r="C1509" s="17">
        <f t="shared" si="137"/>
        <v>2</v>
      </c>
      <c r="D1509" s="17">
        <f t="shared" si="138"/>
        <v>13</v>
      </c>
      <c r="E1509" s="17">
        <v>0</v>
      </c>
      <c r="F1509" s="17">
        <v>0</v>
      </c>
      <c r="G1509" s="12">
        <f t="shared" si="139"/>
        <v>0</v>
      </c>
    </row>
    <row r="1510" spans="1:7" x14ac:dyDescent="0.35">
      <c r="A1510" s="18">
        <v>44241</v>
      </c>
      <c r="B1510" s="17">
        <f t="shared" si="136"/>
        <v>2021</v>
      </c>
      <c r="C1510" s="17">
        <f t="shared" si="137"/>
        <v>2</v>
      </c>
      <c r="D1510" s="17">
        <f t="shared" si="138"/>
        <v>14</v>
      </c>
      <c r="E1510" s="17">
        <v>0</v>
      </c>
      <c r="F1510" s="17">
        <v>0</v>
      </c>
      <c r="G1510" s="12">
        <f t="shared" si="139"/>
        <v>0</v>
      </c>
    </row>
    <row r="1511" spans="1:7" x14ac:dyDescent="0.35">
      <c r="A1511" s="18">
        <v>44242</v>
      </c>
      <c r="B1511" s="17">
        <f t="shared" si="136"/>
        <v>2021</v>
      </c>
      <c r="C1511" s="17">
        <f t="shared" si="137"/>
        <v>2</v>
      </c>
      <c r="D1511" s="17">
        <f t="shared" si="138"/>
        <v>15</v>
      </c>
      <c r="E1511" s="17">
        <v>0</v>
      </c>
      <c r="F1511" s="17">
        <v>0</v>
      </c>
      <c r="G1511" s="12">
        <f t="shared" si="139"/>
        <v>0</v>
      </c>
    </row>
    <row r="1512" spans="1:7" x14ac:dyDescent="0.35">
      <c r="A1512" s="18">
        <v>44243</v>
      </c>
      <c r="B1512" s="17">
        <f t="shared" si="136"/>
        <v>2021</v>
      </c>
      <c r="C1512" s="17">
        <f t="shared" si="137"/>
        <v>2</v>
      </c>
      <c r="D1512" s="17">
        <f t="shared" si="138"/>
        <v>16</v>
      </c>
      <c r="E1512" s="17">
        <v>0</v>
      </c>
      <c r="F1512" s="17">
        <v>0</v>
      </c>
      <c r="G1512" s="12">
        <f t="shared" si="139"/>
        <v>0</v>
      </c>
    </row>
    <row r="1513" spans="1:7" x14ac:dyDescent="0.35">
      <c r="A1513" s="18">
        <v>44244</v>
      </c>
      <c r="B1513" s="17">
        <f t="shared" si="136"/>
        <v>2021</v>
      </c>
      <c r="C1513" s="17">
        <f t="shared" si="137"/>
        <v>2</v>
      </c>
      <c r="D1513" s="17">
        <f t="shared" si="138"/>
        <v>17</v>
      </c>
      <c r="E1513" s="17">
        <v>0</v>
      </c>
      <c r="F1513" s="17">
        <v>0</v>
      </c>
      <c r="G1513" s="12">
        <f t="shared" si="139"/>
        <v>0</v>
      </c>
    </row>
    <row r="1514" spans="1:7" x14ac:dyDescent="0.35">
      <c r="A1514" s="18">
        <v>44245</v>
      </c>
      <c r="B1514" s="17">
        <f t="shared" si="136"/>
        <v>2021</v>
      </c>
      <c r="C1514" s="17">
        <f t="shared" si="137"/>
        <v>2</v>
      </c>
      <c r="D1514" s="17">
        <f t="shared" si="138"/>
        <v>18</v>
      </c>
      <c r="E1514" s="17">
        <v>0</v>
      </c>
      <c r="F1514" s="17">
        <v>0</v>
      </c>
      <c r="G1514" s="12">
        <f t="shared" si="139"/>
        <v>0</v>
      </c>
    </row>
    <row r="1515" spans="1:7" x14ac:dyDescent="0.35">
      <c r="A1515" s="18">
        <v>44246</v>
      </c>
      <c r="B1515" s="17">
        <f t="shared" si="136"/>
        <v>2021</v>
      </c>
      <c r="C1515" s="17">
        <f t="shared" si="137"/>
        <v>2</v>
      </c>
      <c r="D1515" s="17">
        <f t="shared" si="138"/>
        <v>19</v>
      </c>
      <c r="E1515" s="17">
        <v>0</v>
      </c>
      <c r="F1515" s="17">
        <v>0</v>
      </c>
      <c r="G1515" s="12">
        <f t="shared" si="139"/>
        <v>0</v>
      </c>
    </row>
    <row r="1516" spans="1:7" x14ac:dyDescent="0.35">
      <c r="A1516" s="18">
        <v>44247</v>
      </c>
      <c r="B1516" s="17">
        <f t="shared" si="136"/>
        <v>2021</v>
      </c>
      <c r="C1516" s="17">
        <f t="shared" si="137"/>
        <v>2</v>
      </c>
      <c r="D1516" s="17">
        <f t="shared" si="138"/>
        <v>20</v>
      </c>
      <c r="E1516" s="17">
        <v>0</v>
      </c>
      <c r="F1516" s="17">
        <v>0</v>
      </c>
      <c r="G1516" s="12">
        <f t="shared" si="139"/>
        <v>0</v>
      </c>
    </row>
    <row r="1517" spans="1:7" x14ac:dyDescent="0.35">
      <c r="A1517" s="18">
        <v>44248</v>
      </c>
      <c r="B1517" s="17">
        <f t="shared" si="136"/>
        <v>2021</v>
      </c>
      <c r="C1517" s="17">
        <f t="shared" si="137"/>
        <v>2</v>
      </c>
      <c r="D1517" s="17">
        <f t="shared" si="138"/>
        <v>21</v>
      </c>
      <c r="E1517" s="17">
        <v>0</v>
      </c>
      <c r="F1517" s="17">
        <v>0</v>
      </c>
      <c r="G1517" s="12">
        <f t="shared" si="139"/>
        <v>0</v>
      </c>
    </row>
    <row r="1518" spans="1:7" x14ac:dyDescent="0.35">
      <c r="A1518" s="18">
        <v>44249</v>
      </c>
      <c r="B1518" s="17">
        <f t="shared" si="136"/>
        <v>2021</v>
      </c>
      <c r="C1518" s="17">
        <f t="shared" si="137"/>
        <v>2</v>
      </c>
      <c r="D1518" s="17">
        <f t="shared" si="138"/>
        <v>22</v>
      </c>
      <c r="E1518" s="17">
        <v>0</v>
      </c>
      <c r="F1518" s="17">
        <v>0</v>
      </c>
      <c r="G1518" s="12">
        <f t="shared" si="139"/>
        <v>0</v>
      </c>
    </row>
    <row r="1519" spans="1:7" x14ac:dyDescent="0.35">
      <c r="A1519" s="18">
        <v>44250</v>
      </c>
      <c r="B1519" s="17">
        <f t="shared" si="136"/>
        <v>2021</v>
      </c>
      <c r="C1519" s="17">
        <f t="shared" si="137"/>
        <v>2</v>
      </c>
      <c r="D1519" s="17">
        <f t="shared" si="138"/>
        <v>23</v>
      </c>
      <c r="E1519" s="17">
        <v>0</v>
      </c>
      <c r="F1519" s="17">
        <v>0</v>
      </c>
      <c r="G1519" s="12">
        <f t="shared" si="139"/>
        <v>0</v>
      </c>
    </row>
    <row r="1520" spans="1:7" x14ac:dyDescent="0.35">
      <c r="A1520" s="18">
        <v>44251</v>
      </c>
      <c r="B1520" s="17">
        <f t="shared" si="136"/>
        <v>2021</v>
      </c>
      <c r="C1520" s="17">
        <f t="shared" si="137"/>
        <v>2</v>
      </c>
      <c r="D1520" s="17">
        <f t="shared" si="138"/>
        <v>24</v>
      </c>
      <c r="E1520" s="17">
        <v>0</v>
      </c>
      <c r="F1520" s="17">
        <v>0</v>
      </c>
      <c r="G1520" s="12">
        <f t="shared" si="139"/>
        <v>0</v>
      </c>
    </row>
    <row r="1521" spans="1:7" x14ac:dyDescent="0.35">
      <c r="A1521" s="18">
        <v>44252</v>
      </c>
      <c r="B1521" s="17">
        <f t="shared" si="136"/>
        <v>2021</v>
      </c>
      <c r="C1521" s="17">
        <f t="shared" si="137"/>
        <v>2</v>
      </c>
      <c r="D1521" s="17">
        <f t="shared" si="138"/>
        <v>25</v>
      </c>
      <c r="E1521" s="17">
        <v>0</v>
      </c>
      <c r="F1521" s="17">
        <v>0</v>
      </c>
      <c r="G1521" s="12">
        <f t="shared" si="139"/>
        <v>0</v>
      </c>
    </row>
    <row r="1522" spans="1:7" x14ac:dyDescent="0.35">
      <c r="A1522" s="18">
        <v>44253</v>
      </c>
      <c r="B1522" s="17">
        <f t="shared" si="136"/>
        <v>2021</v>
      </c>
      <c r="C1522" s="17">
        <f t="shared" si="137"/>
        <v>2</v>
      </c>
      <c r="D1522" s="17">
        <f t="shared" si="138"/>
        <v>26</v>
      </c>
      <c r="E1522" s="17">
        <v>0</v>
      </c>
      <c r="F1522" s="17">
        <v>0</v>
      </c>
      <c r="G1522" s="12">
        <f t="shared" si="139"/>
        <v>0</v>
      </c>
    </row>
    <row r="1523" spans="1:7" x14ac:dyDescent="0.35">
      <c r="A1523" s="18">
        <v>44254</v>
      </c>
      <c r="B1523" s="17">
        <f t="shared" si="136"/>
        <v>2021</v>
      </c>
      <c r="C1523" s="17">
        <f t="shared" si="137"/>
        <v>2</v>
      </c>
      <c r="D1523" s="17">
        <f t="shared" si="138"/>
        <v>27</v>
      </c>
      <c r="E1523" s="17">
        <v>0</v>
      </c>
      <c r="F1523" s="17">
        <v>0</v>
      </c>
      <c r="G1523" s="12">
        <f t="shared" si="139"/>
        <v>0</v>
      </c>
    </row>
    <row r="1524" spans="1:7" x14ac:dyDescent="0.35">
      <c r="A1524" s="18">
        <v>44255</v>
      </c>
      <c r="B1524" s="17">
        <f t="shared" si="136"/>
        <v>2021</v>
      </c>
      <c r="C1524" s="17">
        <f t="shared" si="137"/>
        <v>2</v>
      </c>
      <c r="D1524" s="17">
        <f t="shared" si="138"/>
        <v>28</v>
      </c>
      <c r="E1524" s="17">
        <v>0</v>
      </c>
      <c r="F1524" s="17">
        <v>0</v>
      </c>
      <c r="G1524" s="12">
        <f t="shared" si="139"/>
        <v>0</v>
      </c>
    </row>
    <row r="1525" spans="1:7" x14ac:dyDescent="0.35">
      <c r="A1525" s="18">
        <v>44256</v>
      </c>
      <c r="B1525" s="17">
        <f t="shared" si="136"/>
        <v>2021</v>
      </c>
      <c r="C1525" s="17">
        <f t="shared" si="137"/>
        <v>3</v>
      </c>
      <c r="D1525" s="17">
        <f t="shared" si="138"/>
        <v>1</v>
      </c>
      <c r="E1525" s="17">
        <v>0</v>
      </c>
      <c r="F1525" s="17">
        <v>0</v>
      </c>
      <c r="G1525" s="12">
        <f t="shared" si="139"/>
        <v>0</v>
      </c>
    </row>
    <row r="1526" spans="1:7" x14ac:dyDescent="0.35">
      <c r="A1526" s="18">
        <v>44257</v>
      </c>
      <c r="B1526" s="17">
        <f t="shared" si="136"/>
        <v>2021</v>
      </c>
      <c r="C1526" s="17">
        <f t="shared" si="137"/>
        <v>3</v>
      </c>
      <c r="D1526" s="17">
        <f t="shared" si="138"/>
        <v>2</v>
      </c>
      <c r="E1526" s="17">
        <v>0</v>
      </c>
      <c r="F1526" s="17">
        <v>0</v>
      </c>
      <c r="G1526" s="12">
        <f t="shared" si="139"/>
        <v>0</v>
      </c>
    </row>
    <row r="1527" spans="1:7" x14ac:dyDescent="0.35">
      <c r="A1527" s="18">
        <v>44258</v>
      </c>
      <c r="B1527" s="17">
        <f t="shared" si="136"/>
        <v>2021</v>
      </c>
      <c r="C1527" s="17">
        <f t="shared" si="137"/>
        <v>3</v>
      </c>
      <c r="D1527" s="17">
        <f t="shared" si="138"/>
        <v>3</v>
      </c>
      <c r="E1527" s="17">
        <v>0</v>
      </c>
      <c r="F1527" s="17">
        <v>0</v>
      </c>
      <c r="G1527" s="12">
        <f t="shared" si="139"/>
        <v>0</v>
      </c>
    </row>
    <row r="1528" spans="1:7" x14ac:dyDescent="0.35">
      <c r="A1528" s="18">
        <v>44259</v>
      </c>
      <c r="B1528" s="17">
        <f t="shared" si="136"/>
        <v>2021</v>
      </c>
      <c r="C1528" s="17">
        <f t="shared" si="137"/>
        <v>3</v>
      </c>
      <c r="D1528" s="17">
        <f t="shared" si="138"/>
        <v>4</v>
      </c>
      <c r="E1528" s="17">
        <v>0</v>
      </c>
      <c r="F1528" s="17">
        <v>0</v>
      </c>
      <c r="G1528" s="12">
        <f t="shared" si="139"/>
        <v>0</v>
      </c>
    </row>
    <row r="1529" spans="1:7" x14ac:dyDescent="0.35">
      <c r="A1529" s="18">
        <v>44260</v>
      </c>
      <c r="B1529" s="17">
        <f t="shared" si="136"/>
        <v>2021</v>
      </c>
      <c r="C1529" s="17">
        <f t="shared" si="137"/>
        <v>3</v>
      </c>
      <c r="D1529" s="17">
        <f t="shared" si="138"/>
        <v>5</v>
      </c>
      <c r="E1529" s="17">
        <v>0</v>
      </c>
      <c r="F1529" s="17">
        <v>0</v>
      </c>
      <c r="G1529" s="12">
        <f t="shared" si="139"/>
        <v>0</v>
      </c>
    </row>
    <row r="1530" spans="1:7" x14ac:dyDescent="0.35">
      <c r="A1530" s="18">
        <v>44261</v>
      </c>
      <c r="B1530" s="17">
        <f t="shared" si="136"/>
        <v>2021</v>
      </c>
      <c r="C1530" s="17">
        <f t="shared" si="137"/>
        <v>3</v>
      </c>
      <c r="D1530" s="17">
        <f t="shared" si="138"/>
        <v>6</v>
      </c>
      <c r="E1530" s="17">
        <v>0</v>
      </c>
      <c r="F1530" s="17">
        <v>0</v>
      </c>
      <c r="G1530" s="12">
        <f t="shared" si="139"/>
        <v>0</v>
      </c>
    </row>
    <row r="1531" spans="1:7" x14ac:dyDescent="0.35">
      <c r="A1531" s="18">
        <v>44262</v>
      </c>
      <c r="B1531" s="17">
        <f t="shared" si="136"/>
        <v>2021</v>
      </c>
      <c r="C1531" s="17">
        <f t="shared" si="137"/>
        <v>3</v>
      </c>
      <c r="D1531" s="17">
        <f t="shared" si="138"/>
        <v>7</v>
      </c>
      <c r="E1531" s="17">
        <v>0</v>
      </c>
      <c r="F1531" s="17">
        <v>0</v>
      </c>
      <c r="G1531" s="12">
        <f t="shared" si="139"/>
        <v>0</v>
      </c>
    </row>
    <row r="1532" spans="1:7" x14ac:dyDescent="0.35">
      <c r="A1532" s="18">
        <v>44263</v>
      </c>
      <c r="B1532" s="17">
        <f t="shared" si="136"/>
        <v>2021</v>
      </c>
      <c r="C1532" s="17">
        <f t="shared" si="137"/>
        <v>3</v>
      </c>
      <c r="D1532" s="17">
        <f t="shared" si="138"/>
        <v>8</v>
      </c>
      <c r="E1532" s="17">
        <v>0</v>
      </c>
      <c r="F1532" s="17">
        <v>0</v>
      </c>
      <c r="G1532" s="12">
        <f t="shared" si="139"/>
        <v>0</v>
      </c>
    </row>
    <row r="1533" spans="1:7" x14ac:dyDescent="0.35">
      <c r="A1533" s="18">
        <v>44264</v>
      </c>
      <c r="B1533" s="17">
        <f t="shared" si="136"/>
        <v>2021</v>
      </c>
      <c r="C1533" s="17">
        <f t="shared" si="137"/>
        <v>3</v>
      </c>
      <c r="D1533" s="17">
        <f t="shared" si="138"/>
        <v>9</v>
      </c>
      <c r="E1533" s="17">
        <v>0</v>
      </c>
      <c r="F1533" s="17">
        <v>0</v>
      </c>
      <c r="G1533" s="12">
        <f t="shared" si="139"/>
        <v>0</v>
      </c>
    </row>
    <row r="1534" spans="1:7" x14ac:dyDescent="0.35">
      <c r="A1534" s="18">
        <v>44265</v>
      </c>
      <c r="B1534" s="17">
        <f t="shared" si="136"/>
        <v>2021</v>
      </c>
      <c r="C1534" s="17">
        <f t="shared" si="137"/>
        <v>3</v>
      </c>
      <c r="D1534" s="17">
        <f t="shared" si="138"/>
        <v>10</v>
      </c>
      <c r="E1534" s="17">
        <v>0</v>
      </c>
      <c r="F1534" s="17">
        <v>0</v>
      </c>
      <c r="G1534" s="12">
        <f t="shared" si="139"/>
        <v>0</v>
      </c>
    </row>
    <row r="1535" spans="1:7" x14ac:dyDescent="0.35">
      <c r="A1535" s="18">
        <v>44266</v>
      </c>
      <c r="B1535" s="17">
        <f t="shared" si="136"/>
        <v>2021</v>
      </c>
      <c r="C1535" s="17">
        <f t="shared" si="137"/>
        <v>3</v>
      </c>
      <c r="D1535" s="17">
        <f t="shared" si="138"/>
        <v>11</v>
      </c>
      <c r="E1535" s="17">
        <v>0</v>
      </c>
      <c r="F1535" s="17">
        <v>0</v>
      </c>
      <c r="G1535" s="12">
        <f t="shared" si="139"/>
        <v>0</v>
      </c>
    </row>
    <row r="1536" spans="1:7" x14ac:dyDescent="0.35">
      <c r="A1536" s="18">
        <v>44267</v>
      </c>
      <c r="B1536" s="17">
        <f t="shared" si="136"/>
        <v>2021</v>
      </c>
      <c r="C1536" s="17">
        <f t="shared" si="137"/>
        <v>3</v>
      </c>
      <c r="D1536" s="17">
        <f t="shared" si="138"/>
        <v>12</v>
      </c>
      <c r="E1536" s="17">
        <v>0</v>
      </c>
      <c r="F1536" s="17">
        <v>0</v>
      </c>
      <c r="G1536" s="12">
        <f t="shared" si="139"/>
        <v>0</v>
      </c>
    </row>
    <row r="1537" spans="1:7" x14ac:dyDescent="0.35">
      <c r="A1537" s="18">
        <v>44268</v>
      </c>
      <c r="B1537" s="17">
        <f t="shared" si="136"/>
        <v>2021</v>
      </c>
      <c r="C1537" s="17">
        <f t="shared" si="137"/>
        <v>3</v>
      </c>
      <c r="D1537" s="17">
        <f t="shared" si="138"/>
        <v>13</v>
      </c>
      <c r="E1537" s="17">
        <v>0</v>
      </c>
      <c r="F1537" s="17">
        <v>0</v>
      </c>
      <c r="G1537" s="12">
        <f t="shared" si="139"/>
        <v>0</v>
      </c>
    </row>
    <row r="1538" spans="1:7" x14ac:dyDescent="0.35">
      <c r="A1538" s="18">
        <v>44269</v>
      </c>
      <c r="B1538" s="17">
        <f t="shared" si="136"/>
        <v>2021</v>
      </c>
      <c r="C1538" s="17">
        <f t="shared" si="137"/>
        <v>3</v>
      </c>
      <c r="D1538" s="17">
        <f t="shared" si="138"/>
        <v>14</v>
      </c>
      <c r="E1538" s="17">
        <v>0</v>
      </c>
      <c r="F1538" s="17">
        <v>0</v>
      </c>
      <c r="G1538" s="12">
        <f t="shared" si="139"/>
        <v>0</v>
      </c>
    </row>
    <row r="1539" spans="1:7" x14ac:dyDescent="0.35">
      <c r="A1539" s="18">
        <v>44270</v>
      </c>
      <c r="B1539" s="17">
        <f t="shared" si="136"/>
        <v>2021</v>
      </c>
      <c r="C1539" s="17">
        <f t="shared" si="137"/>
        <v>3</v>
      </c>
      <c r="D1539" s="17">
        <f t="shared" si="138"/>
        <v>15</v>
      </c>
      <c r="E1539" s="17">
        <v>0</v>
      </c>
      <c r="F1539" s="17">
        <v>0</v>
      </c>
      <c r="G1539" s="12">
        <f t="shared" si="139"/>
        <v>0</v>
      </c>
    </row>
    <row r="1540" spans="1:7" x14ac:dyDescent="0.35">
      <c r="A1540" s="18">
        <v>44271</v>
      </c>
      <c r="B1540" s="17">
        <f t="shared" si="136"/>
        <v>2021</v>
      </c>
      <c r="C1540" s="17">
        <f t="shared" si="137"/>
        <v>3</v>
      </c>
      <c r="D1540" s="17">
        <f t="shared" si="138"/>
        <v>16</v>
      </c>
      <c r="E1540" s="17">
        <v>0</v>
      </c>
      <c r="F1540" s="17">
        <v>0</v>
      </c>
      <c r="G1540" s="12">
        <f t="shared" si="139"/>
        <v>0</v>
      </c>
    </row>
    <row r="1541" spans="1:7" x14ac:dyDescent="0.35">
      <c r="A1541" s="18">
        <v>44272</v>
      </c>
      <c r="B1541" s="17">
        <f t="shared" si="136"/>
        <v>2021</v>
      </c>
      <c r="C1541" s="17">
        <f t="shared" si="137"/>
        <v>3</v>
      </c>
      <c r="D1541" s="17">
        <f t="shared" si="138"/>
        <v>17</v>
      </c>
      <c r="E1541" s="17">
        <v>0</v>
      </c>
      <c r="F1541" s="17">
        <v>0</v>
      </c>
      <c r="G1541" s="12">
        <f t="shared" si="139"/>
        <v>0</v>
      </c>
    </row>
    <row r="1542" spans="1:7" x14ac:dyDescent="0.35">
      <c r="A1542" s="18">
        <v>44273</v>
      </c>
      <c r="B1542" s="17">
        <f t="shared" ref="B1542:B1605" si="140">YEAR(A1542)</f>
        <v>2021</v>
      </c>
      <c r="C1542" s="17">
        <f t="shared" ref="C1542:C1605" si="141">MONTH(A1542)</f>
        <v>3</v>
      </c>
      <c r="D1542" s="17">
        <f t="shared" ref="D1542:D1605" si="142">DAY(A1542)</f>
        <v>18</v>
      </c>
      <c r="E1542" s="17">
        <v>0</v>
      </c>
      <c r="F1542" s="17">
        <v>0</v>
      </c>
      <c r="G1542" s="12">
        <f t="shared" ref="G1542:G1605" si="143">SUM(E1542:F1542)/1000</f>
        <v>0</v>
      </c>
    </row>
    <row r="1543" spans="1:7" x14ac:dyDescent="0.35">
      <c r="A1543" s="18">
        <v>44274</v>
      </c>
      <c r="B1543" s="17">
        <f t="shared" si="140"/>
        <v>2021</v>
      </c>
      <c r="C1543" s="17">
        <f t="shared" si="141"/>
        <v>3</v>
      </c>
      <c r="D1543" s="17">
        <f t="shared" si="142"/>
        <v>19</v>
      </c>
      <c r="E1543" s="17">
        <v>0</v>
      </c>
      <c r="F1543" s="17">
        <v>0</v>
      </c>
      <c r="G1543" s="12">
        <f t="shared" si="143"/>
        <v>0</v>
      </c>
    </row>
    <row r="1544" spans="1:7" x14ac:dyDescent="0.35">
      <c r="A1544" s="18">
        <v>44275</v>
      </c>
      <c r="B1544" s="17">
        <f t="shared" si="140"/>
        <v>2021</v>
      </c>
      <c r="C1544" s="17">
        <f t="shared" si="141"/>
        <v>3</v>
      </c>
      <c r="D1544" s="17">
        <f t="shared" si="142"/>
        <v>20</v>
      </c>
      <c r="E1544" s="17">
        <v>0</v>
      </c>
      <c r="F1544" s="17">
        <v>0</v>
      </c>
      <c r="G1544" s="12">
        <f t="shared" si="143"/>
        <v>0</v>
      </c>
    </row>
    <row r="1545" spans="1:7" x14ac:dyDescent="0.35">
      <c r="A1545" s="18">
        <v>44276</v>
      </c>
      <c r="B1545" s="17">
        <f t="shared" si="140"/>
        <v>2021</v>
      </c>
      <c r="C1545" s="17">
        <f t="shared" si="141"/>
        <v>3</v>
      </c>
      <c r="D1545" s="17">
        <f t="shared" si="142"/>
        <v>21</v>
      </c>
      <c r="E1545" s="17">
        <v>0</v>
      </c>
      <c r="F1545" s="17">
        <v>0</v>
      </c>
      <c r="G1545" s="12">
        <f t="shared" si="143"/>
        <v>0</v>
      </c>
    </row>
    <row r="1546" spans="1:7" x14ac:dyDescent="0.35">
      <c r="A1546" s="18">
        <v>44277</v>
      </c>
      <c r="B1546" s="17">
        <f t="shared" si="140"/>
        <v>2021</v>
      </c>
      <c r="C1546" s="17">
        <f t="shared" si="141"/>
        <v>3</v>
      </c>
      <c r="D1546" s="17">
        <f t="shared" si="142"/>
        <v>22</v>
      </c>
      <c r="E1546" s="17">
        <v>0</v>
      </c>
      <c r="F1546" s="17">
        <v>0</v>
      </c>
      <c r="G1546" s="12">
        <f t="shared" si="143"/>
        <v>0</v>
      </c>
    </row>
    <row r="1547" spans="1:7" x14ac:dyDescent="0.35">
      <c r="A1547" s="18">
        <v>44278</v>
      </c>
      <c r="B1547" s="17">
        <f t="shared" si="140"/>
        <v>2021</v>
      </c>
      <c r="C1547" s="17">
        <f t="shared" si="141"/>
        <v>3</v>
      </c>
      <c r="D1547" s="17">
        <f t="shared" si="142"/>
        <v>23</v>
      </c>
      <c r="E1547" s="17">
        <v>0</v>
      </c>
      <c r="F1547" s="17">
        <v>0</v>
      </c>
      <c r="G1547" s="12">
        <f t="shared" si="143"/>
        <v>0</v>
      </c>
    </row>
    <row r="1548" spans="1:7" x14ac:dyDescent="0.35">
      <c r="A1548" s="18">
        <v>44279</v>
      </c>
      <c r="B1548" s="17">
        <f t="shared" si="140"/>
        <v>2021</v>
      </c>
      <c r="C1548" s="17">
        <f t="shared" si="141"/>
        <v>3</v>
      </c>
      <c r="D1548" s="17">
        <f t="shared" si="142"/>
        <v>24</v>
      </c>
      <c r="E1548" s="17">
        <v>0</v>
      </c>
      <c r="F1548" s="17">
        <v>0</v>
      </c>
      <c r="G1548" s="12">
        <f t="shared" si="143"/>
        <v>0</v>
      </c>
    </row>
    <row r="1549" spans="1:7" x14ac:dyDescent="0.35">
      <c r="A1549" s="18">
        <v>44280</v>
      </c>
      <c r="B1549" s="17">
        <f t="shared" si="140"/>
        <v>2021</v>
      </c>
      <c r="C1549" s="17">
        <f t="shared" si="141"/>
        <v>3</v>
      </c>
      <c r="D1549" s="17">
        <f t="shared" si="142"/>
        <v>25</v>
      </c>
      <c r="E1549" s="17">
        <v>0</v>
      </c>
      <c r="F1549" s="17">
        <v>0</v>
      </c>
      <c r="G1549" s="12">
        <f t="shared" si="143"/>
        <v>0</v>
      </c>
    </row>
    <row r="1550" spans="1:7" x14ac:dyDescent="0.35">
      <c r="A1550" s="18">
        <v>44281</v>
      </c>
      <c r="B1550" s="17">
        <f t="shared" si="140"/>
        <v>2021</v>
      </c>
      <c r="C1550" s="17">
        <f t="shared" si="141"/>
        <v>3</v>
      </c>
      <c r="D1550" s="17">
        <f t="shared" si="142"/>
        <v>26</v>
      </c>
      <c r="E1550" s="17">
        <v>0</v>
      </c>
      <c r="F1550" s="17">
        <v>0</v>
      </c>
      <c r="G1550" s="12">
        <f t="shared" si="143"/>
        <v>0</v>
      </c>
    </row>
    <row r="1551" spans="1:7" x14ac:dyDescent="0.35">
      <c r="A1551" s="18">
        <v>44282</v>
      </c>
      <c r="B1551" s="17">
        <f t="shared" si="140"/>
        <v>2021</v>
      </c>
      <c r="C1551" s="17">
        <f t="shared" si="141"/>
        <v>3</v>
      </c>
      <c r="D1551" s="17">
        <f t="shared" si="142"/>
        <v>27</v>
      </c>
      <c r="E1551" s="17">
        <v>0</v>
      </c>
      <c r="F1551" s="17">
        <v>0</v>
      </c>
      <c r="G1551" s="12">
        <f t="shared" si="143"/>
        <v>0</v>
      </c>
    </row>
    <row r="1552" spans="1:7" x14ac:dyDescent="0.35">
      <c r="A1552" s="18">
        <v>44283</v>
      </c>
      <c r="B1552" s="17">
        <f t="shared" si="140"/>
        <v>2021</v>
      </c>
      <c r="C1552" s="17">
        <f t="shared" si="141"/>
        <v>3</v>
      </c>
      <c r="D1552" s="17">
        <f t="shared" si="142"/>
        <v>28</v>
      </c>
      <c r="E1552" s="17">
        <v>0</v>
      </c>
      <c r="F1552" s="17">
        <v>0</v>
      </c>
      <c r="G1552" s="12">
        <f t="shared" si="143"/>
        <v>0</v>
      </c>
    </row>
    <row r="1553" spans="1:7" x14ac:dyDescent="0.35">
      <c r="A1553" s="18">
        <v>44284</v>
      </c>
      <c r="B1553" s="17">
        <f t="shared" si="140"/>
        <v>2021</v>
      </c>
      <c r="C1553" s="17">
        <f t="shared" si="141"/>
        <v>3</v>
      </c>
      <c r="D1553" s="17">
        <f t="shared" si="142"/>
        <v>29</v>
      </c>
      <c r="E1553" s="17">
        <v>0</v>
      </c>
      <c r="F1553" s="17">
        <v>0</v>
      </c>
      <c r="G1553" s="12">
        <f t="shared" si="143"/>
        <v>0</v>
      </c>
    </row>
    <row r="1554" spans="1:7" x14ac:dyDescent="0.35">
      <c r="A1554" s="18">
        <v>44285</v>
      </c>
      <c r="B1554" s="17">
        <f t="shared" si="140"/>
        <v>2021</v>
      </c>
      <c r="C1554" s="17">
        <f t="shared" si="141"/>
        <v>3</v>
      </c>
      <c r="D1554" s="17">
        <f t="shared" si="142"/>
        <v>30</v>
      </c>
      <c r="E1554" s="17">
        <v>0</v>
      </c>
      <c r="F1554" s="17">
        <v>0</v>
      </c>
      <c r="G1554" s="12">
        <f t="shared" si="143"/>
        <v>0</v>
      </c>
    </row>
    <row r="1555" spans="1:7" x14ac:dyDescent="0.35">
      <c r="A1555" s="18">
        <v>44286</v>
      </c>
      <c r="B1555" s="17">
        <f t="shared" si="140"/>
        <v>2021</v>
      </c>
      <c r="C1555" s="17">
        <f t="shared" si="141"/>
        <v>3</v>
      </c>
      <c r="D1555" s="17">
        <f t="shared" si="142"/>
        <v>31</v>
      </c>
      <c r="E1555" s="17">
        <v>0</v>
      </c>
      <c r="F1555" s="17">
        <v>0</v>
      </c>
      <c r="G1555" s="12">
        <f t="shared" si="143"/>
        <v>0</v>
      </c>
    </row>
    <row r="1556" spans="1:7" x14ac:dyDescent="0.35">
      <c r="A1556" s="18">
        <v>44287</v>
      </c>
      <c r="B1556" s="17">
        <f t="shared" si="140"/>
        <v>2021</v>
      </c>
      <c r="C1556" s="17">
        <f t="shared" si="141"/>
        <v>4</v>
      </c>
      <c r="D1556" s="17">
        <f t="shared" si="142"/>
        <v>1</v>
      </c>
      <c r="E1556" s="17">
        <v>0</v>
      </c>
      <c r="F1556" s="17">
        <v>0</v>
      </c>
      <c r="G1556" s="12">
        <f t="shared" si="143"/>
        <v>0</v>
      </c>
    </row>
    <row r="1557" spans="1:7" x14ac:dyDescent="0.35">
      <c r="A1557" s="18">
        <v>44288</v>
      </c>
      <c r="B1557" s="17">
        <f t="shared" si="140"/>
        <v>2021</v>
      </c>
      <c r="C1557" s="17">
        <f t="shared" si="141"/>
        <v>4</v>
      </c>
      <c r="D1557" s="17">
        <f t="shared" si="142"/>
        <v>2</v>
      </c>
      <c r="E1557" s="17">
        <v>0</v>
      </c>
      <c r="F1557" s="17">
        <v>0</v>
      </c>
      <c r="G1557" s="12">
        <f t="shared" si="143"/>
        <v>0</v>
      </c>
    </row>
    <row r="1558" spans="1:7" x14ac:dyDescent="0.35">
      <c r="A1558" s="18">
        <v>44289</v>
      </c>
      <c r="B1558" s="17">
        <f t="shared" si="140"/>
        <v>2021</v>
      </c>
      <c r="C1558" s="17">
        <f t="shared" si="141"/>
        <v>4</v>
      </c>
      <c r="D1558" s="17">
        <f t="shared" si="142"/>
        <v>3</v>
      </c>
      <c r="E1558" s="17">
        <v>0</v>
      </c>
      <c r="F1558" s="17">
        <v>0</v>
      </c>
      <c r="G1558" s="12">
        <f t="shared" si="143"/>
        <v>0</v>
      </c>
    </row>
    <row r="1559" spans="1:7" x14ac:dyDescent="0.35">
      <c r="A1559" s="18">
        <v>44290</v>
      </c>
      <c r="B1559" s="17">
        <f t="shared" si="140"/>
        <v>2021</v>
      </c>
      <c r="C1559" s="17">
        <f t="shared" si="141"/>
        <v>4</v>
      </c>
      <c r="D1559" s="17">
        <f t="shared" si="142"/>
        <v>4</v>
      </c>
      <c r="E1559" s="17">
        <v>0</v>
      </c>
      <c r="F1559" s="17">
        <v>0</v>
      </c>
      <c r="G1559" s="12">
        <f t="shared" si="143"/>
        <v>0</v>
      </c>
    </row>
    <row r="1560" spans="1:7" x14ac:dyDescent="0.35">
      <c r="A1560" s="18">
        <v>44291</v>
      </c>
      <c r="B1560" s="17">
        <f t="shared" si="140"/>
        <v>2021</v>
      </c>
      <c r="C1560" s="17">
        <f t="shared" si="141"/>
        <v>4</v>
      </c>
      <c r="D1560" s="17">
        <f t="shared" si="142"/>
        <v>5</v>
      </c>
      <c r="E1560" s="17">
        <v>0</v>
      </c>
      <c r="F1560" s="17">
        <v>0</v>
      </c>
      <c r="G1560" s="12">
        <f t="shared" si="143"/>
        <v>0</v>
      </c>
    </row>
    <row r="1561" spans="1:7" x14ac:dyDescent="0.35">
      <c r="A1561" s="18">
        <v>44292</v>
      </c>
      <c r="B1561" s="17">
        <f t="shared" si="140"/>
        <v>2021</v>
      </c>
      <c r="C1561" s="17">
        <f t="shared" si="141"/>
        <v>4</v>
      </c>
      <c r="D1561" s="17">
        <f t="shared" si="142"/>
        <v>6</v>
      </c>
      <c r="E1561" s="17">
        <v>0</v>
      </c>
      <c r="F1561" s="17">
        <v>0</v>
      </c>
      <c r="G1561" s="12">
        <f t="shared" si="143"/>
        <v>0</v>
      </c>
    </row>
    <row r="1562" spans="1:7" x14ac:dyDescent="0.35">
      <c r="A1562" s="18">
        <v>44293</v>
      </c>
      <c r="B1562" s="17">
        <f t="shared" si="140"/>
        <v>2021</v>
      </c>
      <c r="C1562" s="17">
        <f t="shared" si="141"/>
        <v>4</v>
      </c>
      <c r="D1562" s="17">
        <f t="shared" si="142"/>
        <v>7</v>
      </c>
      <c r="E1562" s="17">
        <v>0</v>
      </c>
      <c r="F1562" s="17">
        <v>0</v>
      </c>
      <c r="G1562" s="12">
        <f t="shared" si="143"/>
        <v>0</v>
      </c>
    </row>
    <row r="1563" spans="1:7" x14ac:dyDescent="0.35">
      <c r="A1563" s="18">
        <v>44294</v>
      </c>
      <c r="B1563" s="17">
        <f t="shared" si="140"/>
        <v>2021</v>
      </c>
      <c r="C1563" s="17">
        <f t="shared" si="141"/>
        <v>4</v>
      </c>
      <c r="D1563" s="17">
        <f t="shared" si="142"/>
        <v>8</v>
      </c>
      <c r="E1563" s="17">
        <v>0</v>
      </c>
      <c r="F1563" s="17">
        <v>0</v>
      </c>
      <c r="G1563" s="12">
        <f t="shared" si="143"/>
        <v>0</v>
      </c>
    </row>
    <row r="1564" spans="1:7" x14ac:dyDescent="0.35">
      <c r="A1564" s="18">
        <v>44295</v>
      </c>
      <c r="B1564" s="17">
        <f t="shared" si="140"/>
        <v>2021</v>
      </c>
      <c r="C1564" s="17">
        <f t="shared" si="141"/>
        <v>4</v>
      </c>
      <c r="D1564" s="17">
        <f t="shared" si="142"/>
        <v>9</v>
      </c>
      <c r="E1564" s="17">
        <v>0</v>
      </c>
      <c r="F1564" s="17">
        <v>0</v>
      </c>
      <c r="G1564" s="12">
        <f t="shared" si="143"/>
        <v>0</v>
      </c>
    </row>
    <row r="1565" spans="1:7" x14ac:dyDescent="0.35">
      <c r="A1565" s="18">
        <v>44296</v>
      </c>
      <c r="B1565" s="17">
        <f t="shared" si="140"/>
        <v>2021</v>
      </c>
      <c r="C1565" s="17">
        <f t="shared" si="141"/>
        <v>4</v>
      </c>
      <c r="D1565" s="17">
        <f t="shared" si="142"/>
        <v>10</v>
      </c>
      <c r="E1565" s="17">
        <v>0</v>
      </c>
      <c r="F1565" s="17">
        <v>0</v>
      </c>
      <c r="G1565" s="12">
        <f t="shared" si="143"/>
        <v>0</v>
      </c>
    </row>
    <row r="1566" spans="1:7" x14ac:dyDescent="0.35">
      <c r="A1566" s="18">
        <v>44297</v>
      </c>
      <c r="B1566" s="17">
        <f t="shared" si="140"/>
        <v>2021</v>
      </c>
      <c r="C1566" s="17">
        <f t="shared" si="141"/>
        <v>4</v>
      </c>
      <c r="D1566" s="17">
        <f t="shared" si="142"/>
        <v>11</v>
      </c>
      <c r="E1566" s="17">
        <v>0</v>
      </c>
      <c r="F1566" s="17">
        <v>0</v>
      </c>
      <c r="G1566" s="12">
        <f t="shared" si="143"/>
        <v>0</v>
      </c>
    </row>
    <row r="1567" spans="1:7" x14ac:dyDescent="0.35">
      <c r="A1567" s="18">
        <v>44298</v>
      </c>
      <c r="B1567" s="17">
        <f t="shared" si="140"/>
        <v>2021</v>
      </c>
      <c r="C1567" s="17">
        <f t="shared" si="141"/>
        <v>4</v>
      </c>
      <c r="D1567" s="17">
        <f t="shared" si="142"/>
        <v>12</v>
      </c>
      <c r="E1567" s="17">
        <v>0</v>
      </c>
      <c r="F1567" s="17">
        <v>0</v>
      </c>
      <c r="G1567" s="12">
        <f t="shared" si="143"/>
        <v>0</v>
      </c>
    </row>
    <row r="1568" spans="1:7" x14ac:dyDescent="0.35">
      <c r="A1568" s="18">
        <v>44299</v>
      </c>
      <c r="B1568" s="17">
        <f t="shared" si="140"/>
        <v>2021</v>
      </c>
      <c r="C1568" s="17">
        <f t="shared" si="141"/>
        <v>4</v>
      </c>
      <c r="D1568" s="17">
        <f t="shared" si="142"/>
        <v>13</v>
      </c>
      <c r="E1568" s="17">
        <v>0</v>
      </c>
      <c r="F1568" s="17">
        <v>0</v>
      </c>
      <c r="G1568" s="12">
        <f t="shared" si="143"/>
        <v>0</v>
      </c>
    </row>
    <row r="1569" spans="1:7" x14ac:dyDescent="0.35">
      <c r="A1569" s="18">
        <v>44300</v>
      </c>
      <c r="B1569" s="17">
        <f t="shared" si="140"/>
        <v>2021</v>
      </c>
      <c r="C1569" s="17">
        <f t="shared" si="141"/>
        <v>4</v>
      </c>
      <c r="D1569" s="17">
        <f t="shared" si="142"/>
        <v>14</v>
      </c>
      <c r="E1569" s="17">
        <v>0</v>
      </c>
      <c r="F1569" s="17">
        <v>0</v>
      </c>
      <c r="G1569" s="12">
        <f t="shared" si="143"/>
        <v>0</v>
      </c>
    </row>
    <row r="1570" spans="1:7" x14ac:dyDescent="0.35">
      <c r="A1570" s="18">
        <v>44301</v>
      </c>
      <c r="B1570" s="17">
        <f t="shared" si="140"/>
        <v>2021</v>
      </c>
      <c r="C1570" s="17">
        <f t="shared" si="141"/>
        <v>4</v>
      </c>
      <c r="D1570" s="17">
        <f t="shared" si="142"/>
        <v>15</v>
      </c>
      <c r="E1570" s="17">
        <v>0</v>
      </c>
      <c r="F1570" s="17">
        <v>0</v>
      </c>
      <c r="G1570" s="12">
        <f t="shared" si="143"/>
        <v>0</v>
      </c>
    </row>
    <row r="1571" spans="1:7" x14ac:dyDescent="0.35">
      <c r="A1571" s="18">
        <v>44302</v>
      </c>
      <c r="B1571" s="17">
        <f t="shared" si="140"/>
        <v>2021</v>
      </c>
      <c r="C1571" s="17">
        <f t="shared" si="141"/>
        <v>4</v>
      </c>
      <c r="D1571" s="17">
        <f t="shared" si="142"/>
        <v>16</v>
      </c>
      <c r="E1571" s="17">
        <v>0</v>
      </c>
      <c r="F1571" s="17">
        <v>0</v>
      </c>
      <c r="G1571" s="12">
        <f t="shared" si="143"/>
        <v>0</v>
      </c>
    </row>
    <row r="1572" spans="1:7" x14ac:dyDescent="0.35">
      <c r="A1572" s="18">
        <v>44303</v>
      </c>
      <c r="B1572" s="17">
        <f t="shared" si="140"/>
        <v>2021</v>
      </c>
      <c r="C1572" s="17">
        <f t="shared" si="141"/>
        <v>4</v>
      </c>
      <c r="D1572" s="17">
        <f t="shared" si="142"/>
        <v>17</v>
      </c>
      <c r="E1572" s="17">
        <v>0</v>
      </c>
      <c r="F1572" s="17">
        <v>0</v>
      </c>
      <c r="G1572" s="12">
        <f t="shared" si="143"/>
        <v>0</v>
      </c>
    </row>
    <row r="1573" spans="1:7" x14ac:dyDescent="0.35">
      <c r="A1573" s="18">
        <v>44304</v>
      </c>
      <c r="B1573" s="17">
        <f t="shared" si="140"/>
        <v>2021</v>
      </c>
      <c r="C1573" s="17">
        <f t="shared" si="141"/>
        <v>4</v>
      </c>
      <c r="D1573" s="17">
        <f t="shared" si="142"/>
        <v>18</v>
      </c>
      <c r="E1573" s="17">
        <v>0</v>
      </c>
      <c r="F1573" s="17">
        <v>0</v>
      </c>
      <c r="G1573" s="12">
        <f t="shared" si="143"/>
        <v>0</v>
      </c>
    </row>
    <row r="1574" spans="1:7" x14ac:dyDescent="0.35">
      <c r="A1574" s="18">
        <v>44305</v>
      </c>
      <c r="B1574" s="17">
        <f t="shared" si="140"/>
        <v>2021</v>
      </c>
      <c r="C1574" s="17">
        <f t="shared" si="141"/>
        <v>4</v>
      </c>
      <c r="D1574" s="17">
        <f t="shared" si="142"/>
        <v>19</v>
      </c>
      <c r="E1574" s="17">
        <v>0</v>
      </c>
      <c r="F1574" s="17">
        <v>0</v>
      </c>
      <c r="G1574" s="12">
        <f t="shared" si="143"/>
        <v>0</v>
      </c>
    </row>
    <row r="1575" spans="1:7" x14ac:dyDescent="0.35">
      <c r="A1575" s="18">
        <v>44306</v>
      </c>
      <c r="B1575" s="17">
        <f t="shared" si="140"/>
        <v>2021</v>
      </c>
      <c r="C1575" s="17">
        <f t="shared" si="141"/>
        <v>4</v>
      </c>
      <c r="D1575" s="17">
        <f t="shared" si="142"/>
        <v>20</v>
      </c>
      <c r="E1575" s="17">
        <v>0</v>
      </c>
      <c r="F1575" s="17">
        <v>0</v>
      </c>
      <c r="G1575" s="12">
        <f t="shared" si="143"/>
        <v>0</v>
      </c>
    </row>
    <row r="1576" spans="1:7" x14ac:dyDescent="0.35">
      <c r="A1576" s="18">
        <v>44307</v>
      </c>
      <c r="B1576" s="17">
        <f t="shared" si="140"/>
        <v>2021</v>
      </c>
      <c r="C1576" s="17">
        <f t="shared" si="141"/>
        <v>4</v>
      </c>
      <c r="D1576" s="17">
        <f t="shared" si="142"/>
        <v>21</v>
      </c>
      <c r="E1576" s="17">
        <v>0</v>
      </c>
      <c r="F1576" s="17">
        <v>0</v>
      </c>
      <c r="G1576" s="12">
        <f t="shared" si="143"/>
        <v>0</v>
      </c>
    </row>
    <row r="1577" spans="1:7" x14ac:dyDescent="0.35">
      <c r="A1577" s="18">
        <v>44308</v>
      </c>
      <c r="B1577" s="17">
        <f t="shared" si="140"/>
        <v>2021</v>
      </c>
      <c r="C1577" s="17">
        <f t="shared" si="141"/>
        <v>4</v>
      </c>
      <c r="D1577" s="17">
        <f t="shared" si="142"/>
        <v>22</v>
      </c>
      <c r="E1577" s="17">
        <v>0</v>
      </c>
      <c r="F1577" s="17">
        <v>0</v>
      </c>
      <c r="G1577" s="12">
        <f t="shared" si="143"/>
        <v>0</v>
      </c>
    </row>
    <row r="1578" spans="1:7" x14ac:dyDescent="0.35">
      <c r="A1578" s="18">
        <v>44309</v>
      </c>
      <c r="B1578" s="17">
        <f t="shared" si="140"/>
        <v>2021</v>
      </c>
      <c r="C1578" s="17">
        <f t="shared" si="141"/>
        <v>4</v>
      </c>
      <c r="D1578" s="17">
        <f t="shared" si="142"/>
        <v>23</v>
      </c>
      <c r="E1578" s="17">
        <v>0</v>
      </c>
      <c r="F1578" s="17">
        <v>0</v>
      </c>
      <c r="G1578" s="12">
        <f t="shared" si="143"/>
        <v>0</v>
      </c>
    </row>
    <row r="1579" spans="1:7" x14ac:dyDescent="0.35">
      <c r="A1579" s="18">
        <v>44310</v>
      </c>
      <c r="B1579" s="17">
        <f t="shared" si="140"/>
        <v>2021</v>
      </c>
      <c r="C1579" s="17">
        <f t="shared" si="141"/>
        <v>4</v>
      </c>
      <c r="D1579" s="17">
        <f t="shared" si="142"/>
        <v>24</v>
      </c>
      <c r="E1579" s="17">
        <v>0</v>
      </c>
      <c r="F1579" s="17">
        <v>0</v>
      </c>
      <c r="G1579" s="12">
        <f t="shared" si="143"/>
        <v>0</v>
      </c>
    </row>
    <row r="1580" spans="1:7" x14ac:dyDescent="0.35">
      <c r="A1580" s="18">
        <v>44311</v>
      </c>
      <c r="B1580" s="17">
        <f t="shared" si="140"/>
        <v>2021</v>
      </c>
      <c r="C1580" s="17">
        <f t="shared" si="141"/>
        <v>4</v>
      </c>
      <c r="D1580" s="17">
        <f t="shared" si="142"/>
        <v>25</v>
      </c>
      <c r="E1580" s="17">
        <v>0</v>
      </c>
      <c r="F1580" s="17">
        <v>0</v>
      </c>
      <c r="G1580" s="12">
        <f t="shared" si="143"/>
        <v>0</v>
      </c>
    </row>
    <row r="1581" spans="1:7" x14ac:dyDescent="0.35">
      <c r="A1581" s="18">
        <v>44312</v>
      </c>
      <c r="B1581" s="17">
        <f t="shared" si="140"/>
        <v>2021</v>
      </c>
      <c r="C1581" s="17">
        <f t="shared" si="141"/>
        <v>4</v>
      </c>
      <c r="D1581" s="17">
        <f t="shared" si="142"/>
        <v>26</v>
      </c>
      <c r="E1581" s="17">
        <v>0</v>
      </c>
      <c r="F1581" s="17">
        <v>0</v>
      </c>
      <c r="G1581" s="12">
        <f t="shared" si="143"/>
        <v>0</v>
      </c>
    </row>
    <row r="1582" spans="1:7" x14ac:dyDescent="0.35">
      <c r="A1582" s="18">
        <v>44313</v>
      </c>
      <c r="B1582" s="17">
        <f t="shared" si="140"/>
        <v>2021</v>
      </c>
      <c r="C1582" s="17">
        <f t="shared" si="141"/>
        <v>4</v>
      </c>
      <c r="D1582" s="17">
        <f t="shared" si="142"/>
        <v>27</v>
      </c>
      <c r="E1582" s="17">
        <v>0</v>
      </c>
      <c r="F1582" s="17">
        <v>0</v>
      </c>
      <c r="G1582" s="12">
        <f t="shared" si="143"/>
        <v>0</v>
      </c>
    </row>
    <row r="1583" spans="1:7" x14ac:dyDescent="0.35">
      <c r="A1583" s="18">
        <v>44314</v>
      </c>
      <c r="B1583" s="17">
        <f t="shared" si="140"/>
        <v>2021</v>
      </c>
      <c r="C1583" s="17">
        <f t="shared" si="141"/>
        <v>4</v>
      </c>
      <c r="D1583" s="17">
        <f t="shared" si="142"/>
        <v>28</v>
      </c>
      <c r="E1583" s="17">
        <v>0</v>
      </c>
      <c r="F1583" s="17">
        <v>0</v>
      </c>
      <c r="G1583" s="12">
        <f t="shared" si="143"/>
        <v>0</v>
      </c>
    </row>
    <row r="1584" spans="1:7" x14ac:dyDescent="0.35">
      <c r="A1584" s="18">
        <v>44315</v>
      </c>
      <c r="B1584" s="17">
        <f t="shared" si="140"/>
        <v>2021</v>
      </c>
      <c r="C1584" s="17">
        <f t="shared" si="141"/>
        <v>4</v>
      </c>
      <c r="D1584" s="17">
        <f t="shared" si="142"/>
        <v>29</v>
      </c>
      <c r="E1584" s="17">
        <v>0</v>
      </c>
      <c r="F1584" s="17">
        <v>0</v>
      </c>
      <c r="G1584" s="12">
        <f t="shared" si="143"/>
        <v>0</v>
      </c>
    </row>
    <row r="1585" spans="1:7" x14ac:dyDescent="0.35">
      <c r="A1585" s="18">
        <v>44316</v>
      </c>
      <c r="B1585" s="17">
        <f t="shared" si="140"/>
        <v>2021</v>
      </c>
      <c r="C1585" s="17">
        <f t="shared" si="141"/>
        <v>4</v>
      </c>
      <c r="D1585" s="17">
        <f t="shared" si="142"/>
        <v>30</v>
      </c>
      <c r="E1585" s="17">
        <v>0</v>
      </c>
      <c r="F1585" s="17">
        <v>0</v>
      </c>
      <c r="G1585" s="12">
        <f t="shared" si="143"/>
        <v>0</v>
      </c>
    </row>
    <row r="1586" spans="1:7" x14ac:dyDescent="0.35">
      <c r="A1586" s="18">
        <v>44317</v>
      </c>
      <c r="B1586" s="17">
        <f t="shared" si="140"/>
        <v>2021</v>
      </c>
      <c r="C1586" s="17">
        <f t="shared" si="141"/>
        <v>5</v>
      </c>
      <c r="D1586" s="17">
        <f t="shared" si="142"/>
        <v>1</v>
      </c>
      <c r="E1586" s="17">
        <v>0</v>
      </c>
      <c r="F1586" s="17">
        <v>0</v>
      </c>
      <c r="G1586" s="12">
        <f t="shared" si="143"/>
        <v>0</v>
      </c>
    </row>
    <row r="1587" spans="1:7" x14ac:dyDescent="0.35">
      <c r="A1587" s="18">
        <v>44318</v>
      </c>
      <c r="B1587" s="17">
        <f t="shared" si="140"/>
        <v>2021</v>
      </c>
      <c r="C1587" s="17">
        <f t="shared" si="141"/>
        <v>5</v>
      </c>
      <c r="D1587" s="17">
        <f t="shared" si="142"/>
        <v>2</v>
      </c>
      <c r="E1587" s="17">
        <v>0</v>
      </c>
      <c r="F1587" s="17">
        <v>0</v>
      </c>
      <c r="G1587" s="12">
        <f t="shared" si="143"/>
        <v>0</v>
      </c>
    </row>
    <row r="1588" spans="1:7" x14ac:dyDescent="0.35">
      <c r="A1588" s="18">
        <v>44319</v>
      </c>
      <c r="B1588" s="17">
        <f t="shared" si="140"/>
        <v>2021</v>
      </c>
      <c r="C1588" s="17">
        <f t="shared" si="141"/>
        <v>5</v>
      </c>
      <c r="D1588" s="17">
        <f t="shared" si="142"/>
        <v>3</v>
      </c>
      <c r="E1588" s="17">
        <v>0</v>
      </c>
      <c r="F1588" s="17">
        <v>0</v>
      </c>
      <c r="G1588" s="12">
        <f t="shared" si="143"/>
        <v>0</v>
      </c>
    </row>
    <row r="1589" spans="1:7" x14ac:dyDescent="0.35">
      <c r="A1589" s="18">
        <v>44320</v>
      </c>
      <c r="B1589" s="17">
        <f t="shared" si="140"/>
        <v>2021</v>
      </c>
      <c r="C1589" s="17">
        <f t="shared" si="141"/>
        <v>5</v>
      </c>
      <c r="D1589" s="17">
        <f t="shared" si="142"/>
        <v>4</v>
      </c>
      <c r="E1589" s="17">
        <v>0</v>
      </c>
      <c r="F1589" s="17">
        <v>0</v>
      </c>
      <c r="G1589" s="12">
        <f t="shared" si="143"/>
        <v>0</v>
      </c>
    </row>
    <row r="1590" spans="1:7" x14ac:dyDescent="0.35">
      <c r="A1590" s="18">
        <v>44321</v>
      </c>
      <c r="B1590" s="17">
        <f t="shared" si="140"/>
        <v>2021</v>
      </c>
      <c r="C1590" s="17">
        <f t="shared" si="141"/>
        <v>5</v>
      </c>
      <c r="D1590" s="17">
        <f t="shared" si="142"/>
        <v>5</v>
      </c>
      <c r="E1590" s="17">
        <v>0</v>
      </c>
      <c r="F1590" s="17">
        <v>0</v>
      </c>
      <c r="G1590" s="12">
        <f t="shared" si="143"/>
        <v>0</v>
      </c>
    </row>
    <row r="1591" spans="1:7" x14ac:dyDescent="0.35">
      <c r="A1591" s="18">
        <v>44322</v>
      </c>
      <c r="B1591" s="17">
        <f t="shared" si="140"/>
        <v>2021</v>
      </c>
      <c r="C1591" s="17">
        <f t="shared" si="141"/>
        <v>5</v>
      </c>
      <c r="D1591" s="17">
        <f t="shared" si="142"/>
        <v>6</v>
      </c>
      <c r="E1591" s="17">
        <v>0</v>
      </c>
      <c r="F1591" s="17">
        <v>0</v>
      </c>
      <c r="G1591" s="12">
        <f t="shared" si="143"/>
        <v>0</v>
      </c>
    </row>
    <row r="1592" spans="1:7" x14ac:dyDescent="0.35">
      <c r="A1592" s="18">
        <v>44323</v>
      </c>
      <c r="B1592" s="17">
        <f t="shared" si="140"/>
        <v>2021</v>
      </c>
      <c r="C1592" s="17">
        <f t="shared" si="141"/>
        <v>5</v>
      </c>
      <c r="D1592" s="17">
        <f t="shared" si="142"/>
        <v>7</v>
      </c>
      <c r="E1592" s="17">
        <v>0</v>
      </c>
      <c r="F1592" s="17">
        <v>0</v>
      </c>
      <c r="G1592" s="12">
        <f t="shared" si="143"/>
        <v>0</v>
      </c>
    </row>
    <row r="1593" spans="1:7" x14ac:dyDescent="0.35">
      <c r="A1593" s="18">
        <v>44324</v>
      </c>
      <c r="B1593" s="17">
        <f t="shared" si="140"/>
        <v>2021</v>
      </c>
      <c r="C1593" s="17">
        <f t="shared" si="141"/>
        <v>5</v>
      </c>
      <c r="D1593" s="17">
        <f t="shared" si="142"/>
        <v>8</v>
      </c>
      <c r="E1593" s="17">
        <v>0</v>
      </c>
      <c r="F1593" s="17">
        <v>0</v>
      </c>
      <c r="G1593" s="12">
        <f t="shared" si="143"/>
        <v>0</v>
      </c>
    </row>
    <row r="1594" spans="1:7" x14ac:dyDescent="0.35">
      <c r="A1594" s="18">
        <v>44325</v>
      </c>
      <c r="B1594" s="17">
        <f t="shared" si="140"/>
        <v>2021</v>
      </c>
      <c r="C1594" s="17">
        <f t="shared" si="141"/>
        <v>5</v>
      </c>
      <c r="D1594" s="17">
        <f t="shared" si="142"/>
        <v>9</v>
      </c>
      <c r="E1594" s="17">
        <v>0</v>
      </c>
      <c r="F1594" s="17">
        <v>0</v>
      </c>
      <c r="G1594" s="12">
        <f t="shared" si="143"/>
        <v>0</v>
      </c>
    </row>
    <row r="1595" spans="1:7" x14ac:dyDescent="0.35">
      <c r="A1595" s="18">
        <v>44326</v>
      </c>
      <c r="B1595" s="17">
        <f t="shared" si="140"/>
        <v>2021</v>
      </c>
      <c r="C1595" s="17">
        <f t="shared" si="141"/>
        <v>5</v>
      </c>
      <c r="D1595" s="17">
        <f t="shared" si="142"/>
        <v>10</v>
      </c>
      <c r="E1595" s="17">
        <v>0</v>
      </c>
      <c r="F1595" s="17">
        <v>0</v>
      </c>
      <c r="G1595" s="12">
        <f t="shared" si="143"/>
        <v>0</v>
      </c>
    </row>
    <row r="1596" spans="1:7" x14ac:dyDescent="0.35">
      <c r="A1596" s="18">
        <v>44327</v>
      </c>
      <c r="B1596" s="17">
        <f t="shared" si="140"/>
        <v>2021</v>
      </c>
      <c r="C1596" s="17">
        <f t="shared" si="141"/>
        <v>5</v>
      </c>
      <c r="D1596" s="17">
        <f t="shared" si="142"/>
        <v>11</v>
      </c>
      <c r="E1596" s="17">
        <v>0</v>
      </c>
      <c r="F1596" s="17">
        <v>0</v>
      </c>
      <c r="G1596" s="12">
        <f t="shared" si="143"/>
        <v>0</v>
      </c>
    </row>
    <row r="1597" spans="1:7" x14ac:dyDescent="0.35">
      <c r="A1597" s="18">
        <v>44328</v>
      </c>
      <c r="B1597" s="17">
        <f t="shared" si="140"/>
        <v>2021</v>
      </c>
      <c r="C1597" s="17">
        <f t="shared" si="141"/>
        <v>5</v>
      </c>
      <c r="D1597" s="17">
        <f t="shared" si="142"/>
        <v>12</v>
      </c>
      <c r="E1597" s="17">
        <v>0</v>
      </c>
      <c r="F1597" s="17">
        <v>0</v>
      </c>
      <c r="G1597" s="12">
        <f t="shared" si="143"/>
        <v>0</v>
      </c>
    </row>
    <row r="1598" spans="1:7" x14ac:dyDescent="0.35">
      <c r="A1598" s="18">
        <v>44329</v>
      </c>
      <c r="B1598" s="17">
        <f t="shared" si="140"/>
        <v>2021</v>
      </c>
      <c r="C1598" s="17">
        <f t="shared" si="141"/>
        <v>5</v>
      </c>
      <c r="D1598" s="17">
        <f t="shared" si="142"/>
        <v>13</v>
      </c>
      <c r="E1598" s="17">
        <v>0</v>
      </c>
      <c r="F1598" s="17">
        <v>0</v>
      </c>
      <c r="G1598" s="12">
        <f t="shared" si="143"/>
        <v>0</v>
      </c>
    </row>
    <row r="1599" spans="1:7" x14ac:dyDescent="0.35">
      <c r="A1599" s="18">
        <v>44330</v>
      </c>
      <c r="B1599" s="17">
        <f t="shared" si="140"/>
        <v>2021</v>
      </c>
      <c r="C1599" s="17">
        <f t="shared" si="141"/>
        <v>5</v>
      </c>
      <c r="D1599" s="17">
        <f t="shared" si="142"/>
        <v>14</v>
      </c>
      <c r="E1599" s="17">
        <v>0</v>
      </c>
      <c r="F1599" s="17">
        <v>0</v>
      </c>
      <c r="G1599" s="12">
        <f t="shared" si="143"/>
        <v>0</v>
      </c>
    </row>
    <row r="1600" spans="1:7" x14ac:dyDescent="0.35">
      <c r="A1600" s="18">
        <v>44331</v>
      </c>
      <c r="B1600" s="17">
        <f t="shared" si="140"/>
        <v>2021</v>
      </c>
      <c r="C1600" s="17">
        <f t="shared" si="141"/>
        <v>5</v>
      </c>
      <c r="D1600" s="17">
        <f t="shared" si="142"/>
        <v>15</v>
      </c>
      <c r="E1600" s="17">
        <v>0</v>
      </c>
      <c r="F1600" s="17">
        <v>0</v>
      </c>
      <c r="G1600" s="12">
        <f t="shared" si="143"/>
        <v>0</v>
      </c>
    </row>
    <row r="1601" spans="1:7" x14ac:dyDescent="0.35">
      <c r="A1601" s="18">
        <v>44332</v>
      </c>
      <c r="B1601" s="17">
        <f t="shared" si="140"/>
        <v>2021</v>
      </c>
      <c r="C1601" s="17">
        <f t="shared" si="141"/>
        <v>5</v>
      </c>
      <c r="D1601" s="17">
        <f t="shared" si="142"/>
        <v>16</v>
      </c>
      <c r="E1601" s="17">
        <v>0</v>
      </c>
      <c r="F1601" s="17">
        <v>0</v>
      </c>
      <c r="G1601" s="12">
        <f t="shared" si="143"/>
        <v>0</v>
      </c>
    </row>
    <row r="1602" spans="1:7" x14ac:dyDescent="0.35">
      <c r="A1602" s="18">
        <v>44333</v>
      </c>
      <c r="B1602" s="17">
        <f t="shared" si="140"/>
        <v>2021</v>
      </c>
      <c r="C1602" s="17">
        <f t="shared" si="141"/>
        <v>5</v>
      </c>
      <c r="D1602" s="17">
        <f t="shared" si="142"/>
        <v>17</v>
      </c>
      <c r="E1602" s="17">
        <v>0</v>
      </c>
      <c r="F1602" s="17">
        <v>0</v>
      </c>
      <c r="G1602" s="12">
        <f t="shared" si="143"/>
        <v>0</v>
      </c>
    </row>
    <row r="1603" spans="1:7" x14ac:dyDescent="0.35">
      <c r="A1603" s="18">
        <v>44334</v>
      </c>
      <c r="B1603" s="17">
        <f t="shared" si="140"/>
        <v>2021</v>
      </c>
      <c r="C1603" s="17">
        <f t="shared" si="141"/>
        <v>5</v>
      </c>
      <c r="D1603" s="17">
        <f t="shared" si="142"/>
        <v>18</v>
      </c>
      <c r="E1603" s="17">
        <v>0</v>
      </c>
      <c r="F1603" s="17">
        <v>0</v>
      </c>
      <c r="G1603" s="12">
        <f t="shared" si="143"/>
        <v>0</v>
      </c>
    </row>
    <row r="1604" spans="1:7" x14ac:dyDescent="0.35">
      <c r="A1604" s="18">
        <v>44335</v>
      </c>
      <c r="B1604" s="17">
        <f t="shared" si="140"/>
        <v>2021</v>
      </c>
      <c r="C1604" s="17">
        <f t="shared" si="141"/>
        <v>5</v>
      </c>
      <c r="D1604" s="17">
        <f t="shared" si="142"/>
        <v>19</v>
      </c>
      <c r="E1604" s="17">
        <v>0</v>
      </c>
      <c r="F1604" s="17">
        <v>0</v>
      </c>
      <c r="G1604" s="12">
        <f t="shared" si="143"/>
        <v>0</v>
      </c>
    </row>
    <row r="1605" spans="1:7" x14ac:dyDescent="0.35">
      <c r="A1605" s="18">
        <v>44336</v>
      </c>
      <c r="B1605" s="17">
        <f t="shared" si="140"/>
        <v>2021</v>
      </c>
      <c r="C1605" s="17">
        <f t="shared" si="141"/>
        <v>5</v>
      </c>
      <c r="D1605" s="17">
        <f t="shared" si="142"/>
        <v>20</v>
      </c>
      <c r="E1605" s="17">
        <v>0</v>
      </c>
      <c r="F1605" s="17">
        <v>0</v>
      </c>
      <c r="G1605" s="12">
        <f t="shared" si="143"/>
        <v>0</v>
      </c>
    </row>
    <row r="1606" spans="1:7" x14ac:dyDescent="0.35">
      <c r="A1606" s="18">
        <v>44337</v>
      </c>
      <c r="B1606" s="17">
        <f t="shared" ref="B1606:B1669" si="144">YEAR(A1606)</f>
        <v>2021</v>
      </c>
      <c r="C1606" s="17">
        <f t="shared" ref="C1606:C1669" si="145">MONTH(A1606)</f>
        <v>5</v>
      </c>
      <c r="D1606" s="17">
        <f t="shared" ref="D1606:D1669" si="146">DAY(A1606)</f>
        <v>21</v>
      </c>
      <c r="E1606" s="17">
        <v>0</v>
      </c>
      <c r="F1606" s="17">
        <v>0</v>
      </c>
      <c r="G1606" s="12">
        <f t="shared" ref="G1606:G1669" si="147">SUM(E1606:F1606)/1000</f>
        <v>0</v>
      </c>
    </row>
    <row r="1607" spans="1:7" x14ac:dyDescent="0.35">
      <c r="A1607" s="18">
        <v>44338</v>
      </c>
      <c r="B1607" s="17">
        <f t="shared" si="144"/>
        <v>2021</v>
      </c>
      <c r="C1607" s="17">
        <f t="shared" si="145"/>
        <v>5</v>
      </c>
      <c r="D1607" s="17">
        <f t="shared" si="146"/>
        <v>22</v>
      </c>
      <c r="E1607" s="17">
        <v>0</v>
      </c>
      <c r="F1607" s="17">
        <v>0</v>
      </c>
      <c r="G1607" s="12">
        <f t="shared" si="147"/>
        <v>0</v>
      </c>
    </row>
    <row r="1608" spans="1:7" x14ac:dyDescent="0.35">
      <c r="A1608" s="18">
        <v>44339</v>
      </c>
      <c r="B1608" s="17">
        <f t="shared" si="144"/>
        <v>2021</v>
      </c>
      <c r="C1608" s="17">
        <f t="shared" si="145"/>
        <v>5</v>
      </c>
      <c r="D1608" s="17">
        <f t="shared" si="146"/>
        <v>23</v>
      </c>
      <c r="E1608" s="17">
        <v>0</v>
      </c>
      <c r="F1608" s="17">
        <v>0</v>
      </c>
      <c r="G1608" s="12">
        <f t="shared" si="147"/>
        <v>0</v>
      </c>
    </row>
    <row r="1609" spans="1:7" x14ac:dyDescent="0.35">
      <c r="A1609" s="18">
        <v>44340</v>
      </c>
      <c r="B1609" s="17">
        <f t="shared" si="144"/>
        <v>2021</v>
      </c>
      <c r="C1609" s="17">
        <f t="shared" si="145"/>
        <v>5</v>
      </c>
      <c r="D1609" s="17">
        <f t="shared" si="146"/>
        <v>24</v>
      </c>
      <c r="E1609" s="17">
        <v>0</v>
      </c>
      <c r="F1609" s="17">
        <v>0</v>
      </c>
      <c r="G1609" s="12">
        <f t="shared" si="147"/>
        <v>0</v>
      </c>
    </row>
    <row r="1610" spans="1:7" x14ac:dyDescent="0.35">
      <c r="A1610" s="18">
        <v>44341</v>
      </c>
      <c r="B1610" s="17">
        <f t="shared" si="144"/>
        <v>2021</v>
      </c>
      <c r="C1610" s="17">
        <f t="shared" si="145"/>
        <v>5</v>
      </c>
      <c r="D1610" s="17">
        <f t="shared" si="146"/>
        <v>25</v>
      </c>
      <c r="E1610" s="17">
        <v>0</v>
      </c>
      <c r="F1610" s="17">
        <v>0</v>
      </c>
      <c r="G1610" s="12">
        <f t="shared" si="147"/>
        <v>0</v>
      </c>
    </row>
    <row r="1611" spans="1:7" x14ac:dyDescent="0.35">
      <c r="A1611" s="18">
        <v>44342</v>
      </c>
      <c r="B1611" s="17">
        <f t="shared" si="144"/>
        <v>2021</v>
      </c>
      <c r="C1611" s="17">
        <f t="shared" si="145"/>
        <v>5</v>
      </c>
      <c r="D1611" s="17">
        <f t="shared" si="146"/>
        <v>26</v>
      </c>
      <c r="E1611" s="17">
        <v>0</v>
      </c>
      <c r="F1611" s="17">
        <v>0</v>
      </c>
      <c r="G1611" s="12">
        <f t="shared" si="147"/>
        <v>0</v>
      </c>
    </row>
    <row r="1612" spans="1:7" x14ac:dyDescent="0.35">
      <c r="A1612" s="18">
        <v>44343</v>
      </c>
      <c r="B1612" s="17">
        <f t="shared" si="144"/>
        <v>2021</v>
      </c>
      <c r="C1612" s="17">
        <f t="shared" si="145"/>
        <v>5</v>
      </c>
      <c r="D1612" s="17">
        <f t="shared" si="146"/>
        <v>27</v>
      </c>
      <c r="E1612" s="17">
        <v>0</v>
      </c>
      <c r="F1612" s="17">
        <v>0</v>
      </c>
      <c r="G1612" s="12">
        <f t="shared" si="147"/>
        <v>0</v>
      </c>
    </row>
    <row r="1613" spans="1:7" x14ac:dyDescent="0.35">
      <c r="A1613" s="18">
        <v>44344</v>
      </c>
      <c r="B1613" s="17">
        <f t="shared" si="144"/>
        <v>2021</v>
      </c>
      <c r="C1613" s="17">
        <f t="shared" si="145"/>
        <v>5</v>
      </c>
      <c r="D1613" s="17">
        <f t="shared" si="146"/>
        <v>28</v>
      </c>
      <c r="E1613" s="17">
        <v>0</v>
      </c>
      <c r="F1613" s="17">
        <v>0</v>
      </c>
      <c r="G1613" s="12">
        <f t="shared" si="147"/>
        <v>0</v>
      </c>
    </row>
    <row r="1614" spans="1:7" x14ac:dyDescent="0.35">
      <c r="A1614" s="18">
        <v>44345</v>
      </c>
      <c r="B1614" s="17">
        <f t="shared" si="144"/>
        <v>2021</v>
      </c>
      <c r="C1614" s="17">
        <f t="shared" si="145"/>
        <v>5</v>
      </c>
      <c r="D1614" s="17">
        <f t="shared" si="146"/>
        <v>29</v>
      </c>
      <c r="E1614" s="17">
        <v>0</v>
      </c>
      <c r="F1614" s="17">
        <v>0</v>
      </c>
      <c r="G1614" s="12">
        <f t="shared" si="147"/>
        <v>0</v>
      </c>
    </row>
    <row r="1615" spans="1:7" x14ac:dyDescent="0.35">
      <c r="A1615" s="18">
        <v>44346</v>
      </c>
      <c r="B1615" s="17">
        <f t="shared" si="144"/>
        <v>2021</v>
      </c>
      <c r="C1615" s="17">
        <f t="shared" si="145"/>
        <v>5</v>
      </c>
      <c r="D1615" s="17">
        <f t="shared" si="146"/>
        <v>30</v>
      </c>
      <c r="E1615" s="17">
        <v>0</v>
      </c>
      <c r="F1615" s="17">
        <v>0</v>
      </c>
      <c r="G1615" s="12">
        <f t="shared" si="147"/>
        <v>0</v>
      </c>
    </row>
    <row r="1616" spans="1:7" x14ac:dyDescent="0.35">
      <c r="A1616" s="18">
        <v>44347</v>
      </c>
      <c r="B1616" s="17">
        <f t="shared" si="144"/>
        <v>2021</v>
      </c>
      <c r="C1616" s="17">
        <f t="shared" si="145"/>
        <v>5</v>
      </c>
      <c r="D1616" s="17">
        <f t="shared" si="146"/>
        <v>31</v>
      </c>
      <c r="E1616" s="17">
        <v>0</v>
      </c>
      <c r="F1616" s="17">
        <v>0</v>
      </c>
      <c r="G1616" s="12">
        <f t="shared" si="147"/>
        <v>0</v>
      </c>
    </row>
    <row r="1617" spans="1:7" x14ac:dyDescent="0.35">
      <c r="A1617" s="18">
        <v>44348</v>
      </c>
      <c r="B1617" s="17">
        <f t="shared" si="144"/>
        <v>2021</v>
      </c>
      <c r="C1617" s="17">
        <f t="shared" si="145"/>
        <v>6</v>
      </c>
      <c r="D1617" s="17">
        <f t="shared" si="146"/>
        <v>1</v>
      </c>
      <c r="E1617" s="17">
        <v>0</v>
      </c>
      <c r="F1617" s="17">
        <v>0</v>
      </c>
      <c r="G1617" s="12">
        <f t="shared" si="147"/>
        <v>0</v>
      </c>
    </row>
    <row r="1618" spans="1:7" x14ac:dyDescent="0.35">
      <c r="A1618" s="18">
        <v>44349</v>
      </c>
      <c r="B1618" s="17">
        <f t="shared" si="144"/>
        <v>2021</v>
      </c>
      <c r="C1618" s="17">
        <f t="shared" si="145"/>
        <v>6</v>
      </c>
      <c r="D1618" s="17">
        <f t="shared" si="146"/>
        <v>2</v>
      </c>
      <c r="E1618" s="17">
        <v>0</v>
      </c>
      <c r="F1618" s="17">
        <v>0</v>
      </c>
      <c r="G1618" s="12">
        <f t="shared" si="147"/>
        <v>0</v>
      </c>
    </row>
    <row r="1619" spans="1:7" x14ac:dyDescent="0.35">
      <c r="A1619" s="18">
        <v>44350</v>
      </c>
      <c r="B1619" s="17">
        <f t="shared" si="144"/>
        <v>2021</v>
      </c>
      <c r="C1619" s="17">
        <f t="shared" si="145"/>
        <v>6</v>
      </c>
      <c r="D1619" s="17">
        <f t="shared" si="146"/>
        <v>3</v>
      </c>
      <c r="E1619" s="17">
        <v>0</v>
      </c>
      <c r="F1619" s="17">
        <v>0</v>
      </c>
      <c r="G1619" s="12">
        <f t="shared" si="147"/>
        <v>0</v>
      </c>
    </row>
    <row r="1620" spans="1:7" x14ac:dyDescent="0.35">
      <c r="A1620" s="18">
        <v>44351</v>
      </c>
      <c r="B1620" s="17">
        <f t="shared" si="144"/>
        <v>2021</v>
      </c>
      <c r="C1620" s="17">
        <f t="shared" si="145"/>
        <v>6</v>
      </c>
      <c r="D1620" s="17">
        <f t="shared" si="146"/>
        <v>4</v>
      </c>
      <c r="E1620" s="17">
        <v>0</v>
      </c>
      <c r="F1620" s="17">
        <v>1.73</v>
      </c>
      <c r="G1620" s="12">
        <f t="shared" si="147"/>
        <v>1.73E-3</v>
      </c>
    </row>
    <row r="1621" spans="1:7" x14ac:dyDescent="0.35">
      <c r="A1621" s="18">
        <v>44352</v>
      </c>
      <c r="B1621" s="17">
        <f t="shared" si="144"/>
        <v>2021</v>
      </c>
      <c r="C1621" s="17">
        <f t="shared" si="145"/>
        <v>6</v>
      </c>
      <c r="D1621" s="17">
        <f t="shared" si="146"/>
        <v>5</v>
      </c>
      <c r="E1621" s="17">
        <v>0</v>
      </c>
      <c r="F1621" s="17">
        <v>2.36</v>
      </c>
      <c r="G1621" s="12">
        <f t="shared" si="147"/>
        <v>2.3599999999999997E-3</v>
      </c>
    </row>
    <row r="1622" spans="1:7" x14ac:dyDescent="0.35">
      <c r="A1622" s="18">
        <v>44353</v>
      </c>
      <c r="B1622" s="17">
        <f t="shared" si="144"/>
        <v>2021</v>
      </c>
      <c r="C1622" s="17">
        <f t="shared" si="145"/>
        <v>6</v>
      </c>
      <c r="D1622" s="17">
        <f t="shared" si="146"/>
        <v>6</v>
      </c>
      <c r="E1622" s="17">
        <v>0</v>
      </c>
      <c r="F1622" s="17">
        <v>3.44</v>
      </c>
      <c r="G1622" s="12">
        <f t="shared" si="147"/>
        <v>3.4399999999999999E-3</v>
      </c>
    </row>
    <row r="1623" spans="1:7" x14ac:dyDescent="0.35">
      <c r="A1623" s="18">
        <v>44354</v>
      </c>
      <c r="B1623" s="17">
        <f t="shared" si="144"/>
        <v>2021</v>
      </c>
      <c r="C1623" s="17">
        <f t="shared" si="145"/>
        <v>6</v>
      </c>
      <c r="D1623" s="17">
        <f t="shared" si="146"/>
        <v>7</v>
      </c>
      <c r="E1623" s="17">
        <v>0</v>
      </c>
      <c r="F1623" s="17">
        <v>3.78</v>
      </c>
      <c r="G1623" s="12">
        <f t="shared" si="147"/>
        <v>3.7799999999999999E-3</v>
      </c>
    </row>
    <row r="1624" spans="1:7" x14ac:dyDescent="0.35">
      <c r="A1624" s="18">
        <v>44355</v>
      </c>
      <c r="B1624" s="17">
        <f t="shared" si="144"/>
        <v>2021</v>
      </c>
      <c r="C1624" s="17">
        <f t="shared" si="145"/>
        <v>6</v>
      </c>
      <c r="D1624" s="17">
        <f t="shared" si="146"/>
        <v>8</v>
      </c>
      <c r="E1624" s="17">
        <v>0</v>
      </c>
      <c r="F1624" s="17">
        <v>12.96</v>
      </c>
      <c r="G1624" s="12">
        <f t="shared" si="147"/>
        <v>1.2960000000000001E-2</v>
      </c>
    </row>
    <row r="1625" spans="1:7" x14ac:dyDescent="0.35">
      <c r="A1625" s="18">
        <v>44356</v>
      </c>
      <c r="B1625" s="17">
        <f t="shared" si="144"/>
        <v>2021</v>
      </c>
      <c r="C1625" s="17">
        <f t="shared" si="145"/>
        <v>6</v>
      </c>
      <c r="D1625" s="17">
        <f t="shared" si="146"/>
        <v>9</v>
      </c>
      <c r="E1625" s="17">
        <v>0</v>
      </c>
      <c r="F1625" s="17">
        <v>13.27</v>
      </c>
      <c r="G1625" s="12">
        <f t="shared" si="147"/>
        <v>1.3269999999999999E-2</v>
      </c>
    </row>
    <row r="1626" spans="1:7" x14ac:dyDescent="0.35">
      <c r="A1626" s="18">
        <v>44357</v>
      </c>
      <c r="B1626" s="17">
        <f t="shared" si="144"/>
        <v>2021</v>
      </c>
      <c r="C1626" s="17">
        <f t="shared" si="145"/>
        <v>6</v>
      </c>
      <c r="D1626" s="17">
        <f t="shared" si="146"/>
        <v>10</v>
      </c>
      <c r="E1626" s="17">
        <v>0</v>
      </c>
      <c r="F1626" s="17">
        <v>14.26</v>
      </c>
      <c r="G1626" s="12">
        <f t="shared" si="147"/>
        <v>1.426E-2</v>
      </c>
    </row>
    <row r="1627" spans="1:7" x14ac:dyDescent="0.35">
      <c r="A1627" s="18">
        <v>44358</v>
      </c>
      <c r="B1627" s="17">
        <f t="shared" si="144"/>
        <v>2021</v>
      </c>
      <c r="C1627" s="17">
        <f t="shared" si="145"/>
        <v>6</v>
      </c>
      <c r="D1627" s="17">
        <f t="shared" si="146"/>
        <v>11</v>
      </c>
      <c r="E1627" s="17">
        <v>0</v>
      </c>
      <c r="F1627" s="17">
        <v>9.64</v>
      </c>
      <c r="G1627" s="12">
        <f t="shared" si="147"/>
        <v>9.640000000000001E-3</v>
      </c>
    </row>
    <row r="1628" spans="1:7" x14ac:dyDescent="0.35">
      <c r="A1628" s="18">
        <v>44359</v>
      </c>
      <c r="B1628" s="17">
        <f t="shared" si="144"/>
        <v>2021</v>
      </c>
      <c r="C1628" s="17">
        <f t="shared" si="145"/>
        <v>6</v>
      </c>
      <c r="D1628" s="17">
        <f t="shared" si="146"/>
        <v>12</v>
      </c>
      <c r="E1628" s="17">
        <v>0</v>
      </c>
      <c r="F1628" s="17">
        <v>1.05</v>
      </c>
      <c r="G1628" s="12">
        <f t="shared" si="147"/>
        <v>1.0500000000000002E-3</v>
      </c>
    </row>
    <row r="1629" spans="1:7" x14ac:dyDescent="0.35">
      <c r="A1629" s="18">
        <v>44360</v>
      </c>
      <c r="B1629" s="17">
        <f t="shared" si="144"/>
        <v>2021</v>
      </c>
      <c r="C1629" s="17">
        <f t="shared" si="145"/>
        <v>6</v>
      </c>
      <c r="D1629" s="17">
        <f t="shared" si="146"/>
        <v>13</v>
      </c>
      <c r="E1629" s="17">
        <v>0</v>
      </c>
      <c r="F1629" s="17">
        <v>1.05</v>
      </c>
      <c r="G1629" s="12">
        <f t="shared" si="147"/>
        <v>1.0500000000000002E-3</v>
      </c>
    </row>
    <row r="1630" spans="1:7" x14ac:dyDescent="0.35">
      <c r="A1630" s="18">
        <v>44361</v>
      </c>
      <c r="B1630" s="17">
        <f t="shared" si="144"/>
        <v>2021</v>
      </c>
      <c r="C1630" s="17">
        <f t="shared" si="145"/>
        <v>6</v>
      </c>
      <c r="D1630" s="17">
        <f t="shared" si="146"/>
        <v>14</v>
      </c>
      <c r="E1630" s="17">
        <v>0</v>
      </c>
      <c r="F1630" s="17">
        <v>0</v>
      </c>
      <c r="G1630" s="12">
        <f t="shared" si="147"/>
        <v>0</v>
      </c>
    </row>
    <row r="1631" spans="1:7" x14ac:dyDescent="0.35">
      <c r="A1631" s="18">
        <v>44362</v>
      </c>
      <c r="B1631" s="17">
        <f t="shared" si="144"/>
        <v>2021</v>
      </c>
      <c r="C1631" s="17">
        <f t="shared" si="145"/>
        <v>6</v>
      </c>
      <c r="D1631" s="17">
        <f t="shared" si="146"/>
        <v>15</v>
      </c>
      <c r="E1631" s="17">
        <v>0</v>
      </c>
      <c r="F1631" s="17">
        <v>6.83</v>
      </c>
      <c r="G1631" s="12">
        <f t="shared" si="147"/>
        <v>6.8300000000000001E-3</v>
      </c>
    </row>
    <row r="1632" spans="1:7" x14ac:dyDescent="0.35">
      <c r="A1632" s="18">
        <v>44363</v>
      </c>
      <c r="B1632" s="17">
        <f t="shared" si="144"/>
        <v>2021</v>
      </c>
      <c r="C1632" s="17">
        <f t="shared" si="145"/>
        <v>6</v>
      </c>
      <c r="D1632" s="17">
        <f t="shared" si="146"/>
        <v>16</v>
      </c>
      <c r="E1632" s="17">
        <v>0</v>
      </c>
      <c r="F1632" s="17">
        <v>0</v>
      </c>
      <c r="G1632" s="12">
        <f t="shared" si="147"/>
        <v>0</v>
      </c>
    </row>
    <row r="1633" spans="1:7" x14ac:dyDescent="0.35">
      <c r="A1633" s="18">
        <v>44364</v>
      </c>
      <c r="B1633" s="17">
        <f t="shared" si="144"/>
        <v>2021</v>
      </c>
      <c r="C1633" s="17">
        <f t="shared" si="145"/>
        <v>6</v>
      </c>
      <c r="D1633" s="17">
        <f t="shared" si="146"/>
        <v>17</v>
      </c>
      <c r="E1633" s="17">
        <v>0</v>
      </c>
      <c r="F1633" s="17">
        <v>2.87</v>
      </c>
      <c r="G1633" s="12">
        <f t="shared" si="147"/>
        <v>2.8700000000000002E-3</v>
      </c>
    </row>
    <row r="1634" spans="1:7" x14ac:dyDescent="0.35">
      <c r="A1634" s="18">
        <v>44365</v>
      </c>
      <c r="B1634" s="17">
        <f t="shared" si="144"/>
        <v>2021</v>
      </c>
      <c r="C1634" s="17">
        <f t="shared" si="145"/>
        <v>6</v>
      </c>
      <c r="D1634" s="17">
        <f t="shared" si="146"/>
        <v>18</v>
      </c>
      <c r="E1634" s="17">
        <v>0</v>
      </c>
      <c r="F1634" s="17">
        <v>0</v>
      </c>
      <c r="G1634" s="12">
        <f t="shared" si="147"/>
        <v>0</v>
      </c>
    </row>
    <row r="1635" spans="1:7" x14ac:dyDescent="0.35">
      <c r="A1635" s="18">
        <v>44366</v>
      </c>
      <c r="B1635" s="17">
        <f t="shared" si="144"/>
        <v>2021</v>
      </c>
      <c r="C1635" s="17">
        <f t="shared" si="145"/>
        <v>6</v>
      </c>
      <c r="D1635" s="17">
        <f t="shared" si="146"/>
        <v>19</v>
      </c>
      <c r="E1635" s="17">
        <v>0</v>
      </c>
      <c r="F1635" s="17">
        <v>0</v>
      </c>
      <c r="G1635" s="12">
        <f t="shared" si="147"/>
        <v>0</v>
      </c>
    </row>
    <row r="1636" spans="1:7" x14ac:dyDescent="0.35">
      <c r="A1636" s="18">
        <v>44367</v>
      </c>
      <c r="B1636" s="17">
        <f t="shared" si="144"/>
        <v>2021</v>
      </c>
      <c r="C1636" s="17">
        <f t="shared" si="145"/>
        <v>6</v>
      </c>
      <c r="D1636" s="17">
        <f t="shared" si="146"/>
        <v>20</v>
      </c>
      <c r="E1636" s="17">
        <v>0</v>
      </c>
      <c r="F1636" s="17">
        <v>0</v>
      </c>
      <c r="G1636" s="12">
        <f t="shared" si="147"/>
        <v>0</v>
      </c>
    </row>
    <row r="1637" spans="1:7" x14ac:dyDescent="0.35">
      <c r="A1637" s="18">
        <v>44368</v>
      </c>
      <c r="B1637" s="17">
        <f t="shared" si="144"/>
        <v>2021</v>
      </c>
      <c r="C1637" s="17">
        <f t="shared" si="145"/>
        <v>6</v>
      </c>
      <c r="D1637" s="17">
        <f t="shared" si="146"/>
        <v>21</v>
      </c>
      <c r="E1637" s="17">
        <v>0</v>
      </c>
      <c r="F1637" s="17">
        <v>0</v>
      </c>
      <c r="G1637" s="12">
        <f t="shared" si="147"/>
        <v>0</v>
      </c>
    </row>
    <row r="1638" spans="1:7" x14ac:dyDescent="0.35">
      <c r="A1638" s="18">
        <v>44369</v>
      </c>
      <c r="B1638" s="17">
        <f t="shared" si="144"/>
        <v>2021</v>
      </c>
      <c r="C1638" s="17">
        <f t="shared" si="145"/>
        <v>6</v>
      </c>
      <c r="D1638" s="17">
        <f t="shared" si="146"/>
        <v>22</v>
      </c>
      <c r="E1638" s="17">
        <v>0</v>
      </c>
      <c r="F1638" s="17">
        <v>0</v>
      </c>
      <c r="G1638" s="12">
        <f t="shared" si="147"/>
        <v>0</v>
      </c>
    </row>
    <row r="1639" spans="1:7" x14ac:dyDescent="0.35">
      <c r="A1639" s="18">
        <v>44370</v>
      </c>
      <c r="B1639" s="17">
        <f t="shared" si="144"/>
        <v>2021</v>
      </c>
      <c r="C1639" s="17">
        <f t="shared" si="145"/>
        <v>6</v>
      </c>
      <c r="D1639" s="17">
        <f t="shared" si="146"/>
        <v>23</v>
      </c>
      <c r="E1639" s="17">
        <v>0</v>
      </c>
      <c r="F1639" s="17">
        <v>0.01</v>
      </c>
      <c r="G1639" s="12">
        <f t="shared" si="147"/>
        <v>1.0000000000000001E-5</v>
      </c>
    </row>
    <row r="1640" spans="1:7" x14ac:dyDescent="0.35">
      <c r="A1640" s="18">
        <v>44371</v>
      </c>
      <c r="B1640" s="17">
        <f t="shared" si="144"/>
        <v>2021</v>
      </c>
      <c r="C1640" s="17">
        <f t="shared" si="145"/>
        <v>6</v>
      </c>
      <c r="D1640" s="17">
        <f t="shared" si="146"/>
        <v>24</v>
      </c>
      <c r="E1640" s="17">
        <v>0</v>
      </c>
      <c r="F1640" s="17">
        <v>0</v>
      </c>
      <c r="G1640" s="12">
        <f t="shared" si="147"/>
        <v>0</v>
      </c>
    </row>
    <row r="1641" spans="1:7" x14ac:dyDescent="0.35">
      <c r="A1641" s="18">
        <v>44372</v>
      </c>
      <c r="B1641" s="17">
        <f t="shared" si="144"/>
        <v>2021</v>
      </c>
      <c r="C1641" s="17">
        <f t="shared" si="145"/>
        <v>6</v>
      </c>
      <c r="D1641" s="17">
        <f t="shared" si="146"/>
        <v>25</v>
      </c>
      <c r="E1641" s="17">
        <v>0</v>
      </c>
      <c r="F1641" s="17">
        <v>0</v>
      </c>
      <c r="G1641" s="12">
        <f t="shared" si="147"/>
        <v>0</v>
      </c>
    </row>
    <row r="1642" spans="1:7" x14ac:dyDescent="0.35">
      <c r="A1642" s="18">
        <v>44373</v>
      </c>
      <c r="B1642" s="17">
        <f t="shared" si="144"/>
        <v>2021</v>
      </c>
      <c r="C1642" s="17">
        <f t="shared" si="145"/>
        <v>6</v>
      </c>
      <c r="D1642" s="17">
        <f t="shared" si="146"/>
        <v>26</v>
      </c>
      <c r="E1642" s="17">
        <v>0</v>
      </c>
      <c r="F1642" s="17">
        <v>0</v>
      </c>
      <c r="G1642" s="12">
        <f t="shared" si="147"/>
        <v>0</v>
      </c>
    </row>
    <row r="1643" spans="1:7" x14ac:dyDescent="0.35">
      <c r="A1643" s="18">
        <v>44374</v>
      </c>
      <c r="B1643" s="17">
        <f t="shared" si="144"/>
        <v>2021</v>
      </c>
      <c r="C1643" s="17">
        <f t="shared" si="145"/>
        <v>6</v>
      </c>
      <c r="D1643" s="17">
        <f t="shared" si="146"/>
        <v>27</v>
      </c>
      <c r="E1643" s="17">
        <v>0</v>
      </c>
      <c r="F1643" s="17">
        <v>0</v>
      </c>
      <c r="G1643" s="12">
        <f t="shared" si="147"/>
        <v>0</v>
      </c>
    </row>
    <row r="1644" spans="1:7" x14ac:dyDescent="0.35">
      <c r="A1644" s="18">
        <v>44375</v>
      </c>
      <c r="B1644" s="17">
        <f t="shared" si="144"/>
        <v>2021</v>
      </c>
      <c r="C1644" s="17">
        <f t="shared" si="145"/>
        <v>6</v>
      </c>
      <c r="D1644" s="17">
        <f t="shared" si="146"/>
        <v>28</v>
      </c>
      <c r="E1644" s="17">
        <v>0</v>
      </c>
      <c r="F1644" s="17">
        <v>0</v>
      </c>
      <c r="G1644" s="12">
        <f t="shared" si="147"/>
        <v>0</v>
      </c>
    </row>
    <row r="1645" spans="1:7" x14ac:dyDescent="0.35">
      <c r="A1645" s="18">
        <v>44376</v>
      </c>
      <c r="B1645" s="17">
        <f t="shared" si="144"/>
        <v>2021</v>
      </c>
      <c r="C1645" s="17">
        <f t="shared" si="145"/>
        <v>6</v>
      </c>
      <c r="D1645" s="17">
        <f t="shared" si="146"/>
        <v>29</v>
      </c>
      <c r="E1645" s="17">
        <v>0</v>
      </c>
      <c r="F1645" s="17">
        <v>0</v>
      </c>
      <c r="G1645" s="12">
        <f t="shared" si="147"/>
        <v>0</v>
      </c>
    </row>
    <row r="1646" spans="1:7" x14ac:dyDescent="0.35">
      <c r="A1646" s="18">
        <v>44377</v>
      </c>
      <c r="B1646" s="17">
        <f t="shared" si="144"/>
        <v>2021</v>
      </c>
      <c r="C1646" s="17">
        <f t="shared" si="145"/>
        <v>6</v>
      </c>
      <c r="D1646" s="17">
        <f t="shared" si="146"/>
        <v>30</v>
      </c>
      <c r="E1646" s="17">
        <v>0</v>
      </c>
      <c r="F1646" s="17">
        <v>0</v>
      </c>
      <c r="G1646" s="12">
        <f t="shared" si="147"/>
        <v>0</v>
      </c>
    </row>
    <row r="1647" spans="1:7" x14ac:dyDescent="0.35">
      <c r="A1647" s="18">
        <v>44378</v>
      </c>
      <c r="B1647" s="17">
        <f t="shared" si="144"/>
        <v>2021</v>
      </c>
      <c r="C1647" s="17">
        <f t="shared" si="145"/>
        <v>7</v>
      </c>
      <c r="D1647" s="17">
        <f t="shared" si="146"/>
        <v>1</v>
      </c>
      <c r="E1647" s="17">
        <v>0</v>
      </c>
      <c r="F1647" s="17">
        <v>0.53</v>
      </c>
      <c r="G1647" s="12">
        <f t="shared" si="147"/>
        <v>5.2999999999999998E-4</v>
      </c>
    </row>
    <row r="1648" spans="1:7" x14ac:dyDescent="0.35">
      <c r="A1648" s="18">
        <v>44379</v>
      </c>
      <c r="B1648" s="17">
        <f t="shared" si="144"/>
        <v>2021</v>
      </c>
      <c r="C1648" s="17">
        <f t="shared" si="145"/>
        <v>7</v>
      </c>
      <c r="D1648" s="17">
        <f t="shared" si="146"/>
        <v>2</v>
      </c>
      <c r="E1648" s="17">
        <v>0</v>
      </c>
      <c r="F1648" s="17">
        <v>0.53</v>
      </c>
      <c r="G1648" s="12">
        <f t="shared" si="147"/>
        <v>5.2999999999999998E-4</v>
      </c>
    </row>
    <row r="1649" spans="1:7" x14ac:dyDescent="0.35">
      <c r="A1649" s="18">
        <v>44380</v>
      </c>
      <c r="B1649" s="17">
        <f t="shared" si="144"/>
        <v>2021</v>
      </c>
      <c r="C1649" s="17">
        <f t="shared" si="145"/>
        <v>7</v>
      </c>
      <c r="D1649" s="17">
        <f t="shared" si="146"/>
        <v>3</v>
      </c>
      <c r="E1649" s="17">
        <v>0</v>
      </c>
      <c r="F1649" s="17">
        <v>2.54</v>
      </c>
      <c r="G1649" s="12">
        <f t="shared" si="147"/>
        <v>2.5400000000000002E-3</v>
      </c>
    </row>
    <row r="1650" spans="1:7" x14ac:dyDescent="0.35">
      <c r="A1650" s="18">
        <v>44381</v>
      </c>
      <c r="B1650" s="17">
        <f t="shared" si="144"/>
        <v>2021</v>
      </c>
      <c r="C1650" s="17">
        <f t="shared" si="145"/>
        <v>7</v>
      </c>
      <c r="D1650" s="17">
        <f t="shared" si="146"/>
        <v>4</v>
      </c>
      <c r="E1650" s="17">
        <v>0</v>
      </c>
      <c r="F1650" s="17">
        <v>0.53</v>
      </c>
      <c r="G1650" s="12">
        <f t="shared" si="147"/>
        <v>5.2999999999999998E-4</v>
      </c>
    </row>
    <row r="1651" spans="1:7" x14ac:dyDescent="0.35">
      <c r="A1651" s="18">
        <v>44382</v>
      </c>
      <c r="B1651" s="17">
        <f t="shared" si="144"/>
        <v>2021</v>
      </c>
      <c r="C1651" s="17">
        <f t="shared" si="145"/>
        <v>7</v>
      </c>
      <c r="D1651" s="17">
        <f t="shared" si="146"/>
        <v>5</v>
      </c>
      <c r="E1651" s="17">
        <v>0</v>
      </c>
      <c r="F1651" s="17">
        <v>0.74</v>
      </c>
      <c r="G1651" s="12">
        <f t="shared" si="147"/>
        <v>7.3999999999999999E-4</v>
      </c>
    </row>
    <row r="1652" spans="1:7" x14ac:dyDescent="0.35">
      <c r="A1652" s="18">
        <v>44383</v>
      </c>
      <c r="B1652" s="17">
        <f t="shared" si="144"/>
        <v>2021</v>
      </c>
      <c r="C1652" s="17">
        <f t="shared" si="145"/>
        <v>7</v>
      </c>
      <c r="D1652" s="17">
        <f t="shared" si="146"/>
        <v>6</v>
      </c>
      <c r="E1652" s="17">
        <v>0</v>
      </c>
      <c r="F1652" s="17">
        <v>9.1199999999999992</v>
      </c>
      <c r="G1652" s="12">
        <f t="shared" si="147"/>
        <v>9.1199999999999996E-3</v>
      </c>
    </row>
    <row r="1653" spans="1:7" x14ac:dyDescent="0.35">
      <c r="A1653" s="18">
        <v>44384</v>
      </c>
      <c r="B1653" s="17">
        <f t="shared" si="144"/>
        <v>2021</v>
      </c>
      <c r="C1653" s="17">
        <f t="shared" si="145"/>
        <v>7</v>
      </c>
      <c r="D1653" s="17">
        <f t="shared" si="146"/>
        <v>7</v>
      </c>
      <c r="E1653" s="17">
        <v>0</v>
      </c>
      <c r="F1653" s="17">
        <v>8.9600000000000009</v>
      </c>
      <c r="G1653" s="12">
        <f t="shared" si="147"/>
        <v>8.9600000000000009E-3</v>
      </c>
    </row>
    <row r="1654" spans="1:7" x14ac:dyDescent="0.35">
      <c r="A1654" s="18">
        <v>44385</v>
      </c>
      <c r="B1654" s="17">
        <f t="shared" si="144"/>
        <v>2021</v>
      </c>
      <c r="C1654" s="17">
        <f t="shared" si="145"/>
        <v>7</v>
      </c>
      <c r="D1654" s="17">
        <f t="shared" si="146"/>
        <v>8</v>
      </c>
      <c r="E1654" s="17">
        <v>0</v>
      </c>
      <c r="F1654" s="17">
        <v>8.52</v>
      </c>
      <c r="G1654" s="12">
        <f t="shared" si="147"/>
        <v>8.5199999999999998E-3</v>
      </c>
    </row>
    <row r="1655" spans="1:7" x14ac:dyDescent="0.35">
      <c r="A1655" s="18">
        <v>44386</v>
      </c>
      <c r="B1655" s="17">
        <f t="shared" si="144"/>
        <v>2021</v>
      </c>
      <c r="C1655" s="17">
        <f t="shared" si="145"/>
        <v>7</v>
      </c>
      <c r="D1655" s="17">
        <f t="shared" si="146"/>
        <v>9</v>
      </c>
      <c r="E1655" s="17">
        <v>0</v>
      </c>
      <c r="F1655" s="17">
        <v>6.38</v>
      </c>
      <c r="G1655" s="12">
        <f t="shared" si="147"/>
        <v>6.3800000000000003E-3</v>
      </c>
    </row>
    <row r="1656" spans="1:7" x14ac:dyDescent="0.35">
      <c r="A1656" s="18">
        <v>44387</v>
      </c>
      <c r="B1656" s="17">
        <f t="shared" si="144"/>
        <v>2021</v>
      </c>
      <c r="C1656" s="17">
        <f t="shared" si="145"/>
        <v>7</v>
      </c>
      <c r="D1656" s="17">
        <f t="shared" si="146"/>
        <v>10</v>
      </c>
      <c r="E1656" s="17">
        <v>0</v>
      </c>
      <c r="F1656" s="17">
        <v>10.96</v>
      </c>
      <c r="G1656" s="12">
        <f t="shared" si="147"/>
        <v>1.0960000000000001E-2</v>
      </c>
    </row>
    <row r="1657" spans="1:7" x14ac:dyDescent="0.35">
      <c r="A1657" s="18">
        <v>44388</v>
      </c>
      <c r="B1657" s="17">
        <f t="shared" si="144"/>
        <v>2021</v>
      </c>
      <c r="C1657" s="17">
        <f t="shared" si="145"/>
        <v>7</v>
      </c>
      <c r="D1657" s="17">
        <f t="shared" si="146"/>
        <v>11</v>
      </c>
      <c r="E1657" s="17">
        <v>0</v>
      </c>
      <c r="F1657" s="17">
        <v>0.26</v>
      </c>
      <c r="G1657" s="12">
        <f t="shared" si="147"/>
        <v>2.6000000000000003E-4</v>
      </c>
    </row>
    <row r="1658" spans="1:7" x14ac:dyDescent="0.35">
      <c r="A1658" s="18">
        <v>44389</v>
      </c>
      <c r="B1658" s="17">
        <f t="shared" si="144"/>
        <v>2021</v>
      </c>
      <c r="C1658" s="17">
        <f t="shared" si="145"/>
        <v>7</v>
      </c>
      <c r="D1658" s="17">
        <f t="shared" si="146"/>
        <v>12</v>
      </c>
      <c r="E1658" s="17">
        <v>0</v>
      </c>
      <c r="F1658" s="17">
        <v>11.07</v>
      </c>
      <c r="G1658" s="12">
        <f t="shared" si="147"/>
        <v>1.107E-2</v>
      </c>
    </row>
    <row r="1659" spans="1:7" x14ac:dyDescent="0.35">
      <c r="A1659" s="18">
        <v>44390</v>
      </c>
      <c r="B1659" s="17">
        <f t="shared" si="144"/>
        <v>2021</v>
      </c>
      <c r="C1659" s="17">
        <f t="shared" si="145"/>
        <v>7</v>
      </c>
      <c r="D1659" s="17">
        <f t="shared" si="146"/>
        <v>13</v>
      </c>
      <c r="E1659" s="17">
        <v>0</v>
      </c>
      <c r="F1659" s="17">
        <v>12.82</v>
      </c>
      <c r="G1659" s="12">
        <f t="shared" si="147"/>
        <v>1.282E-2</v>
      </c>
    </row>
    <row r="1660" spans="1:7" x14ac:dyDescent="0.35">
      <c r="A1660" s="18">
        <v>44391</v>
      </c>
      <c r="B1660" s="17">
        <f t="shared" si="144"/>
        <v>2021</v>
      </c>
      <c r="C1660" s="17">
        <f t="shared" si="145"/>
        <v>7</v>
      </c>
      <c r="D1660" s="17">
        <f t="shared" si="146"/>
        <v>14</v>
      </c>
      <c r="E1660" s="17">
        <v>0</v>
      </c>
      <c r="F1660" s="17">
        <v>0.53</v>
      </c>
      <c r="G1660" s="12">
        <f t="shared" si="147"/>
        <v>5.2999999999999998E-4</v>
      </c>
    </row>
    <row r="1661" spans="1:7" x14ac:dyDescent="0.35">
      <c r="A1661" s="18">
        <v>44392</v>
      </c>
      <c r="B1661" s="17">
        <f t="shared" si="144"/>
        <v>2021</v>
      </c>
      <c r="C1661" s="17">
        <f t="shared" si="145"/>
        <v>7</v>
      </c>
      <c r="D1661" s="17">
        <f t="shared" si="146"/>
        <v>15</v>
      </c>
      <c r="E1661" s="17">
        <v>0</v>
      </c>
      <c r="F1661" s="17">
        <v>0.53</v>
      </c>
      <c r="G1661" s="12">
        <f t="shared" si="147"/>
        <v>5.2999999999999998E-4</v>
      </c>
    </row>
    <row r="1662" spans="1:7" x14ac:dyDescent="0.35">
      <c r="A1662" s="18">
        <v>44393</v>
      </c>
      <c r="B1662" s="17">
        <f t="shared" si="144"/>
        <v>2021</v>
      </c>
      <c r="C1662" s="17">
        <f t="shared" si="145"/>
        <v>7</v>
      </c>
      <c r="D1662" s="17">
        <f t="shared" si="146"/>
        <v>16</v>
      </c>
      <c r="E1662" s="17">
        <v>0</v>
      </c>
      <c r="F1662" s="17">
        <v>7.23</v>
      </c>
      <c r="G1662" s="12">
        <f t="shared" si="147"/>
        <v>7.2300000000000003E-3</v>
      </c>
    </row>
    <row r="1663" spans="1:7" x14ac:dyDescent="0.35">
      <c r="A1663" s="18">
        <v>44394</v>
      </c>
      <c r="B1663" s="17">
        <f t="shared" si="144"/>
        <v>2021</v>
      </c>
      <c r="C1663" s="17">
        <f t="shared" si="145"/>
        <v>7</v>
      </c>
      <c r="D1663" s="17">
        <f t="shared" si="146"/>
        <v>17</v>
      </c>
      <c r="E1663" s="17">
        <v>0</v>
      </c>
      <c r="F1663" s="17">
        <v>7.7</v>
      </c>
      <c r="G1663" s="12">
        <f t="shared" si="147"/>
        <v>7.7000000000000002E-3</v>
      </c>
    </row>
    <row r="1664" spans="1:7" x14ac:dyDescent="0.35">
      <c r="A1664" s="18">
        <v>44395</v>
      </c>
      <c r="B1664" s="17">
        <f t="shared" si="144"/>
        <v>2021</v>
      </c>
      <c r="C1664" s="17">
        <f t="shared" si="145"/>
        <v>7</v>
      </c>
      <c r="D1664" s="17">
        <f t="shared" si="146"/>
        <v>18</v>
      </c>
      <c r="E1664" s="17">
        <v>0</v>
      </c>
      <c r="F1664" s="17">
        <v>8.18</v>
      </c>
      <c r="G1664" s="12">
        <f t="shared" si="147"/>
        <v>8.1799999999999998E-3</v>
      </c>
    </row>
    <row r="1665" spans="1:7" x14ac:dyDescent="0.35">
      <c r="A1665" s="18">
        <v>44396</v>
      </c>
      <c r="B1665" s="17">
        <f t="shared" si="144"/>
        <v>2021</v>
      </c>
      <c r="C1665" s="17">
        <f t="shared" si="145"/>
        <v>7</v>
      </c>
      <c r="D1665" s="17">
        <f t="shared" si="146"/>
        <v>19</v>
      </c>
      <c r="E1665" s="17">
        <v>0</v>
      </c>
      <c r="F1665" s="17">
        <v>2.52</v>
      </c>
      <c r="G1665" s="12">
        <f t="shared" si="147"/>
        <v>2.5200000000000001E-3</v>
      </c>
    </row>
    <row r="1666" spans="1:7" x14ac:dyDescent="0.35">
      <c r="A1666" s="18">
        <v>44397</v>
      </c>
      <c r="B1666" s="17">
        <f t="shared" si="144"/>
        <v>2021</v>
      </c>
      <c r="C1666" s="17">
        <f t="shared" si="145"/>
        <v>7</v>
      </c>
      <c r="D1666" s="17">
        <f t="shared" si="146"/>
        <v>20</v>
      </c>
      <c r="E1666" s="17">
        <v>0</v>
      </c>
      <c r="F1666" s="17">
        <v>7.85</v>
      </c>
      <c r="G1666" s="12">
        <f t="shared" si="147"/>
        <v>7.8499999999999993E-3</v>
      </c>
    </row>
    <row r="1667" spans="1:7" x14ac:dyDescent="0.35">
      <c r="A1667" s="18">
        <v>44398</v>
      </c>
      <c r="B1667" s="17">
        <f t="shared" si="144"/>
        <v>2021</v>
      </c>
      <c r="C1667" s="17">
        <f t="shared" si="145"/>
        <v>7</v>
      </c>
      <c r="D1667" s="17">
        <f t="shared" si="146"/>
        <v>21</v>
      </c>
      <c r="E1667" s="17">
        <v>0</v>
      </c>
      <c r="F1667" s="17">
        <v>0.53</v>
      </c>
      <c r="G1667" s="12">
        <f t="shared" si="147"/>
        <v>5.2999999999999998E-4</v>
      </c>
    </row>
    <row r="1668" spans="1:7" x14ac:dyDescent="0.35">
      <c r="A1668" s="18">
        <v>44399</v>
      </c>
      <c r="B1668" s="17">
        <f t="shared" si="144"/>
        <v>2021</v>
      </c>
      <c r="C1668" s="17">
        <f t="shared" si="145"/>
        <v>7</v>
      </c>
      <c r="D1668" s="17">
        <f t="shared" si="146"/>
        <v>22</v>
      </c>
      <c r="E1668" s="17">
        <v>0</v>
      </c>
      <c r="F1668" s="17">
        <v>0.26</v>
      </c>
      <c r="G1668" s="12">
        <f t="shared" si="147"/>
        <v>2.6000000000000003E-4</v>
      </c>
    </row>
    <row r="1669" spans="1:7" x14ac:dyDescent="0.35">
      <c r="A1669" s="18">
        <v>44400</v>
      </c>
      <c r="B1669" s="17">
        <f t="shared" si="144"/>
        <v>2021</v>
      </c>
      <c r="C1669" s="17">
        <f t="shared" si="145"/>
        <v>7</v>
      </c>
      <c r="D1669" s="17">
        <f t="shared" si="146"/>
        <v>23</v>
      </c>
      <c r="E1669" s="17">
        <v>0</v>
      </c>
      <c r="F1669" s="17">
        <v>0.26</v>
      </c>
      <c r="G1669" s="12">
        <f t="shared" si="147"/>
        <v>2.6000000000000003E-4</v>
      </c>
    </row>
    <row r="1670" spans="1:7" x14ac:dyDescent="0.35">
      <c r="A1670" s="18">
        <v>44401</v>
      </c>
      <c r="B1670" s="17">
        <f t="shared" ref="B1670:B1733" si="148">YEAR(A1670)</f>
        <v>2021</v>
      </c>
      <c r="C1670" s="17">
        <f t="shared" ref="C1670:C1733" si="149">MONTH(A1670)</f>
        <v>7</v>
      </c>
      <c r="D1670" s="17">
        <f t="shared" ref="D1670:D1733" si="150">DAY(A1670)</f>
        <v>24</v>
      </c>
      <c r="E1670" s="17">
        <v>0</v>
      </c>
      <c r="F1670" s="17">
        <v>0.53</v>
      </c>
      <c r="G1670" s="12">
        <f t="shared" ref="G1670:G1733" si="151">SUM(E1670:F1670)/1000</f>
        <v>5.2999999999999998E-4</v>
      </c>
    </row>
    <row r="1671" spans="1:7" x14ac:dyDescent="0.35">
      <c r="A1671" s="18">
        <v>44402</v>
      </c>
      <c r="B1671" s="17">
        <f t="shared" si="148"/>
        <v>2021</v>
      </c>
      <c r="C1671" s="17">
        <f t="shared" si="149"/>
        <v>7</v>
      </c>
      <c r="D1671" s="17">
        <f t="shared" si="150"/>
        <v>25</v>
      </c>
      <c r="E1671" s="17">
        <v>0</v>
      </c>
      <c r="F1671" s="17">
        <v>0.53</v>
      </c>
      <c r="G1671" s="12">
        <f t="shared" si="151"/>
        <v>5.2999999999999998E-4</v>
      </c>
    </row>
    <row r="1672" spans="1:7" x14ac:dyDescent="0.35">
      <c r="A1672" s="18">
        <v>44403</v>
      </c>
      <c r="B1672" s="17">
        <f t="shared" si="148"/>
        <v>2021</v>
      </c>
      <c r="C1672" s="17">
        <f t="shared" si="149"/>
        <v>7</v>
      </c>
      <c r="D1672" s="17">
        <f t="shared" si="150"/>
        <v>26</v>
      </c>
      <c r="E1672" s="17">
        <v>0</v>
      </c>
      <c r="F1672" s="17">
        <v>0.53</v>
      </c>
      <c r="G1672" s="12">
        <f t="shared" si="151"/>
        <v>5.2999999999999998E-4</v>
      </c>
    </row>
    <row r="1673" spans="1:7" x14ac:dyDescent="0.35">
      <c r="A1673" s="18">
        <v>44404</v>
      </c>
      <c r="B1673" s="17">
        <f t="shared" si="148"/>
        <v>2021</v>
      </c>
      <c r="C1673" s="17">
        <f t="shared" si="149"/>
        <v>7</v>
      </c>
      <c r="D1673" s="17">
        <f t="shared" si="150"/>
        <v>27</v>
      </c>
      <c r="E1673" s="17">
        <v>0</v>
      </c>
      <c r="F1673" s="17">
        <v>0.53</v>
      </c>
      <c r="G1673" s="12">
        <f t="shared" si="151"/>
        <v>5.2999999999999998E-4</v>
      </c>
    </row>
    <row r="1674" spans="1:7" x14ac:dyDescent="0.35">
      <c r="A1674" s="18">
        <v>44405</v>
      </c>
      <c r="B1674" s="17">
        <f t="shared" si="148"/>
        <v>2021</v>
      </c>
      <c r="C1674" s="17">
        <f t="shared" si="149"/>
        <v>7</v>
      </c>
      <c r="D1674" s="17">
        <f t="shared" si="150"/>
        <v>28</v>
      </c>
      <c r="E1674" s="17">
        <v>0</v>
      </c>
      <c r="F1674" s="17">
        <v>0.53</v>
      </c>
      <c r="G1674" s="12">
        <f t="shared" si="151"/>
        <v>5.2999999999999998E-4</v>
      </c>
    </row>
    <row r="1675" spans="1:7" x14ac:dyDescent="0.35">
      <c r="A1675" s="18">
        <v>44406</v>
      </c>
      <c r="B1675" s="17">
        <f t="shared" si="148"/>
        <v>2021</v>
      </c>
      <c r="C1675" s="17">
        <f t="shared" si="149"/>
        <v>7</v>
      </c>
      <c r="D1675" s="17">
        <f t="shared" si="150"/>
        <v>29</v>
      </c>
      <c r="E1675" s="17">
        <v>0</v>
      </c>
      <c r="F1675" s="17">
        <v>0.53</v>
      </c>
      <c r="G1675" s="12">
        <f t="shared" si="151"/>
        <v>5.2999999999999998E-4</v>
      </c>
    </row>
    <row r="1676" spans="1:7" x14ac:dyDescent="0.35">
      <c r="A1676" s="18">
        <v>44407</v>
      </c>
      <c r="B1676" s="17">
        <f t="shared" si="148"/>
        <v>2021</v>
      </c>
      <c r="C1676" s="17">
        <f t="shared" si="149"/>
        <v>7</v>
      </c>
      <c r="D1676" s="17">
        <f t="shared" si="150"/>
        <v>30</v>
      </c>
      <c r="E1676" s="17">
        <v>0</v>
      </c>
      <c r="F1676" s="17">
        <v>0.53</v>
      </c>
      <c r="G1676" s="12">
        <f t="shared" si="151"/>
        <v>5.2999999999999998E-4</v>
      </c>
    </row>
    <row r="1677" spans="1:7" x14ac:dyDescent="0.35">
      <c r="A1677" s="18">
        <v>44408</v>
      </c>
      <c r="B1677" s="17">
        <f t="shared" si="148"/>
        <v>2021</v>
      </c>
      <c r="C1677" s="17">
        <f t="shared" si="149"/>
        <v>7</v>
      </c>
      <c r="D1677" s="17">
        <f t="shared" si="150"/>
        <v>31</v>
      </c>
      <c r="E1677" s="17">
        <v>0</v>
      </c>
      <c r="F1677" s="17">
        <v>0.53</v>
      </c>
      <c r="G1677" s="12">
        <f t="shared" si="151"/>
        <v>5.2999999999999998E-4</v>
      </c>
    </row>
    <row r="1678" spans="1:7" x14ac:dyDescent="0.35">
      <c r="A1678" s="18">
        <v>44409</v>
      </c>
      <c r="B1678" s="17">
        <f t="shared" si="148"/>
        <v>2021</v>
      </c>
      <c r="C1678" s="17">
        <f t="shared" si="149"/>
        <v>8</v>
      </c>
      <c r="D1678" s="17">
        <f t="shared" si="150"/>
        <v>1</v>
      </c>
      <c r="E1678" s="17">
        <v>0</v>
      </c>
      <c r="F1678" s="17">
        <v>0</v>
      </c>
      <c r="G1678" s="12">
        <f t="shared" si="151"/>
        <v>0</v>
      </c>
    </row>
    <row r="1679" spans="1:7" x14ac:dyDescent="0.35">
      <c r="A1679" s="18">
        <v>44410</v>
      </c>
      <c r="B1679" s="17">
        <f t="shared" si="148"/>
        <v>2021</v>
      </c>
      <c r="C1679" s="17">
        <f t="shared" si="149"/>
        <v>8</v>
      </c>
      <c r="D1679" s="17">
        <f t="shared" si="150"/>
        <v>2</v>
      </c>
      <c r="E1679" s="17">
        <v>0</v>
      </c>
      <c r="F1679" s="17">
        <v>0</v>
      </c>
      <c r="G1679" s="12">
        <f t="shared" si="151"/>
        <v>0</v>
      </c>
    </row>
    <row r="1680" spans="1:7" x14ac:dyDescent="0.35">
      <c r="A1680" s="18">
        <v>44411</v>
      </c>
      <c r="B1680" s="17">
        <f t="shared" si="148"/>
        <v>2021</v>
      </c>
      <c r="C1680" s="17">
        <f t="shared" si="149"/>
        <v>8</v>
      </c>
      <c r="D1680" s="17">
        <f t="shared" si="150"/>
        <v>3</v>
      </c>
      <c r="E1680" s="17">
        <v>0</v>
      </c>
      <c r="F1680" s="17">
        <v>0</v>
      </c>
      <c r="G1680" s="12">
        <f t="shared" si="151"/>
        <v>0</v>
      </c>
    </row>
    <row r="1681" spans="1:7" x14ac:dyDescent="0.35">
      <c r="A1681" s="18">
        <v>44412</v>
      </c>
      <c r="B1681" s="17">
        <f t="shared" si="148"/>
        <v>2021</v>
      </c>
      <c r="C1681" s="17">
        <f t="shared" si="149"/>
        <v>8</v>
      </c>
      <c r="D1681" s="17">
        <f t="shared" si="150"/>
        <v>4</v>
      </c>
      <c r="E1681" s="17">
        <v>0</v>
      </c>
      <c r="F1681" s="17">
        <v>0</v>
      </c>
      <c r="G1681" s="12">
        <f t="shared" si="151"/>
        <v>0</v>
      </c>
    </row>
    <row r="1682" spans="1:7" x14ac:dyDescent="0.35">
      <c r="A1682" s="18">
        <v>44413</v>
      </c>
      <c r="B1682" s="17">
        <f t="shared" si="148"/>
        <v>2021</v>
      </c>
      <c r="C1682" s="17">
        <f t="shared" si="149"/>
        <v>8</v>
      </c>
      <c r="D1682" s="17">
        <f t="shared" si="150"/>
        <v>5</v>
      </c>
      <c r="E1682" s="17">
        <v>0</v>
      </c>
      <c r="F1682" s="17">
        <v>0</v>
      </c>
      <c r="G1682" s="12">
        <f t="shared" si="151"/>
        <v>0</v>
      </c>
    </row>
    <row r="1683" spans="1:7" x14ac:dyDescent="0.35">
      <c r="A1683" s="18">
        <v>44414</v>
      </c>
      <c r="B1683" s="17">
        <f t="shared" si="148"/>
        <v>2021</v>
      </c>
      <c r="C1683" s="17">
        <f t="shared" si="149"/>
        <v>8</v>
      </c>
      <c r="D1683" s="17">
        <f t="shared" si="150"/>
        <v>6</v>
      </c>
      <c r="E1683" s="17">
        <v>0</v>
      </c>
      <c r="F1683" s="17">
        <v>0</v>
      </c>
      <c r="G1683" s="12">
        <f t="shared" si="151"/>
        <v>0</v>
      </c>
    </row>
    <row r="1684" spans="1:7" x14ac:dyDescent="0.35">
      <c r="A1684" s="18">
        <v>44415</v>
      </c>
      <c r="B1684" s="17">
        <f t="shared" si="148"/>
        <v>2021</v>
      </c>
      <c r="C1684" s="17">
        <f t="shared" si="149"/>
        <v>8</v>
      </c>
      <c r="D1684" s="17">
        <f t="shared" si="150"/>
        <v>7</v>
      </c>
      <c r="E1684" s="17">
        <v>0</v>
      </c>
      <c r="F1684" s="17">
        <v>0</v>
      </c>
      <c r="G1684" s="12">
        <f t="shared" si="151"/>
        <v>0</v>
      </c>
    </row>
    <row r="1685" spans="1:7" x14ac:dyDescent="0.35">
      <c r="A1685" s="18">
        <v>44416</v>
      </c>
      <c r="B1685" s="17">
        <f t="shared" si="148"/>
        <v>2021</v>
      </c>
      <c r="C1685" s="17">
        <f t="shared" si="149"/>
        <v>8</v>
      </c>
      <c r="D1685" s="17">
        <f t="shared" si="150"/>
        <v>8</v>
      </c>
      <c r="E1685" s="17">
        <v>0</v>
      </c>
      <c r="F1685" s="17">
        <v>0</v>
      </c>
      <c r="G1685" s="12">
        <f t="shared" si="151"/>
        <v>0</v>
      </c>
    </row>
    <row r="1686" spans="1:7" x14ac:dyDescent="0.35">
      <c r="A1686" s="18">
        <v>44417</v>
      </c>
      <c r="B1686" s="17">
        <f t="shared" si="148"/>
        <v>2021</v>
      </c>
      <c r="C1686" s="17">
        <f t="shared" si="149"/>
        <v>8</v>
      </c>
      <c r="D1686" s="17">
        <f t="shared" si="150"/>
        <v>9</v>
      </c>
      <c r="E1686" s="17">
        <v>0</v>
      </c>
      <c r="F1686" s="17">
        <v>0</v>
      </c>
      <c r="G1686" s="12">
        <f t="shared" si="151"/>
        <v>0</v>
      </c>
    </row>
    <row r="1687" spans="1:7" x14ac:dyDescent="0.35">
      <c r="A1687" s="18">
        <v>44418</v>
      </c>
      <c r="B1687" s="17">
        <f t="shared" si="148"/>
        <v>2021</v>
      </c>
      <c r="C1687" s="17">
        <f t="shared" si="149"/>
        <v>8</v>
      </c>
      <c r="D1687" s="17">
        <f t="shared" si="150"/>
        <v>10</v>
      </c>
      <c r="E1687" s="17">
        <v>0</v>
      </c>
      <c r="F1687" s="17">
        <v>0</v>
      </c>
      <c r="G1687" s="12">
        <f t="shared" si="151"/>
        <v>0</v>
      </c>
    </row>
    <row r="1688" spans="1:7" x14ac:dyDescent="0.35">
      <c r="A1688" s="18">
        <v>44419</v>
      </c>
      <c r="B1688" s="17">
        <f t="shared" si="148"/>
        <v>2021</v>
      </c>
      <c r="C1688" s="17">
        <f t="shared" si="149"/>
        <v>8</v>
      </c>
      <c r="D1688" s="17">
        <f t="shared" si="150"/>
        <v>11</v>
      </c>
      <c r="E1688" s="17">
        <v>0</v>
      </c>
      <c r="F1688" s="17">
        <v>1.1399999999999999</v>
      </c>
      <c r="G1688" s="12">
        <f t="shared" si="151"/>
        <v>1.14E-3</v>
      </c>
    </row>
    <row r="1689" spans="1:7" x14ac:dyDescent="0.35">
      <c r="A1689" s="18">
        <v>44420</v>
      </c>
      <c r="B1689" s="17">
        <f t="shared" si="148"/>
        <v>2021</v>
      </c>
      <c r="C1689" s="17">
        <f t="shared" si="149"/>
        <v>8</v>
      </c>
      <c r="D1689" s="17">
        <f t="shared" si="150"/>
        <v>12</v>
      </c>
      <c r="E1689" s="17">
        <v>0</v>
      </c>
      <c r="F1689" s="17">
        <v>11.79</v>
      </c>
      <c r="G1689" s="12">
        <f t="shared" si="151"/>
        <v>1.1789999999999998E-2</v>
      </c>
    </row>
    <row r="1690" spans="1:7" x14ac:dyDescent="0.35">
      <c r="A1690" s="18">
        <v>44421</v>
      </c>
      <c r="B1690" s="17">
        <f t="shared" si="148"/>
        <v>2021</v>
      </c>
      <c r="C1690" s="17">
        <f t="shared" si="149"/>
        <v>8</v>
      </c>
      <c r="D1690" s="17">
        <f t="shared" si="150"/>
        <v>13</v>
      </c>
      <c r="E1690" s="17">
        <v>0</v>
      </c>
      <c r="F1690" s="17">
        <v>14.62</v>
      </c>
      <c r="G1690" s="12">
        <f t="shared" si="151"/>
        <v>1.4619999999999999E-2</v>
      </c>
    </row>
    <row r="1691" spans="1:7" x14ac:dyDescent="0.35">
      <c r="A1691" s="18">
        <v>44422</v>
      </c>
      <c r="B1691" s="17">
        <f t="shared" si="148"/>
        <v>2021</v>
      </c>
      <c r="C1691" s="17">
        <f t="shared" si="149"/>
        <v>8</v>
      </c>
      <c r="D1691" s="17">
        <f t="shared" si="150"/>
        <v>14</v>
      </c>
      <c r="E1691" s="17">
        <v>0</v>
      </c>
      <c r="F1691" s="17">
        <v>3.34</v>
      </c>
      <c r="G1691" s="12">
        <f t="shared" si="151"/>
        <v>3.3399999999999997E-3</v>
      </c>
    </row>
    <row r="1692" spans="1:7" x14ac:dyDescent="0.35">
      <c r="A1692" s="18">
        <v>44423</v>
      </c>
      <c r="B1692" s="17">
        <f t="shared" si="148"/>
        <v>2021</v>
      </c>
      <c r="C1692" s="17">
        <f t="shared" si="149"/>
        <v>8</v>
      </c>
      <c r="D1692" s="17">
        <f t="shared" si="150"/>
        <v>15</v>
      </c>
      <c r="E1692" s="17">
        <v>0</v>
      </c>
      <c r="F1692" s="17">
        <v>3.25</v>
      </c>
      <c r="G1692" s="12">
        <f t="shared" si="151"/>
        <v>3.2499999999999999E-3</v>
      </c>
    </row>
    <row r="1693" spans="1:7" x14ac:dyDescent="0.35">
      <c r="A1693" s="18">
        <v>44424</v>
      </c>
      <c r="B1693" s="17">
        <f t="shared" si="148"/>
        <v>2021</v>
      </c>
      <c r="C1693" s="17">
        <f t="shared" si="149"/>
        <v>8</v>
      </c>
      <c r="D1693" s="17">
        <f t="shared" si="150"/>
        <v>16</v>
      </c>
      <c r="E1693" s="17">
        <v>0</v>
      </c>
      <c r="F1693" s="17">
        <v>13.11</v>
      </c>
      <c r="G1693" s="12">
        <f t="shared" si="151"/>
        <v>1.311E-2</v>
      </c>
    </row>
    <row r="1694" spans="1:7" x14ac:dyDescent="0.35">
      <c r="A1694" s="18">
        <v>44425</v>
      </c>
      <c r="B1694" s="17">
        <f t="shared" si="148"/>
        <v>2021</v>
      </c>
      <c r="C1694" s="17">
        <f t="shared" si="149"/>
        <v>8</v>
      </c>
      <c r="D1694" s="17">
        <f t="shared" si="150"/>
        <v>17</v>
      </c>
      <c r="E1694" s="17">
        <v>0</v>
      </c>
      <c r="F1694" s="17">
        <v>14.94</v>
      </c>
      <c r="G1694" s="12">
        <f t="shared" si="151"/>
        <v>1.494E-2</v>
      </c>
    </row>
    <row r="1695" spans="1:7" x14ac:dyDescent="0.35">
      <c r="A1695" s="18">
        <v>44426</v>
      </c>
      <c r="B1695" s="17">
        <f t="shared" si="148"/>
        <v>2021</v>
      </c>
      <c r="C1695" s="17">
        <f t="shared" si="149"/>
        <v>8</v>
      </c>
      <c r="D1695" s="17">
        <f t="shared" si="150"/>
        <v>18</v>
      </c>
      <c r="E1695" s="17">
        <v>0</v>
      </c>
      <c r="F1695" s="17">
        <v>6.4</v>
      </c>
      <c r="G1695" s="12">
        <f t="shared" si="151"/>
        <v>6.4000000000000003E-3</v>
      </c>
    </row>
    <row r="1696" spans="1:7" x14ac:dyDescent="0.35">
      <c r="A1696" s="18">
        <v>44427</v>
      </c>
      <c r="B1696" s="17">
        <f t="shared" si="148"/>
        <v>2021</v>
      </c>
      <c r="C1696" s="17">
        <f t="shared" si="149"/>
        <v>8</v>
      </c>
      <c r="D1696" s="17">
        <f t="shared" si="150"/>
        <v>19</v>
      </c>
      <c r="E1696" s="17">
        <v>0</v>
      </c>
      <c r="F1696" s="17">
        <v>0.12</v>
      </c>
      <c r="G1696" s="12">
        <f t="shared" si="151"/>
        <v>1.1999999999999999E-4</v>
      </c>
    </row>
    <row r="1697" spans="1:7" x14ac:dyDescent="0.35">
      <c r="A1697" s="18">
        <v>44428</v>
      </c>
      <c r="B1697" s="17">
        <f t="shared" si="148"/>
        <v>2021</v>
      </c>
      <c r="C1697" s="17">
        <f t="shared" si="149"/>
        <v>8</v>
      </c>
      <c r="D1697" s="17">
        <f t="shared" si="150"/>
        <v>20</v>
      </c>
      <c r="E1697" s="17">
        <v>0</v>
      </c>
      <c r="F1697" s="17">
        <v>0.26</v>
      </c>
      <c r="G1697" s="12">
        <f t="shared" si="151"/>
        <v>2.6000000000000003E-4</v>
      </c>
    </row>
    <row r="1698" spans="1:7" x14ac:dyDescent="0.35">
      <c r="A1698" s="18">
        <v>44429</v>
      </c>
      <c r="B1698" s="17">
        <f t="shared" si="148"/>
        <v>2021</v>
      </c>
      <c r="C1698" s="17">
        <f t="shared" si="149"/>
        <v>8</v>
      </c>
      <c r="D1698" s="17">
        <f t="shared" si="150"/>
        <v>21</v>
      </c>
      <c r="E1698" s="17">
        <v>0</v>
      </c>
      <c r="F1698" s="17">
        <v>0.26</v>
      </c>
      <c r="G1698" s="12">
        <f t="shared" si="151"/>
        <v>2.6000000000000003E-4</v>
      </c>
    </row>
    <row r="1699" spans="1:7" x14ac:dyDescent="0.35">
      <c r="A1699" s="18">
        <v>44430</v>
      </c>
      <c r="B1699" s="17">
        <f t="shared" si="148"/>
        <v>2021</v>
      </c>
      <c r="C1699" s="17">
        <f t="shared" si="149"/>
        <v>8</v>
      </c>
      <c r="D1699" s="17">
        <f t="shared" si="150"/>
        <v>22</v>
      </c>
      <c r="E1699" s="17">
        <v>0</v>
      </c>
      <c r="F1699" s="17">
        <v>0.26</v>
      </c>
      <c r="G1699" s="12">
        <f t="shared" si="151"/>
        <v>2.6000000000000003E-4</v>
      </c>
    </row>
    <row r="1700" spans="1:7" x14ac:dyDescent="0.35">
      <c r="A1700" s="18">
        <v>44431</v>
      </c>
      <c r="B1700" s="17">
        <f t="shared" si="148"/>
        <v>2021</v>
      </c>
      <c r="C1700" s="17">
        <f t="shared" si="149"/>
        <v>8</v>
      </c>
      <c r="D1700" s="17">
        <f t="shared" si="150"/>
        <v>23</v>
      </c>
      <c r="E1700" s="17">
        <v>0</v>
      </c>
      <c r="F1700" s="17">
        <v>0.26</v>
      </c>
      <c r="G1700" s="12">
        <f t="shared" si="151"/>
        <v>2.6000000000000003E-4</v>
      </c>
    </row>
    <row r="1701" spans="1:7" x14ac:dyDescent="0.35">
      <c r="A1701" s="18">
        <v>44432</v>
      </c>
      <c r="B1701" s="17">
        <f t="shared" si="148"/>
        <v>2021</v>
      </c>
      <c r="C1701" s="17">
        <f t="shared" si="149"/>
        <v>8</v>
      </c>
      <c r="D1701" s="17">
        <f t="shared" si="150"/>
        <v>24</v>
      </c>
      <c r="E1701" s="17">
        <v>0</v>
      </c>
      <c r="F1701" s="17">
        <v>0.26</v>
      </c>
      <c r="G1701" s="12">
        <f t="shared" si="151"/>
        <v>2.6000000000000003E-4</v>
      </c>
    </row>
    <row r="1702" spans="1:7" x14ac:dyDescent="0.35">
      <c r="A1702" s="18">
        <v>44433</v>
      </c>
      <c r="B1702" s="17">
        <f t="shared" si="148"/>
        <v>2021</v>
      </c>
      <c r="C1702" s="17">
        <f t="shared" si="149"/>
        <v>8</v>
      </c>
      <c r="D1702" s="17">
        <f t="shared" si="150"/>
        <v>25</v>
      </c>
      <c r="E1702" s="17">
        <v>0</v>
      </c>
      <c r="F1702" s="17">
        <v>0.26</v>
      </c>
      <c r="G1702" s="12">
        <f t="shared" si="151"/>
        <v>2.6000000000000003E-4</v>
      </c>
    </row>
    <row r="1703" spans="1:7" x14ac:dyDescent="0.35">
      <c r="A1703" s="18">
        <v>44434</v>
      </c>
      <c r="B1703" s="17">
        <f t="shared" si="148"/>
        <v>2021</v>
      </c>
      <c r="C1703" s="17">
        <f t="shared" si="149"/>
        <v>8</v>
      </c>
      <c r="D1703" s="17">
        <f t="shared" si="150"/>
        <v>26</v>
      </c>
      <c r="E1703" s="17">
        <v>0</v>
      </c>
      <c r="F1703" s="17">
        <v>0.26</v>
      </c>
      <c r="G1703" s="12">
        <f t="shared" si="151"/>
        <v>2.6000000000000003E-4</v>
      </c>
    </row>
    <row r="1704" spans="1:7" x14ac:dyDescent="0.35">
      <c r="A1704" s="18">
        <v>44435</v>
      </c>
      <c r="B1704" s="17">
        <f t="shared" si="148"/>
        <v>2021</v>
      </c>
      <c r="C1704" s="17">
        <f t="shared" si="149"/>
        <v>8</v>
      </c>
      <c r="D1704" s="17">
        <f t="shared" si="150"/>
        <v>27</v>
      </c>
      <c r="E1704" s="17">
        <v>0</v>
      </c>
      <c r="F1704" s="17">
        <v>0.26</v>
      </c>
      <c r="G1704" s="12">
        <f t="shared" si="151"/>
        <v>2.6000000000000003E-4</v>
      </c>
    </row>
    <row r="1705" spans="1:7" x14ac:dyDescent="0.35">
      <c r="A1705" s="18">
        <v>44436</v>
      </c>
      <c r="B1705" s="17">
        <f t="shared" si="148"/>
        <v>2021</v>
      </c>
      <c r="C1705" s="17">
        <f t="shared" si="149"/>
        <v>8</v>
      </c>
      <c r="D1705" s="17">
        <f t="shared" si="150"/>
        <v>28</v>
      </c>
      <c r="E1705" s="17">
        <v>0</v>
      </c>
      <c r="F1705" s="17">
        <v>3.69</v>
      </c>
      <c r="G1705" s="12">
        <f t="shared" si="151"/>
        <v>3.6900000000000001E-3</v>
      </c>
    </row>
    <row r="1706" spans="1:7" x14ac:dyDescent="0.35">
      <c r="A1706" s="18">
        <v>44437</v>
      </c>
      <c r="B1706" s="17">
        <f t="shared" si="148"/>
        <v>2021</v>
      </c>
      <c r="C1706" s="17">
        <f t="shared" si="149"/>
        <v>8</v>
      </c>
      <c r="D1706" s="17">
        <f t="shared" si="150"/>
        <v>29</v>
      </c>
      <c r="E1706" s="17">
        <v>0</v>
      </c>
      <c r="F1706" s="17">
        <v>3.2</v>
      </c>
      <c r="G1706" s="12">
        <f t="shared" si="151"/>
        <v>3.2000000000000002E-3</v>
      </c>
    </row>
    <row r="1707" spans="1:7" x14ac:dyDescent="0.35">
      <c r="A1707" s="18">
        <v>44438</v>
      </c>
      <c r="B1707" s="17">
        <f t="shared" si="148"/>
        <v>2021</v>
      </c>
      <c r="C1707" s="17">
        <f t="shared" si="149"/>
        <v>8</v>
      </c>
      <c r="D1707" s="17">
        <f t="shared" si="150"/>
        <v>30</v>
      </c>
      <c r="E1707" s="17">
        <v>0</v>
      </c>
      <c r="F1707" s="17">
        <v>6.55</v>
      </c>
      <c r="G1707" s="12">
        <f t="shared" si="151"/>
        <v>6.5499999999999994E-3</v>
      </c>
    </row>
    <row r="1708" spans="1:7" x14ac:dyDescent="0.35">
      <c r="A1708" s="18">
        <v>44439</v>
      </c>
      <c r="B1708" s="17">
        <f t="shared" si="148"/>
        <v>2021</v>
      </c>
      <c r="C1708" s="17">
        <f t="shared" si="149"/>
        <v>8</v>
      </c>
      <c r="D1708" s="17">
        <f t="shared" si="150"/>
        <v>31</v>
      </c>
      <c r="E1708" s="17">
        <v>0</v>
      </c>
      <c r="F1708" s="17">
        <v>6.09</v>
      </c>
      <c r="G1708" s="12">
        <f t="shared" si="151"/>
        <v>6.0899999999999999E-3</v>
      </c>
    </row>
    <row r="1709" spans="1:7" x14ac:dyDescent="0.35">
      <c r="A1709" s="18">
        <v>44440</v>
      </c>
      <c r="B1709" s="17">
        <f t="shared" si="148"/>
        <v>2021</v>
      </c>
      <c r="C1709" s="17">
        <f t="shared" si="149"/>
        <v>9</v>
      </c>
      <c r="D1709" s="17">
        <f t="shared" si="150"/>
        <v>1</v>
      </c>
      <c r="E1709" s="17">
        <v>0</v>
      </c>
      <c r="F1709" s="17">
        <v>0</v>
      </c>
      <c r="G1709" s="12">
        <f t="shared" si="151"/>
        <v>0</v>
      </c>
    </row>
    <row r="1710" spans="1:7" x14ac:dyDescent="0.35">
      <c r="A1710" s="18">
        <v>44441</v>
      </c>
      <c r="B1710" s="17">
        <f t="shared" si="148"/>
        <v>2021</v>
      </c>
      <c r="C1710" s="17">
        <f t="shared" si="149"/>
        <v>9</v>
      </c>
      <c r="D1710" s="17">
        <f t="shared" si="150"/>
        <v>2</v>
      </c>
      <c r="E1710" s="17">
        <v>0</v>
      </c>
      <c r="F1710" s="17">
        <v>0</v>
      </c>
      <c r="G1710" s="12">
        <f t="shared" si="151"/>
        <v>0</v>
      </c>
    </row>
    <row r="1711" spans="1:7" x14ac:dyDescent="0.35">
      <c r="A1711" s="18">
        <v>44442</v>
      </c>
      <c r="B1711" s="17">
        <f t="shared" si="148"/>
        <v>2021</v>
      </c>
      <c r="C1711" s="17">
        <f t="shared" si="149"/>
        <v>9</v>
      </c>
      <c r="D1711" s="17">
        <f t="shared" si="150"/>
        <v>3</v>
      </c>
      <c r="E1711" s="17">
        <v>0</v>
      </c>
      <c r="F1711" s="17">
        <v>0</v>
      </c>
      <c r="G1711" s="12">
        <f t="shared" si="151"/>
        <v>0</v>
      </c>
    </row>
    <row r="1712" spans="1:7" x14ac:dyDescent="0.35">
      <c r="A1712" s="18">
        <v>44443</v>
      </c>
      <c r="B1712" s="17">
        <f t="shared" si="148"/>
        <v>2021</v>
      </c>
      <c r="C1712" s="17">
        <f t="shared" si="149"/>
        <v>9</v>
      </c>
      <c r="D1712" s="17">
        <f t="shared" si="150"/>
        <v>4</v>
      </c>
      <c r="E1712" s="17">
        <v>0</v>
      </c>
      <c r="F1712" s="17">
        <v>0</v>
      </c>
      <c r="G1712" s="12">
        <f t="shared" si="151"/>
        <v>0</v>
      </c>
    </row>
    <row r="1713" spans="1:7" x14ac:dyDescent="0.35">
      <c r="A1713" s="18">
        <v>44444</v>
      </c>
      <c r="B1713" s="17">
        <f t="shared" si="148"/>
        <v>2021</v>
      </c>
      <c r="C1713" s="17">
        <f t="shared" si="149"/>
        <v>9</v>
      </c>
      <c r="D1713" s="17">
        <f t="shared" si="150"/>
        <v>5</v>
      </c>
      <c r="E1713" s="17">
        <v>0</v>
      </c>
      <c r="F1713" s="17">
        <v>0</v>
      </c>
      <c r="G1713" s="12">
        <f t="shared" si="151"/>
        <v>0</v>
      </c>
    </row>
    <row r="1714" spans="1:7" x14ac:dyDescent="0.35">
      <c r="A1714" s="18">
        <v>44445</v>
      </c>
      <c r="B1714" s="17">
        <f t="shared" si="148"/>
        <v>2021</v>
      </c>
      <c r="C1714" s="17">
        <f t="shared" si="149"/>
        <v>9</v>
      </c>
      <c r="D1714" s="17">
        <f t="shared" si="150"/>
        <v>6</v>
      </c>
      <c r="E1714" s="17">
        <v>0</v>
      </c>
      <c r="F1714" s="17">
        <v>0</v>
      </c>
      <c r="G1714" s="12">
        <f t="shared" si="151"/>
        <v>0</v>
      </c>
    </row>
    <row r="1715" spans="1:7" x14ac:dyDescent="0.35">
      <c r="A1715" s="18">
        <v>44446</v>
      </c>
      <c r="B1715" s="17">
        <f t="shared" si="148"/>
        <v>2021</v>
      </c>
      <c r="C1715" s="17">
        <f t="shared" si="149"/>
        <v>9</v>
      </c>
      <c r="D1715" s="17">
        <f t="shared" si="150"/>
        <v>7</v>
      </c>
      <c r="E1715" s="17">
        <v>0</v>
      </c>
      <c r="F1715" s="17">
        <v>0</v>
      </c>
      <c r="G1715" s="12">
        <f t="shared" si="151"/>
        <v>0</v>
      </c>
    </row>
    <row r="1716" spans="1:7" x14ac:dyDescent="0.35">
      <c r="A1716" s="18">
        <v>44447</v>
      </c>
      <c r="B1716" s="17">
        <f t="shared" si="148"/>
        <v>2021</v>
      </c>
      <c r="C1716" s="17">
        <f t="shared" si="149"/>
        <v>9</v>
      </c>
      <c r="D1716" s="17">
        <f t="shared" si="150"/>
        <v>8</v>
      </c>
      <c r="E1716" s="17">
        <v>0</v>
      </c>
      <c r="F1716" s="17">
        <v>0</v>
      </c>
      <c r="G1716" s="12">
        <f t="shared" si="151"/>
        <v>0</v>
      </c>
    </row>
    <row r="1717" spans="1:7" x14ac:dyDescent="0.35">
      <c r="A1717" s="18">
        <v>44448</v>
      </c>
      <c r="B1717" s="17">
        <f t="shared" si="148"/>
        <v>2021</v>
      </c>
      <c r="C1717" s="17">
        <f t="shared" si="149"/>
        <v>9</v>
      </c>
      <c r="D1717" s="17">
        <f t="shared" si="150"/>
        <v>9</v>
      </c>
      <c r="E1717" s="17">
        <v>0</v>
      </c>
      <c r="F1717" s="17">
        <v>0</v>
      </c>
      <c r="G1717" s="12">
        <f t="shared" si="151"/>
        <v>0</v>
      </c>
    </row>
    <row r="1718" spans="1:7" x14ac:dyDescent="0.35">
      <c r="A1718" s="18">
        <v>44449</v>
      </c>
      <c r="B1718" s="17">
        <f t="shared" si="148"/>
        <v>2021</v>
      </c>
      <c r="C1718" s="17">
        <f t="shared" si="149"/>
        <v>9</v>
      </c>
      <c r="D1718" s="17">
        <f t="shared" si="150"/>
        <v>10</v>
      </c>
      <c r="E1718" s="17">
        <v>1.9</v>
      </c>
      <c r="F1718" s="17">
        <v>2.48</v>
      </c>
      <c r="G1718" s="12">
        <f t="shared" si="151"/>
        <v>4.3800000000000002E-3</v>
      </c>
    </row>
    <row r="1719" spans="1:7" x14ac:dyDescent="0.35">
      <c r="A1719" s="18">
        <v>44450</v>
      </c>
      <c r="B1719" s="17">
        <f t="shared" si="148"/>
        <v>2021</v>
      </c>
      <c r="C1719" s="17">
        <f t="shared" si="149"/>
        <v>9</v>
      </c>
      <c r="D1719" s="17">
        <f t="shared" si="150"/>
        <v>11</v>
      </c>
      <c r="E1719" s="17">
        <v>1.78</v>
      </c>
      <c r="F1719" s="17">
        <v>6.79</v>
      </c>
      <c r="G1719" s="12">
        <f t="shared" si="151"/>
        <v>8.5699999999999995E-3</v>
      </c>
    </row>
    <row r="1720" spans="1:7" x14ac:dyDescent="0.35">
      <c r="A1720" s="18">
        <v>44451</v>
      </c>
      <c r="B1720" s="17">
        <f t="shared" si="148"/>
        <v>2021</v>
      </c>
      <c r="C1720" s="17">
        <f t="shared" si="149"/>
        <v>9</v>
      </c>
      <c r="D1720" s="17">
        <f t="shared" si="150"/>
        <v>12</v>
      </c>
      <c r="E1720" s="17">
        <v>0</v>
      </c>
      <c r="F1720" s="17">
        <v>1.4</v>
      </c>
      <c r="G1720" s="12">
        <f t="shared" si="151"/>
        <v>1.4E-3</v>
      </c>
    </row>
    <row r="1721" spans="1:7" x14ac:dyDescent="0.35">
      <c r="A1721" s="18">
        <v>44452</v>
      </c>
      <c r="B1721" s="17">
        <f t="shared" si="148"/>
        <v>2021</v>
      </c>
      <c r="C1721" s="17">
        <f t="shared" si="149"/>
        <v>9</v>
      </c>
      <c r="D1721" s="17">
        <f t="shared" si="150"/>
        <v>13</v>
      </c>
      <c r="E1721" s="17">
        <v>13.43</v>
      </c>
      <c r="F1721" s="17">
        <v>10.32</v>
      </c>
      <c r="G1721" s="12">
        <f t="shared" si="151"/>
        <v>2.375E-2</v>
      </c>
    </row>
    <row r="1722" spans="1:7" x14ac:dyDescent="0.35">
      <c r="A1722" s="18">
        <v>44453</v>
      </c>
      <c r="B1722" s="17">
        <f t="shared" si="148"/>
        <v>2021</v>
      </c>
      <c r="C1722" s="17">
        <f t="shared" si="149"/>
        <v>9</v>
      </c>
      <c r="D1722" s="17">
        <f t="shared" si="150"/>
        <v>14</v>
      </c>
      <c r="E1722" s="17">
        <v>0</v>
      </c>
      <c r="F1722" s="17">
        <v>0</v>
      </c>
      <c r="G1722" s="12">
        <f t="shared" si="151"/>
        <v>0</v>
      </c>
    </row>
    <row r="1723" spans="1:7" x14ac:dyDescent="0.35">
      <c r="A1723" s="18">
        <v>44454</v>
      </c>
      <c r="B1723" s="17">
        <f t="shared" si="148"/>
        <v>2021</v>
      </c>
      <c r="C1723" s="17">
        <f t="shared" si="149"/>
        <v>9</v>
      </c>
      <c r="D1723" s="17">
        <f t="shared" si="150"/>
        <v>15</v>
      </c>
      <c r="E1723" s="17">
        <v>1.52</v>
      </c>
      <c r="F1723" s="17">
        <v>0</v>
      </c>
      <c r="G1723" s="12">
        <f t="shared" si="151"/>
        <v>1.5200000000000001E-3</v>
      </c>
    </row>
    <row r="1724" spans="1:7" x14ac:dyDescent="0.35">
      <c r="A1724" s="18">
        <v>44455</v>
      </c>
      <c r="B1724" s="17">
        <f t="shared" si="148"/>
        <v>2021</v>
      </c>
      <c r="C1724" s="17">
        <f t="shared" si="149"/>
        <v>9</v>
      </c>
      <c r="D1724" s="17">
        <f t="shared" si="150"/>
        <v>16</v>
      </c>
      <c r="E1724" s="17">
        <v>9.1</v>
      </c>
      <c r="F1724" s="17">
        <v>0</v>
      </c>
      <c r="G1724" s="12">
        <f t="shared" si="151"/>
        <v>9.1000000000000004E-3</v>
      </c>
    </row>
    <row r="1725" spans="1:7" x14ac:dyDescent="0.35">
      <c r="A1725" s="18">
        <v>44456</v>
      </c>
      <c r="B1725" s="17">
        <f t="shared" si="148"/>
        <v>2021</v>
      </c>
      <c r="C1725" s="17">
        <f t="shared" si="149"/>
        <v>9</v>
      </c>
      <c r="D1725" s="17">
        <f t="shared" si="150"/>
        <v>17</v>
      </c>
      <c r="E1725" s="17">
        <v>0</v>
      </c>
      <c r="F1725" s="17">
        <v>0</v>
      </c>
      <c r="G1725" s="12">
        <f t="shared" si="151"/>
        <v>0</v>
      </c>
    </row>
    <row r="1726" spans="1:7" x14ac:dyDescent="0.35">
      <c r="A1726" s="18">
        <v>44457</v>
      </c>
      <c r="B1726" s="17">
        <f t="shared" si="148"/>
        <v>2021</v>
      </c>
      <c r="C1726" s="17">
        <f t="shared" si="149"/>
        <v>9</v>
      </c>
      <c r="D1726" s="17">
        <f t="shared" si="150"/>
        <v>18</v>
      </c>
      <c r="E1726" s="17">
        <v>0</v>
      </c>
      <c r="F1726" s="17">
        <v>0</v>
      </c>
      <c r="G1726" s="12">
        <f t="shared" si="151"/>
        <v>0</v>
      </c>
    </row>
    <row r="1727" spans="1:7" x14ac:dyDescent="0.35">
      <c r="A1727" s="18">
        <v>44458</v>
      </c>
      <c r="B1727" s="17">
        <f t="shared" si="148"/>
        <v>2021</v>
      </c>
      <c r="C1727" s="17">
        <f t="shared" si="149"/>
        <v>9</v>
      </c>
      <c r="D1727" s="17">
        <f t="shared" si="150"/>
        <v>19</v>
      </c>
      <c r="E1727" s="17">
        <v>0</v>
      </c>
      <c r="F1727" s="17">
        <v>0</v>
      </c>
      <c r="G1727" s="12">
        <f t="shared" si="151"/>
        <v>0</v>
      </c>
    </row>
    <row r="1728" spans="1:7" x14ac:dyDescent="0.35">
      <c r="A1728" s="18">
        <v>44459</v>
      </c>
      <c r="B1728" s="17">
        <f t="shared" si="148"/>
        <v>2021</v>
      </c>
      <c r="C1728" s="17">
        <f t="shared" si="149"/>
        <v>9</v>
      </c>
      <c r="D1728" s="17">
        <f t="shared" si="150"/>
        <v>20</v>
      </c>
      <c r="E1728" s="17">
        <v>0</v>
      </c>
      <c r="F1728" s="17">
        <v>0.74</v>
      </c>
      <c r="G1728" s="12">
        <f t="shared" si="151"/>
        <v>7.3999999999999999E-4</v>
      </c>
    </row>
    <row r="1729" spans="1:7" x14ac:dyDescent="0.35">
      <c r="A1729" s="18">
        <v>44460</v>
      </c>
      <c r="B1729" s="17">
        <f t="shared" si="148"/>
        <v>2021</v>
      </c>
      <c r="C1729" s="17">
        <f t="shared" si="149"/>
        <v>9</v>
      </c>
      <c r="D1729" s="17">
        <f t="shared" si="150"/>
        <v>21</v>
      </c>
      <c r="E1729" s="17">
        <v>0.86</v>
      </c>
      <c r="F1729" s="17">
        <v>1.91</v>
      </c>
      <c r="G1729" s="12">
        <f t="shared" si="151"/>
        <v>2.7699999999999999E-3</v>
      </c>
    </row>
    <row r="1730" spans="1:7" x14ac:dyDescent="0.35">
      <c r="A1730" s="18">
        <v>44461</v>
      </c>
      <c r="B1730" s="17">
        <f t="shared" si="148"/>
        <v>2021</v>
      </c>
      <c r="C1730" s="17">
        <f t="shared" si="149"/>
        <v>9</v>
      </c>
      <c r="D1730" s="17">
        <f t="shared" si="150"/>
        <v>22</v>
      </c>
      <c r="E1730" s="17">
        <v>1.85</v>
      </c>
      <c r="F1730" s="17">
        <v>7.79</v>
      </c>
      <c r="G1730" s="12">
        <f t="shared" si="151"/>
        <v>9.640000000000001E-3</v>
      </c>
    </row>
    <row r="1731" spans="1:7" x14ac:dyDescent="0.35">
      <c r="A1731" s="18">
        <v>44462</v>
      </c>
      <c r="B1731" s="17">
        <f t="shared" si="148"/>
        <v>2021</v>
      </c>
      <c r="C1731" s="17">
        <f t="shared" si="149"/>
        <v>9</v>
      </c>
      <c r="D1731" s="17">
        <f t="shared" si="150"/>
        <v>23</v>
      </c>
      <c r="E1731" s="17">
        <v>0</v>
      </c>
      <c r="F1731" s="17">
        <v>6.71</v>
      </c>
      <c r="G1731" s="12">
        <f t="shared" si="151"/>
        <v>6.7099999999999998E-3</v>
      </c>
    </row>
    <row r="1732" spans="1:7" x14ac:dyDescent="0.35">
      <c r="A1732" s="18">
        <v>44463</v>
      </c>
      <c r="B1732" s="17">
        <f t="shared" si="148"/>
        <v>2021</v>
      </c>
      <c r="C1732" s="17">
        <f t="shared" si="149"/>
        <v>9</v>
      </c>
      <c r="D1732" s="17">
        <f t="shared" si="150"/>
        <v>24</v>
      </c>
      <c r="E1732" s="17">
        <v>17.440000000000001</v>
      </c>
      <c r="F1732" s="17">
        <v>13.95</v>
      </c>
      <c r="G1732" s="12">
        <f t="shared" si="151"/>
        <v>3.1390000000000001E-2</v>
      </c>
    </row>
    <row r="1733" spans="1:7" x14ac:dyDescent="0.35">
      <c r="A1733" s="18">
        <v>44464</v>
      </c>
      <c r="B1733" s="17">
        <f t="shared" si="148"/>
        <v>2021</v>
      </c>
      <c r="C1733" s="17">
        <f t="shared" si="149"/>
        <v>9</v>
      </c>
      <c r="D1733" s="17">
        <f t="shared" si="150"/>
        <v>25</v>
      </c>
      <c r="E1733" s="17">
        <v>25.35</v>
      </c>
      <c r="F1733" s="17">
        <v>14.59</v>
      </c>
      <c r="G1733" s="12">
        <f t="shared" si="151"/>
        <v>3.9939999999999996E-2</v>
      </c>
    </row>
    <row r="1734" spans="1:7" x14ac:dyDescent="0.35">
      <c r="A1734" s="18">
        <v>44465</v>
      </c>
      <c r="B1734" s="17">
        <f t="shared" ref="B1734:B1797" si="152">YEAR(A1734)</f>
        <v>2021</v>
      </c>
      <c r="C1734" s="17">
        <f t="shared" ref="C1734:C1797" si="153">MONTH(A1734)</f>
        <v>9</v>
      </c>
      <c r="D1734" s="17">
        <f t="shared" ref="D1734:D1797" si="154">DAY(A1734)</f>
        <v>26</v>
      </c>
      <c r="E1734" s="17">
        <v>47.55</v>
      </c>
      <c r="F1734" s="17">
        <v>14.59</v>
      </c>
      <c r="G1734" s="12">
        <f t="shared" ref="G1734:G1797" si="155">SUM(E1734:F1734)/1000</f>
        <v>6.2140000000000001E-2</v>
      </c>
    </row>
    <row r="1735" spans="1:7" x14ac:dyDescent="0.35">
      <c r="A1735" s="18">
        <v>44466</v>
      </c>
      <c r="B1735" s="17">
        <f t="shared" si="152"/>
        <v>2021</v>
      </c>
      <c r="C1735" s="17">
        <f t="shared" si="153"/>
        <v>9</v>
      </c>
      <c r="D1735" s="17">
        <f t="shared" si="154"/>
        <v>27</v>
      </c>
      <c r="E1735" s="17">
        <v>52.65</v>
      </c>
      <c r="F1735" s="17">
        <v>8.8699999999999992</v>
      </c>
      <c r="G1735" s="12">
        <f t="shared" si="155"/>
        <v>6.1519999999999998E-2</v>
      </c>
    </row>
    <row r="1736" spans="1:7" x14ac:dyDescent="0.35">
      <c r="A1736" s="18">
        <v>44467</v>
      </c>
      <c r="B1736" s="17">
        <f t="shared" si="152"/>
        <v>2021</v>
      </c>
      <c r="C1736" s="17">
        <f t="shared" si="153"/>
        <v>9</v>
      </c>
      <c r="D1736" s="17">
        <f t="shared" si="154"/>
        <v>28</v>
      </c>
      <c r="E1736" s="17">
        <v>37.869999999999997</v>
      </c>
      <c r="F1736" s="17">
        <v>15.14</v>
      </c>
      <c r="G1736" s="12">
        <f t="shared" si="155"/>
        <v>5.3009999999999995E-2</v>
      </c>
    </row>
    <row r="1737" spans="1:7" x14ac:dyDescent="0.35">
      <c r="A1737" s="18">
        <v>44468</v>
      </c>
      <c r="B1737" s="17">
        <f t="shared" si="152"/>
        <v>2021</v>
      </c>
      <c r="C1737" s="17">
        <f t="shared" si="153"/>
        <v>9</v>
      </c>
      <c r="D1737" s="17">
        <f t="shared" si="154"/>
        <v>29</v>
      </c>
      <c r="E1737" s="17">
        <v>50.12</v>
      </c>
      <c r="F1737" s="17">
        <v>14.59</v>
      </c>
      <c r="G1737" s="12">
        <f t="shared" si="155"/>
        <v>6.470999999999999E-2</v>
      </c>
    </row>
    <row r="1738" spans="1:7" x14ac:dyDescent="0.35">
      <c r="A1738" s="18">
        <v>44469</v>
      </c>
      <c r="B1738" s="17">
        <f t="shared" si="152"/>
        <v>2021</v>
      </c>
      <c r="C1738" s="17">
        <f t="shared" si="153"/>
        <v>9</v>
      </c>
      <c r="D1738" s="17">
        <f t="shared" si="154"/>
        <v>30</v>
      </c>
      <c r="E1738" s="17">
        <v>52.81</v>
      </c>
      <c r="F1738" s="17">
        <v>15.12</v>
      </c>
      <c r="G1738" s="12">
        <f t="shared" si="155"/>
        <v>6.7930000000000004E-2</v>
      </c>
    </row>
    <row r="1739" spans="1:7" x14ac:dyDescent="0.35">
      <c r="A1739" s="18">
        <v>44470</v>
      </c>
      <c r="B1739" s="17">
        <f t="shared" si="152"/>
        <v>2021</v>
      </c>
      <c r="C1739" s="17">
        <f t="shared" si="153"/>
        <v>10</v>
      </c>
      <c r="D1739" s="17">
        <f t="shared" si="154"/>
        <v>1</v>
      </c>
      <c r="E1739" s="17">
        <v>53.42</v>
      </c>
      <c r="F1739" s="17">
        <v>13.95</v>
      </c>
      <c r="G1739" s="12">
        <f t="shared" si="155"/>
        <v>6.7369999999999999E-2</v>
      </c>
    </row>
    <row r="1740" spans="1:7" x14ac:dyDescent="0.35">
      <c r="A1740" s="18">
        <v>44471</v>
      </c>
      <c r="B1740" s="17">
        <f t="shared" si="152"/>
        <v>2021</v>
      </c>
      <c r="C1740" s="17">
        <f t="shared" si="153"/>
        <v>10</v>
      </c>
      <c r="D1740" s="17">
        <f t="shared" si="154"/>
        <v>2</v>
      </c>
      <c r="E1740" s="17">
        <v>41.16</v>
      </c>
      <c r="F1740" s="17">
        <v>7.27</v>
      </c>
      <c r="G1740" s="12">
        <f t="shared" si="155"/>
        <v>4.8429999999999994E-2</v>
      </c>
    </row>
    <row r="1741" spans="1:7" x14ac:dyDescent="0.35">
      <c r="A1741" s="18">
        <v>44472</v>
      </c>
      <c r="B1741" s="17">
        <f t="shared" si="152"/>
        <v>2021</v>
      </c>
      <c r="C1741" s="17">
        <f t="shared" si="153"/>
        <v>10</v>
      </c>
      <c r="D1741" s="17">
        <f t="shared" si="154"/>
        <v>3</v>
      </c>
      <c r="E1741" s="17">
        <v>42.69</v>
      </c>
      <c r="F1741" s="17">
        <v>8.89</v>
      </c>
      <c r="G1741" s="12">
        <f t="shared" si="155"/>
        <v>5.1580000000000001E-2</v>
      </c>
    </row>
    <row r="1742" spans="1:7" x14ac:dyDescent="0.35">
      <c r="A1742" s="18">
        <v>44473</v>
      </c>
      <c r="B1742" s="17">
        <f t="shared" si="152"/>
        <v>2021</v>
      </c>
      <c r="C1742" s="17">
        <f t="shared" si="153"/>
        <v>10</v>
      </c>
      <c r="D1742" s="17">
        <f t="shared" si="154"/>
        <v>4</v>
      </c>
      <c r="E1742" s="17">
        <v>18.87</v>
      </c>
      <c r="F1742" s="17">
        <v>12.08</v>
      </c>
      <c r="G1742" s="12">
        <f t="shared" si="155"/>
        <v>3.0950000000000002E-2</v>
      </c>
    </row>
    <row r="1743" spans="1:7" x14ac:dyDescent="0.35">
      <c r="A1743" s="18">
        <v>44474</v>
      </c>
      <c r="B1743" s="17">
        <f t="shared" si="152"/>
        <v>2021</v>
      </c>
      <c r="C1743" s="17">
        <f t="shared" si="153"/>
        <v>10</v>
      </c>
      <c r="D1743" s="17">
        <f t="shared" si="154"/>
        <v>5</v>
      </c>
      <c r="E1743" s="17">
        <v>23.52</v>
      </c>
      <c r="F1743" s="17">
        <v>15.12</v>
      </c>
      <c r="G1743" s="12">
        <f t="shared" si="155"/>
        <v>3.8640000000000001E-2</v>
      </c>
    </row>
    <row r="1744" spans="1:7" x14ac:dyDescent="0.35">
      <c r="A1744" s="18">
        <v>44475</v>
      </c>
      <c r="B1744" s="17">
        <f t="shared" si="152"/>
        <v>2021</v>
      </c>
      <c r="C1744" s="17">
        <f t="shared" si="153"/>
        <v>10</v>
      </c>
      <c r="D1744" s="17">
        <f t="shared" si="154"/>
        <v>6</v>
      </c>
      <c r="E1744" s="17">
        <v>9.8800000000000008</v>
      </c>
      <c r="F1744" s="17">
        <v>12.95</v>
      </c>
      <c r="G1744" s="12">
        <f t="shared" si="155"/>
        <v>2.283E-2</v>
      </c>
    </row>
    <row r="1745" spans="1:7" x14ac:dyDescent="0.35">
      <c r="A1745" s="18">
        <v>44476</v>
      </c>
      <c r="B1745" s="17">
        <f t="shared" si="152"/>
        <v>2021</v>
      </c>
      <c r="C1745" s="17">
        <f t="shared" si="153"/>
        <v>10</v>
      </c>
      <c r="D1745" s="17">
        <f t="shared" si="154"/>
        <v>7</v>
      </c>
      <c r="E1745" s="17">
        <v>19.11</v>
      </c>
      <c r="F1745" s="17">
        <v>12.78</v>
      </c>
      <c r="G1745" s="12">
        <f t="shared" si="155"/>
        <v>3.1890000000000002E-2</v>
      </c>
    </row>
    <row r="1746" spans="1:7" x14ac:dyDescent="0.35">
      <c r="A1746" s="18">
        <v>44477</v>
      </c>
      <c r="B1746" s="17">
        <f t="shared" si="152"/>
        <v>2021</v>
      </c>
      <c r="C1746" s="17">
        <f t="shared" si="153"/>
        <v>10</v>
      </c>
      <c r="D1746" s="17">
        <f t="shared" si="154"/>
        <v>8</v>
      </c>
      <c r="E1746" s="17">
        <v>26.6</v>
      </c>
      <c r="F1746" s="17">
        <v>14.86</v>
      </c>
      <c r="G1746" s="12">
        <f t="shared" si="155"/>
        <v>4.1460000000000004E-2</v>
      </c>
    </row>
    <row r="1747" spans="1:7" x14ac:dyDescent="0.35">
      <c r="A1747" s="18">
        <v>44478</v>
      </c>
      <c r="B1747" s="17">
        <f t="shared" si="152"/>
        <v>2021</v>
      </c>
      <c r="C1747" s="17">
        <f t="shared" si="153"/>
        <v>10</v>
      </c>
      <c r="D1747" s="17">
        <f t="shared" si="154"/>
        <v>9</v>
      </c>
      <c r="E1747" s="17">
        <v>26.88</v>
      </c>
      <c r="F1747" s="17">
        <v>5.95</v>
      </c>
      <c r="G1747" s="12">
        <f t="shared" si="155"/>
        <v>3.2829999999999998E-2</v>
      </c>
    </row>
    <row r="1748" spans="1:7" x14ac:dyDescent="0.35">
      <c r="A1748" s="18">
        <v>44479</v>
      </c>
      <c r="B1748" s="17">
        <f t="shared" si="152"/>
        <v>2021</v>
      </c>
      <c r="C1748" s="17">
        <f t="shared" si="153"/>
        <v>10</v>
      </c>
      <c r="D1748" s="17">
        <f t="shared" si="154"/>
        <v>10</v>
      </c>
      <c r="E1748" s="17">
        <v>29.74</v>
      </c>
      <c r="F1748" s="17">
        <v>5.17</v>
      </c>
      <c r="G1748" s="12">
        <f t="shared" si="155"/>
        <v>3.4909999999999997E-2</v>
      </c>
    </row>
    <row r="1749" spans="1:7" x14ac:dyDescent="0.35">
      <c r="A1749" s="18">
        <v>44480</v>
      </c>
      <c r="B1749" s="17">
        <f t="shared" si="152"/>
        <v>2021</v>
      </c>
      <c r="C1749" s="17">
        <f t="shared" si="153"/>
        <v>10</v>
      </c>
      <c r="D1749" s="17">
        <f t="shared" si="154"/>
        <v>11</v>
      </c>
      <c r="E1749" s="17">
        <v>14.96</v>
      </c>
      <c r="F1749" s="17">
        <v>6.38</v>
      </c>
      <c r="G1749" s="12">
        <f t="shared" si="155"/>
        <v>2.1340000000000001E-2</v>
      </c>
    </row>
    <row r="1750" spans="1:7" x14ac:dyDescent="0.35">
      <c r="A1750" s="18">
        <v>44481</v>
      </c>
      <c r="B1750" s="17">
        <f t="shared" si="152"/>
        <v>2021</v>
      </c>
      <c r="C1750" s="17">
        <f t="shared" si="153"/>
        <v>10</v>
      </c>
      <c r="D1750" s="17">
        <f t="shared" si="154"/>
        <v>12</v>
      </c>
      <c r="E1750" s="17">
        <v>8.83</v>
      </c>
      <c r="F1750" s="17">
        <v>1.25</v>
      </c>
      <c r="G1750" s="12">
        <f t="shared" si="155"/>
        <v>1.008E-2</v>
      </c>
    </row>
    <row r="1751" spans="1:7" x14ac:dyDescent="0.35">
      <c r="A1751" s="18">
        <v>44482</v>
      </c>
      <c r="B1751" s="17">
        <f t="shared" si="152"/>
        <v>2021</v>
      </c>
      <c r="C1751" s="17">
        <f t="shared" si="153"/>
        <v>10</v>
      </c>
      <c r="D1751" s="17">
        <f t="shared" si="154"/>
        <v>13</v>
      </c>
      <c r="E1751" s="17">
        <v>17.63</v>
      </c>
      <c r="F1751" s="17">
        <v>0</v>
      </c>
      <c r="G1751" s="12">
        <f t="shared" si="155"/>
        <v>1.763E-2</v>
      </c>
    </row>
    <row r="1752" spans="1:7" x14ac:dyDescent="0.35">
      <c r="A1752" s="18">
        <v>44483</v>
      </c>
      <c r="B1752" s="17">
        <f t="shared" si="152"/>
        <v>2021</v>
      </c>
      <c r="C1752" s="17">
        <f t="shared" si="153"/>
        <v>10</v>
      </c>
      <c r="D1752" s="17">
        <f t="shared" si="154"/>
        <v>14</v>
      </c>
      <c r="E1752" s="17">
        <v>34.21</v>
      </c>
      <c r="F1752" s="17">
        <v>13.83</v>
      </c>
      <c r="G1752" s="12">
        <f t="shared" si="155"/>
        <v>4.8039999999999999E-2</v>
      </c>
    </row>
    <row r="1753" spans="1:7" x14ac:dyDescent="0.35">
      <c r="A1753" s="18">
        <v>44484</v>
      </c>
      <c r="B1753" s="17">
        <f t="shared" si="152"/>
        <v>2021</v>
      </c>
      <c r="C1753" s="17">
        <f t="shared" si="153"/>
        <v>10</v>
      </c>
      <c r="D1753" s="17">
        <f t="shared" si="154"/>
        <v>15</v>
      </c>
      <c r="E1753" s="17">
        <v>23.06</v>
      </c>
      <c r="F1753" s="17">
        <v>10.029999999999999</v>
      </c>
      <c r="G1753" s="12">
        <f t="shared" si="155"/>
        <v>3.3089999999999994E-2</v>
      </c>
    </row>
    <row r="1754" spans="1:7" x14ac:dyDescent="0.35">
      <c r="A1754" s="18">
        <v>44485</v>
      </c>
      <c r="B1754" s="17">
        <f t="shared" si="152"/>
        <v>2021</v>
      </c>
      <c r="C1754" s="17">
        <f t="shared" si="153"/>
        <v>10</v>
      </c>
      <c r="D1754" s="17">
        <f t="shared" si="154"/>
        <v>16</v>
      </c>
      <c r="E1754" s="17">
        <v>20.149999999999999</v>
      </c>
      <c r="F1754" s="17">
        <v>10.039999999999999</v>
      </c>
      <c r="G1754" s="12">
        <f t="shared" si="155"/>
        <v>3.0189999999999998E-2</v>
      </c>
    </row>
    <row r="1755" spans="1:7" x14ac:dyDescent="0.35">
      <c r="A1755" s="18">
        <v>44486</v>
      </c>
      <c r="B1755" s="17">
        <f t="shared" si="152"/>
        <v>2021</v>
      </c>
      <c r="C1755" s="17">
        <f t="shared" si="153"/>
        <v>10</v>
      </c>
      <c r="D1755" s="17">
        <f t="shared" si="154"/>
        <v>17</v>
      </c>
      <c r="E1755" s="17">
        <v>31.62</v>
      </c>
      <c r="F1755" s="17">
        <v>13.57</v>
      </c>
      <c r="G1755" s="12">
        <f t="shared" si="155"/>
        <v>4.5190000000000001E-2</v>
      </c>
    </row>
    <row r="1756" spans="1:7" x14ac:dyDescent="0.35">
      <c r="A1756" s="18">
        <v>44487</v>
      </c>
      <c r="B1756" s="17">
        <f t="shared" si="152"/>
        <v>2021</v>
      </c>
      <c r="C1756" s="17">
        <f t="shared" si="153"/>
        <v>10</v>
      </c>
      <c r="D1756" s="17">
        <f t="shared" si="154"/>
        <v>18</v>
      </c>
      <c r="E1756" s="17">
        <v>35.25</v>
      </c>
      <c r="F1756" s="17">
        <v>15.12</v>
      </c>
      <c r="G1756" s="12">
        <f t="shared" si="155"/>
        <v>5.0369999999999998E-2</v>
      </c>
    </row>
    <row r="1757" spans="1:7" x14ac:dyDescent="0.35">
      <c r="A1757" s="18">
        <v>44488</v>
      </c>
      <c r="B1757" s="17">
        <f t="shared" si="152"/>
        <v>2021</v>
      </c>
      <c r="C1757" s="17">
        <f t="shared" si="153"/>
        <v>10</v>
      </c>
      <c r="D1757" s="17">
        <f t="shared" si="154"/>
        <v>19</v>
      </c>
      <c r="E1757" s="17">
        <v>48.07</v>
      </c>
      <c r="F1757" s="17">
        <v>15.12</v>
      </c>
      <c r="G1757" s="12">
        <f t="shared" si="155"/>
        <v>6.3189999999999996E-2</v>
      </c>
    </row>
    <row r="1758" spans="1:7" x14ac:dyDescent="0.35">
      <c r="A1758" s="18">
        <v>44489</v>
      </c>
      <c r="B1758" s="17">
        <f t="shared" si="152"/>
        <v>2021</v>
      </c>
      <c r="C1758" s="17">
        <f t="shared" si="153"/>
        <v>10</v>
      </c>
      <c r="D1758" s="17">
        <f t="shared" si="154"/>
        <v>20</v>
      </c>
      <c r="E1758" s="17">
        <v>39.18</v>
      </c>
      <c r="F1758" s="17">
        <v>10.029999999999999</v>
      </c>
      <c r="G1758" s="12">
        <f t="shared" si="155"/>
        <v>4.9210000000000004E-2</v>
      </c>
    </row>
    <row r="1759" spans="1:7" x14ac:dyDescent="0.35">
      <c r="A1759" s="18">
        <v>44490</v>
      </c>
      <c r="B1759" s="17">
        <f t="shared" si="152"/>
        <v>2021</v>
      </c>
      <c r="C1759" s="17">
        <f t="shared" si="153"/>
        <v>10</v>
      </c>
      <c r="D1759" s="17">
        <f t="shared" si="154"/>
        <v>21</v>
      </c>
      <c r="E1759" s="17">
        <v>31.27</v>
      </c>
      <c r="F1759" s="17">
        <v>15.1</v>
      </c>
      <c r="G1759" s="12">
        <f t="shared" si="155"/>
        <v>4.6369999999999995E-2</v>
      </c>
    </row>
    <row r="1760" spans="1:7" x14ac:dyDescent="0.35">
      <c r="A1760" s="18">
        <v>44491</v>
      </c>
      <c r="B1760" s="17">
        <f t="shared" si="152"/>
        <v>2021</v>
      </c>
      <c r="C1760" s="17">
        <f t="shared" si="153"/>
        <v>10</v>
      </c>
      <c r="D1760" s="17">
        <f t="shared" si="154"/>
        <v>22</v>
      </c>
      <c r="E1760" s="17">
        <v>17.62</v>
      </c>
      <c r="F1760" s="17">
        <v>14.47</v>
      </c>
      <c r="G1760" s="12">
        <f t="shared" si="155"/>
        <v>3.209E-2</v>
      </c>
    </row>
    <row r="1761" spans="1:7" x14ac:dyDescent="0.35">
      <c r="A1761" s="18">
        <v>44492</v>
      </c>
      <c r="B1761" s="17">
        <f t="shared" si="152"/>
        <v>2021</v>
      </c>
      <c r="C1761" s="17">
        <f t="shared" si="153"/>
        <v>10</v>
      </c>
      <c r="D1761" s="17">
        <f t="shared" si="154"/>
        <v>23</v>
      </c>
      <c r="E1761" s="17">
        <v>26.62</v>
      </c>
      <c r="F1761" s="17">
        <v>7.48</v>
      </c>
      <c r="G1761" s="12">
        <f t="shared" si="155"/>
        <v>3.4099999999999998E-2</v>
      </c>
    </row>
    <row r="1762" spans="1:7" x14ac:dyDescent="0.35">
      <c r="A1762" s="18">
        <v>44493</v>
      </c>
      <c r="B1762" s="17">
        <f t="shared" si="152"/>
        <v>2021</v>
      </c>
      <c r="C1762" s="17">
        <f t="shared" si="153"/>
        <v>10</v>
      </c>
      <c r="D1762" s="17">
        <f t="shared" si="154"/>
        <v>24</v>
      </c>
      <c r="E1762" s="17">
        <v>27.57</v>
      </c>
      <c r="F1762" s="17">
        <v>8.6999999999999993</v>
      </c>
      <c r="G1762" s="12">
        <f t="shared" si="155"/>
        <v>3.6269999999999997E-2</v>
      </c>
    </row>
    <row r="1763" spans="1:7" x14ac:dyDescent="0.35">
      <c r="A1763" s="18">
        <v>44494</v>
      </c>
      <c r="B1763" s="17">
        <f t="shared" si="152"/>
        <v>2021</v>
      </c>
      <c r="C1763" s="17">
        <f t="shared" si="153"/>
        <v>10</v>
      </c>
      <c r="D1763" s="17">
        <f t="shared" si="154"/>
        <v>25</v>
      </c>
      <c r="E1763" s="17">
        <v>40.14</v>
      </c>
      <c r="F1763" s="17">
        <v>10.36</v>
      </c>
      <c r="G1763" s="12">
        <f t="shared" si="155"/>
        <v>5.0500000000000003E-2</v>
      </c>
    </row>
    <row r="1764" spans="1:7" x14ac:dyDescent="0.35">
      <c r="A1764" s="18">
        <v>44495</v>
      </c>
      <c r="B1764" s="17">
        <f t="shared" si="152"/>
        <v>2021</v>
      </c>
      <c r="C1764" s="17">
        <f t="shared" si="153"/>
        <v>10</v>
      </c>
      <c r="D1764" s="17">
        <f t="shared" si="154"/>
        <v>26</v>
      </c>
      <c r="E1764" s="17">
        <v>38.69</v>
      </c>
      <c r="F1764" s="17">
        <v>12.85</v>
      </c>
      <c r="G1764" s="12">
        <f t="shared" si="155"/>
        <v>5.1540000000000002E-2</v>
      </c>
    </row>
    <row r="1765" spans="1:7" x14ac:dyDescent="0.35">
      <c r="A1765" s="18">
        <v>44496</v>
      </c>
      <c r="B1765" s="17">
        <f t="shared" si="152"/>
        <v>2021</v>
      </c>
      <c r="C1765" s="17">
        <f t="shared" si="153"/>
        <v>10</v>
      </c>
      <c r="D1765" s="17">
        <f t="shared" si="154"/>
        <v>27</v>
      </c>
      <c r="E1765" s="17">
        <v>35.32</v>
      </c>
      <c r="F1765" s="17">
        <v>15.12</v>
      </c>
      <c r="G1765" s="12">
        <f t="shared" si="155"/>
        <v>5.0439999999999999E-2</v>
      </c>
    </row>
    <row r="1766" spans="1:7" x14ac:dyDescent="0.35">
      <c r="A1766" s="18">
        <v>44497</v>
      </c>
      <c r="B1766" s="17">
        <f t="shared" si="152"/>
        <v>2021</v>
      </c>
      <c r="C1766" s="17">
        <f t="shared" si="153"/>
        <v>10</v>
      </c>
      <c r="D1766" s="17">
        <f t="shared" si="154"/>
        <v>28</v>
      </c>
      <c r="E1766" s="17">
        <v>34.58</v>
      </c>
      <c r="F1766" s="17">
        <v>14.5</v>
      </c>
      <c r="G1766" s="12">
        <f t="shared" si="155"/>
        <v>4.9079999999999999E-2</v>
      </c>
    </row>
    <row r="1767" spans="1:7" x14ac:dyDescent="0.35">
      <c r="A1767" s="18">
        <v>44498</v>
      </c>
      <c r="B1767" s="17">
        <f t="shared" si="152"/>
        <v>2021</v>
      </c>
      <c r="C1767" s="17">
        <f t="shared" si="153"/>
        <v>10</v>
      </c>
      <c r="D1767" s="17">
        <f t="shared" si="154"/>
        <v>29</v>
      </c>
      <c r="E1767" s="17">
        <v>18.690000000000001</v>
      </c>
      <c r="F1767" s="17">
        <v>13.7</v>
      </c>
      <c r="G1767" s="12">
        <f t="shared" si="155"/>
        <v>3.2390000000000002E-2</v>
      </c>
    </row>
    <row r="1768" spans="1:7" x14ac:dyDescent="0.35">
      <c r="A1768" s="18">
        <v>44499</v>
      </c>
      <c r="B1768" s="17">
        <f t="shared" si="152"/>
        <v>2021</v>
      </c>
      <c r="C1768" s="17">
        <f t="shared" si="153"/>
        <v>10</v>
      </c>
      <c r="D1768" s="17">
        <f t="shared" si="154"/>
        <v>30</v>
      </c>
      <c r="E1768" s="17">
        <v>29.7</v>
      </c>
      <c r="F1768" s="17">
        <v>13.34</v>
      </c>
      <c r="G1768" s="12">
        <f t="shared" si="155"/>
        <v>4.3040000000000002E-2</v>
      </c>
    </row>
    <row r="1769" spans="1:7" x14ac:dyDescent="0.35">
      <c r="A1769" s="18">
        <v>44500</v>
      </c>
      <c r="B1769" s="17">
        <f t="shared" si="152"/>
        <v>2021</v>
      </c>
      <c r="C1769" s="17">
        <f t="shared" si="153"/>
        <v>10</v>
      </c>
      <c r="D1769" s="17">
        <f t="shared" si="154"/>
        <v>31</v>
      </c>
      <c r="E1769" s="17">
        <v>28.84</v>
      </c>
      <c r="F1769" s="17">
        <v>15.12</v>
      </c>
      <c r="G1769" s="12">
        <f t="shared" si="155"/>
        <v>4.3959999999999999E-2</v>
      </c>
    </row>
    <row r="1770" spans="1:7" x14ac:dyDescent="0.35">
      <c r="A1770" s="18">
        <v>44501</v>
      </c>
      <c r="B1770" s="17">
        <f t="shared" si="152"/>
        <v>2021</v>
      </c>
      <c r="C1770" s="17">
        <f t="shared" si="153"/>
        <v>11</v>
      </c>
      <c r="D1770" s="17">
        <f t="shared" si="154"/>
        <v>1</v>
      </c>
      <c r="E1770" s="17">
        <v>16.329999999999998</v>
      </c>
      <c r="F1770" s="17">
        <v>6.03</v>
      </c>
      <c r="G1770" s="12">
        <f t="shared" si="155"/>
        <v>2.2359999999999998E-2</v>
      </c>
    </row>
    <row r="1771" spans="1:7" x14ac:dyDescent="0.35">
      <c r="A1771" s="18">
        <v>44502</v>
      </c>
      <c r="B1771" s="17">
        <f t="shared" si="152"/>
        <v>2021</v>
      </c>
      <c r="C1771" s="17">
        <f t="shared" si="153"/>
        <v>11</v>
      </c>
      <c r="D1771" s="17">
        <f t="shared" si="154"/>
        <v>2</v>
      </c>
      <c r="E1771" s="17">
        <v>0.85</v>
      </c>
      <c r="F1771" s="17">
        <v>0.06</v>
      </c>
      <c r="G1771" s="12">
        <f t="shared" si="155"/>
        <v>9.0999999999999989E-4</v>
      </c>
    </row>
    <row r="1772" spans="1:7" x14ac:dyDescent="0.35">
      <c r="A1772" s="18">
        <v>44503</v>
      </c>
      <c r="B1772" s="17">
        <f t="shared" si="152"/>
        <v>2021</v>
      </c>
      <c r="C1772" s="17">
        <f t="shared" si="153"/>
        <v>11</v>
      </c>
      <c r="D1772" s="17">
        <f t="shared" si="154"/>
        <v>3</v>
      </c>
      <c r="E1772" s="17">
        <v>0</v>
      </c>
      <c r="F1772" s="17">
        <v>0</v>
      </c>
      <c r="G1772" s="12">
        <f t="shared" si="155"/>
        <v>0</v>
      </c>
    </row>
    <row r="1773" spans="1:7" x14ac:dyDescent="0.35">
      <c r="A1773" s="18">
        <v>44504</v>
      </c>
      <c r="B1773" s="17">
        <f t="shared" si="152"/>
        <v>2021</v>
      </c>
      <c r="C1773" s="17">
        <f t="shared" si="153"/>
        <v>11</v>
      </c>
      <c r="D1773" s="17">
        <f t="shared" si="154"/>
        <v>4</v>
      </c>
      <c r="E1773" s="17">
        <v>0</v>
      </c>
      <c r="F1773" s="17">
        <v>0</v>
      </c>
      <c r="G1773" s="12">
        <f t="shared" si="155"/>
        <v>0</v>
      </c>
    </row>
    <row r="1774" spans="1:7" x14ac:dyDescent="0.35">
      <c r="A1774" s="18">
        <v>44505</v>
      </c>
      <c r="B1774" s="17">
        <f t="shared" si="152"/>
        <v>2021</v>
      </c>
      <c r="C1774" s="17">
        <f t="shared" si="153"/>
        <v>11</v>
      </c>
      <c r="D1774" s="17">
        <f t="shared" si="154"/>
        <v>5</v>
      </c>
      <c r="E1774" s="17">
        <v>0</v>
      </c>
      <c r="F1774" s="17">
        <v>0</v>
      </c>
      <c r="G1774" s="12">
        <f t="shared" si="155"/>
        <v>0</v>
      </c>
    </row>
    <row r="1775" spans="1:7" x14ac:dyDescent="0.35">
      <c r="A1775" s="18">
        <v>44506</v>
      </c>
      <c r="B1775" s="17">
        <f t="shared" si="152"/>
        <v>2021</v>
      </c>
      <c r="C1775" s="17">
        <f t="shared" si="153"/>
        <v>11</v>
      </c>
      <c r="D1775" s="17">
        <f t="shared" si="154"/>
        <v>6</v>
      </c>
      <c r="E1775" s="17">
        <v>26.56</v>
      </c>
      <c r="F1775" s="17">
        <v>0</v>
      </c>
      <c r="G1775" s="12">
        <f t="shared" si="155"/>
        <v>2.656E-2</v>
      </c>
    </row>
    <row r="1776" spans="1:7" x14ac:dyDescent="0.35">
      <c r="A1776" s="18">
        <v>44507</v>
      </c>
      <c r="B1776" s="17">
        <f t="shared" si="152"/>
        <v>2021</v>
      </c>
      <c r="C1776" s="17">
        <f t="shared" si="153"/>
        <v>11</v>
      </c>
      <c r="D1776" s="17">
        <f t="shared" si="154"/>
        <v>7</v>
      </c>
      <c r="E1776" s="17">
        <v>27.14</v>
      </c>
      <c r="F1776" s="17">
        <v>0</v>
      </c>
      <c r="G1776" s="12">
        <f t="shared" si="155"/>
        <v>2.7140000000000001E-2</v>
      </c>
    </row>
    <row r="1777" spans="1:7" x14ac:dyDescent="0.35">
      <c r="A1777" s="18">
        <v>44508</v>
      </c>
      <c r="B1777" s="17">
        <f t="shared" si="152"/>
        <v>2021</v>
      </c>
      <c r="C1777" s="17">
        <f t="shared" si="153"/>
        <v>11</v>
      </c>
      <c r="D1777" s="17">
        <f t="shared" si="154"/>
        <v>8</v>
      </c>
      <c r="E1777" s="17">
        <v>3.25</v>
      </c>
      <c r="F1777" s="17">
        <v>0</v>
      </c>
      <c r="G1777" s="12">
        <f t="shared" si="155"/>
        <v>3.2499999999999999E-3</v>
      </c>
    </row>
    <row r="1778" spans="1:7" x14ac:dyDescent="0.35">
      <c r="A1778" s="18">
        <v>44509</v>
      </c>
      <c r="B1778" s="17">
        <f t="shared" si="152"/>
        <v>2021</v>
      </c>
      <c r="C1778" s="17">
        <f t="shared" si="153"/>
        <v>11</v>
      </c>
      <c r="D1778" s="17">
        <f t="shared" si="154"/>
        <v>9</v>
      </c>
      <c r="E1778" s="17">
        <v>15.87</v>
      </c>
      <c r="F1778" s="17">
        <v>0</v>
      </c>
      <c r="G1778" s="12">
        <f t="shared" si="155"/>
        <v>1.5869999999999999E-2</v>
      </c>
    </row>
    <row r="1779" spans="1:7" x14ac:dyDescent="0.35">
      <c r="A1779" s="18">
        <v>44510</v>
      </c>
      <c r="B1779" s="17">
        <f t="shared" si="152"/>
        <v>2021</v>
      </c>
      <c r="C1779" s="17">
        <f t="shared" si="153"/>
        <v>11</v>
      </c>
      <c r="D1779" s="17">
        <f t="shared" si="154"/>
        <v>10</v>
      </c>
      <c r="E1779" s="17">
        <v>17.68</v>
      </c>
      <c r="F1779" s="17">
        <v>0.02</v>
      </c>
      <c r="G1779" s="12">
        <f t="shared" si="155"/>
        <v>1.77E-2</v>
      </c>
    </row>
    <row r="1780" spans="1:7" x14ac:dyDescent="0.35">
      <c r="A1780" s="18">
        <v>44511</v>
      </c>
      <c r="B1780" s="17">
        <f t="shared" si="152"/>
        <v>2021</v>
      </c>
      <c r="C1780" s="17">
        <f t="shared" si="153"/>
        <v>11</v>
      </c>
      <c r="D1780" s="17">
        <f t="shared" si="154"/>
        <v>11</v>
      </c>
      <c r="E1780" s="17">
        <v>31</v>
      </c>
      <c r="F1780" s="17">
        <v>5.22</v>
      </c>
      <c r="G1780" s="12">
        <f t="shared" si="155"/>
        <v>3.6220000000000002E-2</v>
      </c>
    </row>
    <row r="1781" spans="1:7" x14ac:dyDescent="0.35">
      <c r="A1781" s="18">
        <v>44512</v>
      </c>
      <c r="B1781" s="17">
        <f t="shared" si="152"/>
        <v>2021</v>
      </c>
      <c r="C1781" s="17">
        <f t="shared" si="153"/>
        <v>11</v>
      </c>
      <c r="D1781" s="17">
        <f t="shared" si="154"/>
        <v>12</v>
      </c>
      <c r="E1781" s="17">
        <v>47.04</v>
      </c>
      <c r="F1781" s="17">
        <v>11.87</v>
      </c>
      <c r="G1781" s="12">
        <f t="shared" si="155"/>
        <v>5.8909999999999997E-2</v>
      </c>
    </row>
    <row r="1782" spans="1:7" x14ac:dyDescent="0.35">
      <c r="A1782" s="18">
        <v>44513</v>
      </c>
      <c r="B1782" s="17">
        <f t="shared" si="152"/>
        <v>2021</v>
      </c>
      <c r="C1782" s="17">
        <f t="shared" si="153"/>
        <v>11</v>
      </c>
      <c r="D1782" s="17">
        <f t="shared" si="154"/>
        <v>13</v>
      </c>
      <c r="E1782" s="17">
        <v>25.34</v>
      </c>
      <c r="F1782" s="17">
        <v>3.29</v>
      </c>
      <c r="G1782" s="12">
        <f t="shared" si="155"/>
        <v>2.8629999999999999E-2</v>
      </c>
    </row>
    <row r="1783" spans="1:7" x14ac:dyDescent="0.35">
      <c r="A1783" s="18">
        <v>44514</v>
      </c>
      <c r="B1783" s="17">
        <f t="shared" si="152"/>
        <v>2021</v>
      </c>
      <c r="C1783" s="17">
        <f t="shared" si="153"/>
        <v>11</v>
      </c>
      <c r="D1783" s="17">
        <f t="shared" si="154"/>
        <v>14</v>
      </c>
      <c r="E1783" s="17">
        <v>21.88</v>
      </c>
      <c r="F1783" s="17">
        <v>0.59</v>
      </c>
      <c r="G1783" s="12">
        <f t="shared" si="155"/>
        <v>2.247E-2</v>
      </c>
    </row>
    <row r="1784" spans="1:7" x14ac:dyDescent="0.35">
      <c r="A1784" s="18">
        <v>44515</v>
      </c>
      <c r="B1784" s="17">
        <f t="shared" si="152"/>
        <v>2021</v>
      </c>
      <c r="C1784" s="17">
        <f t="shared" si="153"/>
        <v>11</v>
      </c>
      <c r="D1784" s="17">
        <f t="shared" si="154"/>
        <v>15</v>
      </c>
      <c r="E1784" s="17">
        <v>6.8</v>
      </c>
      <c r="F1784" s="17">
        <v>0.06</v>
      </c>
      <c r="G1784" s="12">
        <f t="shared" si="155"/>
        <v>6.8599999999999998E-3</v>
      </c>
    </row>
    <row r="1785" spans="1:7" x14ac:dyDescent="0.35">
      <c r="A1785" s="18">
        <v>44516</v>
      </c>
      <c r="B1785" s="17">
        <f t="shared" si="152"/>
        <v>2021</v>
      </c>
      <c r="C1785" s="17">
        <f t="shared" si="153"/>
        <v>11</v>
      </c>
      <c r="D1785" s="17">
        <f t="shared" si="154"/>
        <v>16</v>
      </c>
      <c r="E1785" s="17">
        <v>0</v>
      </c>
      <c r="F1785" s="17">
        <v>4.24</v>
      </c>
      <c r="G1785" s="12">
        <f t="shared" si="155"/>
        <v>4.2399999999999998E-3</v>
      </c>
    </row>
    <row r="1786" spans="1:7" x14ac:dyDescent="0.35">
      <c r="A1786" s="18">
        <v>44517</v>
      </c>
      <c r="B1786" s="17">
        <f t="shared" si="152"/>
        <v>2021</v>
      </c>
      <c r="C1786" s="17">
        <f t="shared" si="153"/>
        <v>11</v>
      </c>
      <c r="D1786" s="17">
        <f t="shared" si="154"/>
        <v>17</v>
      </c>
      <c r="E1786" s="17">
        <v>0</v>
      </c>
      <c r="F1786" s="17">
        <v>7.36</v>
      </c>
      <c r="G1786" s="12">
        <f t="shared" si="155"/>
        <v>7.3600000000000002E-3</v>
      </c>
    </row>
    <row r="1787" spans="1:7" x14ac:dyDescent="0.35">
      <c r="A1787" s="18">
        <v>44518</v>
      </c>
      <c r="B1787" s="17">
        <f t="shared" si="152"/>
        <v>2021</v>
      </c>
      <c r="C1787" s="17">
        <f t="shared" si="153"/>
        <v>11</v>
      </c>
      <c r="D1787" s="17">
        <f t="shared" si="154"/>
        <v>18</v>
      </c>
      <c r="E1787" s="17">
        <v>0</v>
      </c>
      <c r="F1787" s="17">
        <v>13.61</v>
      </c>
      <c r="G1787" s="12">
        <f t="shared" si="155"/>
        <v>1.3609999999999999E-2</v>
      </c>
    </row>
    <row r="1788" spans="1:7" x14ac:dyDescent="0.35">
      <c r="A1788" s="18">
        <v>44519</v>
      </c>
      <c r="B1788" s="17">
        <f t="shared" si="152"/>
        <v>2021</v>
      </c>
      <c r="C1788" s="17">
        <f t="shared" si="153"/>
        <v>11</v>
      </c>
      <c r="D1788" s="17">
        <f t="shared" si="154"/>
        <v>19</v>
      </c>
      <c r="E1788" s="17">
        <v>0</v>
      </c>
      <c r="F1788" s="17">
        <v>12.61</v>
      </c>
      <c r="G1788" s="12">
        <f t="shared" si="155"/>
        <v>1.261E-2</v>
      </c>
    </row>
    <row r="1789" spans="1:7" x14ac:dyDescent="0.35">
      <c r="A1789" s="18">
        <v>44520</v>
      </c>
      <c r="B1789" s="17">
        <f t="shared" si="152"/>
        <v>2021</v>
      </c>
      <c r="C1789" s="17">
        <f t="shared" si="153"/>
        <v>11</v>
      </c>
      <c r="D1789" s="17">
        <f t="shared" si="154"/>
        <v>20</v>
      </c>
      <c r="E1789" s="17">
        <v>0</v>
      </c>
      <c r="F1789" s="17">
        <v>0.66</v>
      </c>
      <c r="G1789" s="12">
        <f t="shared" si="155"/>
        <v>6.6E-4</v>
      </c>
    </row>
    <row r="1790" spans="1:7" x14ac:dyDescent="0.35">
      <c r="A1790" s="18">
        <v>44521</v>
      </c>
      <c r="B1790" s="17">
        <f t="shared" si="152"/>
        <v>2021</v>
      </c>
      <c r="C1790" s="17">
        <f t="shared" si="153"/>
        <v>11</v>
      </c>
      <c r="D1790" s="17">
        <f t="shared" si="154"/>
        <v>21</v>
      </c>
      <c r="E1790" s="17">
        <v>0</v>
      </c>
      <c r="F1790" s="17">
        <v>0</v>
      </c>
      <c r="G1790" s="12">
        <f t="shared" si="155"/>
        <v>0</v>
      </c>
    </row>
    <row r="1791" spans="1:7" x14ac:dyDescent="0.35">
      <c r="A1791" s="18">
        <v>44522</v>
      </c>
      <c r="B1791" s="17">
        <f t="shared" si="152"/>
        <v>2021</v>
      </c>
      <c r="C1791" s="17">
        <f t="shared" si="153"/>
        <v>11</v>
      </c>
      <c r="D1791" s="17">
        <f t="shared" si="154"/>
        <v>22</v>
      </c>
      <c r="E1791" s="17">
        <v>0</v>
      </c>
      <c r="F1791" s="17">
        <v>0</v>
      </c>
      <c r="G1791" s="12">
        <f t="shared" si="155"/>
        <v>0</v>
      </c>
    </row>
    <row r="1792" spans="1:7" x14ac:dyDescent="0.35">
      <c r="A1792" s="18">
        <v>44523</v>
      </c>
      <c r="B1792" s="17">
        <f t="shared" si="152"/>
        <v>2021</v>
      </c>
      <c r="C1792" s="17">
        <f t="shared" si="153"/>
        <v>11</v>
      </c>
      <c r="D1792" s="17">
        <f t="shared" si="154"/>
        <v>23</v>
      </c>
      <c r="E1792" s="17">
        <v>0</v>
      </c>
      <c r="F1792" s="17">
        <v>0</v>
      </c>
      <c r="G1792" s="12">
        <f t="shared" si="155"/>
        <v>0</v>
      </c>
    </row>
    <row r="1793" spans="1:7" x14ac:dyDescent="0.35">
      <c r="A1793" s="18">
        <v>44524</v>
      </c>
      <c r="B1793" s="17">
        <f t="shared" si="152"/>
        <v>2021</v>
      </c>
      <c r="C1793" s="17">
        <f t="shared" si="153"/>
        <v>11</v>
      </c>
      <c r="D1793" s="17">
        <f t="shared" si="154"/>
        <v>24</v>
      </c>
      <c r="E1793" s="17">
        <v>0</v>
      </c>
      <c r="F1793" s="17">
        <v>0</v>
      </c>
      <c r="G1793" s="12">
        <f t="shared" si="155"/>
        <v>0</v>
      </c>
    </row>
    <row r="1794" spans="1:7" x14ac:dyDescent="0.35">
      <c r="A1794" s="18">
        <v>44525</v>
      </c>
      <c r="B1794" s="17">
        <f t="shared" si="152"/>
        <v>2021</v>
      </c>
      <c r="C1794" s="17">
        <f t="shared" si="153"/>
        <v>11</v>
      </c>
      <c r="D1794" s="17">
        <f t="shared" si="154"/>
        <v>25</v>
      </c>
      <c r="E1794" s="17">
        <v>0</v>
      </c>
      <c r="F1794" s="17">
        <v>0</v>
      </c>
      <c r="G1794" s="12">
        <f t="shared" si="155"/>
        <v>0</v>
      </c>
    </row>
    <row r="1795" spans="1:7" x14ac:dyDescent="0.35">
      <c r="A1795" s="18">
        <v>44526</v>
      </c>
      <c r="B1795" s="17">
        <f t="shared" si="152"/>
        <v>2021</v>
      </c>
      <c r="C1795" s="17">
        <f t="shared" si="153"/>
        <v>11</v>
      </c>
      <c r="D1795" s="17">
        <f t="shared" si="154"/>
        <v>26</v>
      </c>
      <c r="E1795" s="17">
        <v>0</v>
      </c>
      <c r="F1795" s="17">
        <v>0</v>
      </c>
      <c r="G1795" s="12">
        <f t="shared" si="155"/>
        <v>0</v>
      </c>
    </row>
    <row r="1796" spans="1:7" x14ac:dyDescent="0.35">
      <c r="A1796" s="18">
        <v>44527</v>
      </c>
      <c r="B1796" s="17">
        <f t="shared" si="152"/>
        <v>2021</v>
      </c>
      <c r="C1796" s="17">
        <f t="shared" si="153"/>
        <v>11</v>
      </c>
      <c r="D1796" s="17">
        <f t="shared" si="154"/>
        <v>27</v>
      </c>
      <c r="E1796" s="17">
        <v>0</v>
      </c>
      <c r="F1796" s="17">
        <v>0</v>
      </c>
      <c r="G1796" s="12">
        <f t="shared" si="155"/>
        <v>0</v>
      </c>
    </row>
    <row r="1797" spans="1:7" x14ac:dyDescent="0.35">
      <c r="A1797" s="18">
        <v>44528</v>
      </c>
      <c r="B1797" s="17">
        <f t="shared" si="152"/>
        <v>2021</v>
      </c>
      <c r="C1797" s="17">
        <f t="shared" si="153"/>
        <v>11</v>
      </c>
      <c r="D1797" s="17">
        <f t="shared" si="154"/>
        <v>28</v>
      </c>
      <c r="E1797" s="17">
        <v>0</v>
      </c>
      <c r="F1797" s="17">
        <v>0</v>
      </c>
      <c r="G1797" s="12">
        <f t="shared" si="155"/>
        <v>0</v>
      </c>
    </row>
    <row r="1798" spans="1:7" x14ac:dyDescent="0.35">
      <c r="A1798" s="18">
        <v>44529</v>
      </c>
      <c r="B1798" s="17">
        <f t="shared" ref="B1798:B1861" si="156">YEAR(A1798)</f>
        <v>2021</v>
      </c>
      <c r="C1798" s="17">
        <f t="shared" ref="C1798:C1861" si="157">MONTH(A1798)</f>
        <v>11</v>
      </c>
      <c r="D1798" s="17">
        <f t="shared" ref="D1798:D1861" si="158">DAY(A1798)</f>
        <v>29</v>
      </c>
      <c r="E1798" s="17">
        <v>0</v>
      </c>
      <c r="F1798" s="17">
        <v>0</v>
      </c>
      <c r="G1798" s="12">
        <f t="shared" ref="G1798:G1861" si="159">SUM(E1798:F1798)/1000</f>
        <v>0</v>
      </c>
    </row>
    <row r="1799" spans="1:7" x14ac:dyDescent="0.35">
      <c r="A1799" s="18">
        <v>44530</v>
      </c>
      <c r="B1799" s="17">
        <f t="shared" si="156"/>
        <v>2021</v>
      </c>
      <c r="C1799" s="17">
        <f t="shared" si="157"/>
        <v>11</v>
      </c>
      <c r="D1799" s="17">
        <f t="shared" si="158"/>
        <v>30</v>
      </c>
      <c r="E1799" s="17">
        <v>1.19</v>
      </c>
      <c r="F1799" s="17">
        <v>0</v>
      </c>
      <c r="G1799" s="12">
        <f t="shared" si="159"/>
        <v>1.1899999999999999E-3</v>
      </c>
    </row>
    <row r="1800" spans="1:7" x14ac:dyDescent="0.35">
      <c r="A1800" s="18">
        <v>44531</v>
      </c>
      <c r="B1800" s="17">
        <f t="shared" si="156"/>
        <v>2021</v>
      </c>
      <c r="C1800" s="17">
        <f t="shared" si="157"/>
        <v>12</v>
      </c>
      <c r="D1800" s="17">
        <f t="shared" si="158"/>
        <v>1</v>
      </c>
      <c r="E1800" s="17">
        <v>0</v>
      </c>
      <c r="F1800" s="17">
        <v>0</v>
      </c>
      <c r="G1800" s="12">
        <f t="shared" si="159"/>
        <v>0</v>
      </c>
    </row>
    <row r="1801" spans="1:7" x14ac:dyDescent="0.35">
      <c r="A1801" s="18">
        <v>44532</v>
      </c>
      <c r="B1801" s="17">
        <f t="shared" si="156"/>
        <v>2021</v>
      </c>
      <c r="C1801" s="17">
        <f t="shared" si="157"/>
        <v>12</v>
      </c>
      <c r="D1801" s="17">
        <f t="shared" si="158"/>
        <v>2</v>
      </c>
      <c r="E1801" s="17">
        <v>0</v>
      </c>
      <c r="F1801" s="17">
        <v>0</v>
      </c>
      <c r="G1801" s="12">
        <f t="shared" si="159"/>
        <v>0</v>
      </c>
    </row>
    <row r="1802" spans="1:7" x14ac:dyDescent="0.35">
      <c r="A1802" s="18">
        <v>44533</v>
      </c>
      <c r="B1802" s="17">
        <f t="shared" si="156"/>
        <v>2021</v>
      </c>
      <c r="C1802" s="17">
        <f t="shared" si="157"/>
        <v>12</v>
      </c>
      <c r="D1802" s="17">
        <f t="shared" si="158"/>
        <v>3</v>
      </c>
      <c r="E1802" s="17">
        <v>0</v>
      </c>
      <c r="F1802" s="17">
        <v>0</v>
      </c>
      <c r="G1802" s="12">
        <f t="shared" si="159"/>
        <v>0</v>
      </c>
    </row>
    <row r="1803" spans="1:7" x14ac:dyDescent="0.35">
      <c r="A1803" s="18">
        <v>44534</v>
      </c>
      <c r="B1803" s="17">
        <f t="shared" si="156"/>
        <v>2021</v>
      </c>
      <c r="C1803" s="17">
        <f t="shared" si="157"/>
        <v>12</v>
      </c>
      <c r="D1803" s="17">
        <f t="shared" si="158"/>
        <v>4</v>
      </c>
      <c r="E1803" s="17">
        <v>3.25</v>
      </c>
      <c r="F1803" s="17">
        <v>0</v>
      </c>
      <c r="G1803" s="12">
        <f t="shared" si="159"/>
        <v>3.2499999999999999E-3</v>
      </c>
    </row>
    <row r="1804" spans="1:7" x14ac:dyDescent="0.35">
      <c r="A1804" s="18">
        <v>44535</v>
      </c>
      <c r="B1804" s="17">
        <f t="shared" si="156"/>
        <v>2021</v>
      </c>
      <c r="C1804" s="17">
        <f t="shared" si="157"/>
        <v>12</v>
      </c>
      <c r="D1804" s="17">
        <f t="shared" si="158"/>
        <v>5</v>
      </c>
      <c r="E1804" s="17">
        <v>0</v>
      </c>
      <c r="F1804" s="17">
        <v>0</v>
      </c>
      <c r="G1804" s="12">
        <f t="shared" si="159"/>
        <v>0</v>
      </c>
    </row>
    <row r="1805" spans="1:7" x14ac:dyDescent="0.35">
      <c r="A1805" s="18">
        <v>44536</v>
      </c>
      <c r="B1805" s="17">
        <f t="shared" si="156"/>
        <v>2021</v>
      </c>
      <c r="C1805" s="17">
        <f t="shared" si="157"/>
        <v>12</v>
      </c>
      <c r="D1805" s="17">
        <f t="shared" si="158"/>
        <v>6</v>
      </c>
      <c r="E1805" s="17">
        <v>0</v>
      </c>
      <c r="F1805" s="17">
        <v>0</v>
      </c>
      <c r="G1805" s="12">
        <f t="shared" si="159"/>
        <v>0</v>
      </c>
    </row>
    <row r="1806" spans="1:7" x14ac:dyDescent="0.35">
      <c r="A1806" s="18">
        <v>44537</v>
      </c>
      <c r="B1806" s="17">
        <f t="shared" si="156"/>
        <v>2021</v>
      </c>
      <c r="C1806" s="17">
        <f t="shared" si="157"/>
        <v>12</v>
      </c>
      <c r="D1806" s="17">
        <f t="shared" si="158"/>
        <v>7</v>
      </c>
      <c r="E1806" s="17">
        <v>0</v>
      </c>
      <c r="F1806" s="17">
        <v>0</v>
      </c>
      <c r="G1806" s="12">
        <f t="shared" si="159"/>
        <v>0</v>
      </c>
    </row>
    <row r="1807" spans="1:7" x14ac:dyDescent="0.35">
      <c r="A1807" s="18">
        <v>44538</v>
      </c>
      <c r="B1807" s="17">
        <f t="shared" si="156"/>
        <v>2021</v>
      </c>
      <c r="C1807" s="17">
        <f t="shared" si="157"/>
        <v>12</v>
      </c>
      <c r="D1807" s="17">
        <f t="shared" si="158"/>
        <v>8</v>
      </c>
      <c r="E1807" s="17">
        <v>0</v>
      </c>
      <c r="F1807" s="17">
        <v>0</v>
      </c>
      <c r="G1807" s="12">
        <f t="shared" si="159"/>
        <v>0</v>
      </c>
    </row>
    <row r="1808" spans="1:7" x14ac:dyDescent="0.35">
      <c r="A1808" s="18">
        <v>44539</v>
      </c>
      <c r="B1808" s="17">
        <f t="shared" si="156"/>
        <v>2021</v>
      </c>
      <c r="C1808" s="17">
        <f t="shared" si="157"/>
        <v>12</v>
      </c>
      <c r="D1808" s="17">
        <f t="shared" si="158"/>
        <v>9</v>
      </c>
      <c r="E1808" s="17">
        <v>0</v>
      </c>
      <c r="F1808" s="17">
        <v>0</v>
      </c>
      <c r="G1808" s="12">
        <f t="shared" si="159"/>
        <v>0</v>
      </c>
    </row>
    <row r="1809" spans="1:7" x14ac:dyDescent="0.35">
      <c r="A1809" s="18">
        <v>44540</v>
      </c>
      <c r="B1809" s="17">
        <f t="shared" si="156"/>
        <v>2021</v>
      </c>
      <c r="C1809" s="17">
        <f t="shared" si="157"/>
        <v>12</v>
      </c>
      <c r="D1809" s="17">
        <f t="shared" si="158"/>
        <v>10</v>
      </c>
      <c r="E1809" s="17">
        <v>0.12</v>
      </c>
      <c r="F1809" s="17">
        <v>0</v>
      </c>
      <c r="G1809" s="12">
        <f t="shared" si="159"/>
        <v>1.1999999999999999E-4</v>
      </c>
    </row>
    <row r="1810" spans="1:7" x14ac:dyDescent="0.35">
      <c r="A1810" s="18">
        <v>44541</v>
      </c>
      <c r="B1810" s="17">
        <f t="shared" si="156"/>
        <v>2021</v>
      </c>
      <c r="C1810" s="17">
        <f t="shared" si="157"/>
        <v>12</v>
      </c>
      <c r="D1810" s="17">
        <f t="shared" si="158"/>
        <v>11</v>
      </c>
      <c r="E1810" s="17">
        <v>0</v>
      </c>
      <c r="F1810" s="17">
        <v>0</v>
      </c>
      <c r="G1810" s="12">
        <f t="shared" si="159"/>
        <v>0</v>
      </c>
    </row>
    <row r="1811" spans="1:7" x14ac:dyDescent="0.35">
      <c r="A1811" s="18">
        <v>44542</v>
      </c>
      <c r="B1811" s="17">
        <f t="shared" si="156"/>
        <v>2021</v>
      </c>
      <c r="C1811" s="17">
        <f t="shared" si="157"/>
        <v>12</v>
      </c>
      <c r="D1811" s="17">
        <f t="shared" si="158"/>
        <v>12</v>
      </c>
      <c r="E1811" s="17">
        <v>6.67</v>
      </c>
      <c r="F1811" s="17">
        <v>0</v>
      </c>
      <c r="G1811" s="12">
        <f t="shared" si="159"/>
        <v>6.6699999999999997E-3</v>
      </c>
    </row>
    <row r="1812" spans="1:7" x14ac:dyDescent="0.35">
      <c r="A1812" s="18">
        <v>44543</v>
      </c>
      <c r="B1812" s="17">
        <f t="shared" si="156"/>
        <v>2021</v>
      </c>
      <c r="C1812" s="17">
        <f t="shared" si="157"/>
        <v>12</v>
      </c>
      <c r="D1812" s="17">
        <f t="shared" si="158"/>
        <v>13</v>
      </c>
      <c r="E1812" s="17">
        <v>0</v>
      </c>
      <c r="F1812" s="17">
        <v>0</v>
      </c>
      <c r="G1812" s="12">
        <f t="shared" si="159"/>
        <v>0</v>
      </c>
    </row>
    <row r="1813" spans="1:7" x14ac:dyDescent="0.35">
      <c r="A1813" s="18">
        <v>44544</v>
      </c>
      <c r="B1813" s="17">
        <f t="shared" si="156"/>
        <v>2021</v>
      </c>
      <c r="C1813" s="17">
        <f t="shared" si="157"/>
        <v>12</v>
      </c>
      <c r="D1813" s="17">
        <f t="shared" si="158"/>
        <v>14</v>
      </c>
      <c r="E1813" s="17">
        <v>4.12</v>
      </c>
      <c r="F1813" s="17">
        <v>0</v>
      </c>
      <c r="G1813" s="12">
        <f t="shared" si="159"/>
        <v>4.1200000000000004E-3</v>
      </c>
    </row>
    <row r="1814" spans="1:7" x14ac:dyDescent="0.35">
      <c r="A1814" s="18">
        <v>44545</v>
      </c>
      <c r="B1814" s="17">
        <f t="shared" si="156"/>
        <v>2021</v>
      </c>
      <c r="C1814" s="17">
        <f t="shared" si="157"/>
        <v>12</v>
      </c>
      <c r="D1814" s="17">
        <f t="shared" si="158"/>
        <v>15</v>
      </c>
      <c r="E1814" s="17">
        <v>0</v>
      </c>
      <c r="F1814" s="17">
        <v>0</v>
      </c>
      <c r="G1814" s="12">
        <f t="shared" si="159"/>
        <v>0</v>
      </c>
    </row>
    <row r="1815" spans="1:7" x14ac:dyDescent="0.35">
      <c r="A1815" s="18">
        <v>44546</v>
      </c>
      <c r="B1815" s="17">
        <f t="shared" si="156"/>
        <v>2021</v>
      </c>
      <c r="C1815" s="17">
        <f t="shared" si="157"/>
        <v>12</v>
      </c>
      <c r="D1815" s="17">
        <f t="shared" si="158"/>
        <v>16</v>
      </c>
      <c r="E1815" s="17">
        <v>0</v>
      </c>
      <c r="F1815" s="17">
        <v>0</v>
      </c>
      <c r="G1815" s="12">
        <f t="shared" si="159"/>
        <v>0</v>
      </c>
    </row>
    <row r="1816" spans="1:7" x14ac:dyDescent="0.35">
      <c r="A1816" s="18">
        <v>44547</v>
      </c>
      <c r="B1816" s="17">
        <f t="shared" si="156"/>
        <v>2021</v>
      </c>
      <c r="C1816" s="17">
        <f t="shared" si="157"/>
        <v>12</v>
      </c>
      <c r="D1816" s="17">
        <f t="shared" si="158"/>
        <v>17</v>
      </c>
      <c r="E1816" s="17">
        <v>0</v>
      </c>
      <c r="F1816" s="17">
        <v>0</v>
      </c>
      <c r="G1816" s="12">
        <f t="shared" si="159"/>
        <v>0</v>
      </c>
    </row>
    <row r="1817" spans="1:7" x14ac:dyDescent="0.35">
      <c r="A1817" s="18">
        <v>44548</v>
      </c>
      <c r="B1817" s="17">
        <f t="shared" si="156"/>
        <v>2021</v>
      </c>
      <c r="C1817" s="17">
        <f t="shared" si="157"/>
        <v>12</v>
      </c>
      <c r="D1817" s="17">
        <f t="shared" si="158"/>
        <v>18</v>
      </c>
      <c r="E1817" s="17">
        <v>0</v>
      </c>
      <c r="F1817" s="17">
        <v>0</v>
      </c>
      <c r="G1817" s="12">
        <f t="shared" si="159"/>
        <v>0</v>
      </c>
    </row>
    <row r="1818" spans="1:7" x14ac:dyDescent="0.35">
      <c r="A1818" s="18">
        <v>44549</v>
      </c>
      <c r="B1818" s="17">
        <f t="shared" si="156"/>
        <v>2021</v>
      </c>
      <c r="C1818" s="17">
        <f t="shared" si="157"/>
        <v>12</v>
      </c>
      <c r="D1818" s="17">
        <f t="shared" si="158"/>
        <v>19</v>
      </c>
      <c r="E1818" s="17">
        <v>0</v>
      </c>
      <c r="F1818" s="17">
        <v>0</v>
      </c>
      <c r="G1818" s="12">
        <f t="shared" si="159"/>
        <v>0</v>
      </c>
    </row>
    <row r="1819" spans="1:7" x14ac:dyDescent="0.35">
      <c r="A1819" s="18">
        <v>44550</v>
      </c>
      <c r="B1819" s="17">
        <f t="shared" si="156"/>
        <v>2021</v>
      </c>
      <c r="C1819" s="17">
        <f t="shared" si="157"/>
        <v>12</v>
      </c>
      <c r="D1819" s="17">
        <f t="shared" si="158"/>
        <v>20</v>
      </c>
      <c r="E1819" s="17">
        <v>0</v>
      </c>
      <c r="F1819" s="17">
        <v>0</v>
      </c>
      <c r="G1819" s="12">
        <f t="shared" si="159"/>
        <v>0</v>
      </c>
    </row>
    <row r="1820" spans="1:7" x14ac:dyDescent="0.35">
      <c r="A1820" s="18">
        <v>44551</v>
      </c>
      <c r="B1820" s="17">
        <f t="shared" si="156"/>
        <v>2021</v>
      </c>
      <c r="C1820" s="17">
        <f t="shared" si="157"/>
        <v>12</v>
      </c>
      <c r="D1820" s="17">
        <f t="shared" si="158"/>
        <v>21</v>
      </c>
      <c r="E1820" s="17">
        <v>0</v>
      </c>
      <c r="F1820" s="17">
        <v>0</v>
      </c>
      <c r="G1820" s="12">
        <f t="shared" si="159"/>
        <v>0</v>
      </c>
    </row>
    <row r="1821" spans="1:7" x14ac:dyDescent="0.35">
      <c r="A1821" s="18">
        <v>44552</v>
      </c>
      <c r="B1821" s="17">
        <f t="shared" si="156"/>
        <v>2021</v>
      </c>
      <c r="C1821" s="17">
        <f t="shared" si="157"/>
        <v>12</v>
      </c>
      <c r="D1821" s="17">
        <f t="shared" si="158"/>
        <v>22</v>
      </c>
      <c r="E1821" s="17">
        <v>1.67</v>
      </c>
      <c r="F1821" s="17">
        <v>0</v>
      </c>
      <c r="G1821" s="12">
        <f t="shared" si="159"/>
        <v>1.6699999999999998E-3</v>
      </c>
    </row>
    <row r="1822" spans="1:7" x14ac:dyDescent="0.35">
      <c r="A1822" s="18">
        <v>44553</v>
      </c>
      <c r="B1822" s="17">
        <f t="shared" si="156"/>
        <v>2021</v>
      </c>
      <c r="C1822" s="17">
        <f t="shared" si="157"/>
        <v>12</v>
      </c>
      <c r="D1822" s="17">
        <f t="shared" si="158"/>
        <v>23</v>
      </c>
      <c r="E1822" s="17">
        <v>4.3099999999999996</v>
      </c>
      <c r="F1822" s="17">
        <v>0</v>
      </c>
      <c r="G1822" s="12">
        <f t="shared" si="159"/>
        <v>4.3099999999999996E-3</v>
      </c>
    </row>
    <row r="1823" spans="1:7" x14ac:dyDescent="0.35">
      <c r="A1823" s="18">
        <v>44554</v>
      </c>
      <c r="B1823" s="17">
        <f t="shared" si="156"/>
        <v>2021</v>
      </c>
      <c r="C1823" s="17">
        <f t="shared" si="157"/>
        <v>12</v>
      </c>
      <c r="D1823" s="17">
        <f t="shared" si="158"/>
        <v>24</v>
      </c>
      <c r="E1823" s="17">
        <v>12.93</v>
      </c>
      <c r="F1823" s="17">
        <v>0</v>
      </c>
      <c r="G1823" s="12">
        <f t="shared" si="159"/>
        <v>1.2930000000000001E-2</v>
      </c>
    </row>
    <row r="1824" spans="1:7" x14ac:dyDescent="0.35">
      <c r="A1824" s="18">
        <v>44555</v>
      </c>
      <c r="B1824" s="17">
        <f t="shared" si="156"/>
        <v>2021</v>
      </c>
      <c r="C1824" s="17">
        <f t="shared" si="157"/>
        <v>12</v>
      </c>
      <c r="D1824" s="17">
        <f t="shared" si="158"/>
        <v>25</v>
      </c>
      <c r="E1824" s="17">
        <v>27.33</v>
      </c>
      <c r="F1824" s="17">
        <v>0</v>
      </c>
      <c r="G1824" s="12">
        <f t="shared" si="159"/>
        <v>2.7329999999999997E-2</v>
      </c>
    </row>
    <row r="1825" spans="1:7" x14ac:dyDescent="0.35">
      <c r="A1825" s="18">
        <v>44556</v>
      </c>
      <c r="B1825" s="17">
        <f t="shared" si="156"/>
        <v>2021</v>
      </c>
      <c r="C1825" s="17">
        <f t="shared" si="157"/>
        <v>12</v>
      </c>
      <c r="D1825" s="17">
        <f t="shared" si="158"/>
        <v>26</v>
      </c>
      <c r="E1825" s="17">
        <v>23.25</v>
      </c>
      <c r="F1825" s="17">
        <v>0</v>
      </c>
      <c r="G1825" s="12">
        <f t="shared" si="159"/>
        <v>2.325E-2</v>
      </c>
    </row>
    <row r="1826" spans="1:7" x14ac:dyDescent="0.35">
      <c r="A1826" s="18">
        <v>44557</v>
      </c>
      <c r="B1826" s="17">
        <f t="shared" si="156"/>
        <v>2021</v>
      </c>
      <c r="C1826" s="17">
        <f t="shared" si="157"/>
        <v>12</v>
      </c>
      <c r="D1826" s="17">
        <f t="shared" si="158"/>
        <v>27</v>
      </c>
      <c r="E1826" s="17">
        <v>30.23</v>
      </c>
      <c r="F1826" s="17">
        <v>0</v>
      </c>
      <c r="G1826" s="12">
        <f t="shared" si="159"/>
        <v>3.023E-2</v>
      </c>
    </row>
    <row r="1827" spans="1:7" x14ac:dyDescent="0.35">
      <c r="A1827" s="18">
        <v>44558</v>
      </c>
      <c r="B1827" s="17">
        <f t="shared" si="156"/>
        <v>2021</v>
      </c>
      <c r="C1827" s="17">
        <f t="shared" si="157"/>
        <v>12</v>
      </c>
      <c r="D1827" s="17">
        <f t="shared" si="158"/>
        <v>28</v>
      </c>
      <c r="E1827" s="17">
        <v>27.2</v>
      </c>
      <c r="F1827" s="17">
        <v>8.66</v>
      </c>
      <c r="G1827" s="12">
        <f t="shared" si="159"/>
        <v>3.5859999999999996E-2</v>
      </c>
    </row>
    <row r="1828" spans="1:7" x14ac:dyDescent="0.35">
      <c r="A1828" s="18">
        <v>44559</v>
      </c>
      <c r="B1828" s="17">
        <f t="shared" si="156"/>
        <v>2021</v>
      </c>
      <c r="C1828" s="17">
        <f t="shared" si="157"/>
        <v>12</v>
      </c>
      <c r="D1828" s="17">
        <f t="shared" si="158"/>
        <v>29</v>
      </c>
      <c r="E1828" s="17">
        <v>46.93</v>
      </c>
      <c r="F1828" s="17">
        <v>13.94</v>
      </c>
      <c r="G1828" s="12">
        <f t="shared" si="159"/>
        <v>6.087E-2</v>
      </c>
    </row>
    <row r="1829" spans="1:7" x14ac:dyDescent="0.35">
      <c r="A1829" s="18">
        <v>44560</v>
      </c>
      <c r="B1829" s="17">
        <f t="shared" si="156"/>
        <v>2021</v>
      </c>
      <c r="C1829" s="17">
        <f t="shared" si="157"/>
        <v>12</v>
      </c>
      <c r="D1829" s="17">
        <f t="shared" si="158"/>
        <v>30</v>
      </c>
      <c r="E1829" s="17">
        <v>44.24</v>
      </c>
      <c r="F1829" s="17">
        <v>15.11</v>
      </c>
      <c r="G1829" s="12">
        <f t="shared" si="159"/>
        <v>5.935E-2</v>
      </c>
    </row>
    <row r="1830" spans="1:7" x14ac:dyDescent="0.35">
      <c r="A1830" s="18">
        <v>44561</v>
      </c>
      <c r="B1830" s="17">
        <f t="shared" si="156"/>
        <v>2021</v>
      </c>
      <c r="C1830" s="17">
        <f t="shared" si="157"/>
        <v>12</v>
      </c>
      <c r="D1830" s="17">
        <f t="shared" si="158"/>
        <v>31</v>
      </c>
      <c r="E1830" s="17">
        <v>58.58</v>
      </c>
      <c r="F1830" s="17">
        <v>15.13</v>
      </c>
      <c r="G1830" s="12">
        <f t="shared" si="159"/>
        <v>7.3709999999999998E-2</v>
      </c>
    </row>
    <row r="1831" spans="1:7" x14ac:dyDescent="0.35">
      <c r="A1831" s="18">
        <v>44562</v>
      </c>
      <c r="B1831" s="17">
        <f t="shared" si="156"/>
        <v>2022</v>
      </c>
      <c r="C1831" s="17">
        <f t="shared" si="157"/>
        <v>1</v>
      </c>
      <c r="D1831" s="17">
        <f t="shared" si="158"/>
        <v>1</v>
      </c>
      <c r="E1831" s="17">
        <v>56.57</v>
      </c>
      <c r="F1831" s="17">
        <v>9.5299999999999994</v>
      </c>
      <c r="G1831" s="12">
        <f t="shared" si="159"/>
        <v>6.6099999999999992E-2</v>
      </c>
    </row>
    <row r="1832" spans="1:7" x14ac:dyDescent="0.35">
      <c r="A1832" s="18">
        <v>44563</v>
      </c>
      <c r="B1832" s="17">
        <f t="shared" si="156"/>
        <v>2022</v>
      </c>
      <c r="C1832" s="17">
        <f t="shared" si="157"/>
        <v>1</v>
      </c>
      <c r="D1832" s="17">
        <f t="shared" si="158"/>
        <v>2</v>
      </c>
      <c r="E1832" s="17">
        <v>53.64</v>
      </c>
      <c r="F1832" s="17">
        <v>12.56</v>
      </c>
      <c r="G1832" s="12">
        <f t="shared" si="159"/>
        <v>6.6200000000000009E-2</v>
      </c>
    </row>
    <row r="1833" spans="1:7" x14ac:dyDescent="0.35">
      <c r="A1833" s="18">
        <v>44564</v>
      </c>
      <c r="B1833" s="17">
        <f t="shared" si="156"/>
        <v>2022</v>
      </c>
      <c r="C1833" s="17">
        <f t="shared" si="157"/>
        <v>1</v>
      </c>
      <c r="D1833" s="17">
        <f t="shared" si="158"/>
        <v>3</v>
      </c>
      <c r="E1833" s="17">
        <v>55.75</v>
      </c>
      <c r="F1833" s="17">
        <v>10.95</v>
      </c>
      <c r="G1833" s="12">
        <f t="shared" si="159"/>
        <v>6.6700000000000009E-2</v>
      </c>
    </row>
    <row r="1834" spans="1:7" x14ac:dyDescent="0.35">
      <c r="A1834" s="18">
        <v>44565</v>
      </c>
      <c r="B1834" s="17">
        <f t="shared" si="156"/>
        <v>2022</v>
      </c>
      <c r="C1834" s="17">
        <f t="shared" si="157"/>
        <v>1</v>
      </c>
      <c r="D1834" s="17">
        <f t="shared" si="158"/>
        <v>4</v>
      </c>
      <c r="E1834" s="17">
        <v>26.24</v>
      </c>
      <c r="F1834" s="17">
        <v>14.43</v>
      </c>
      <c r="G1834" s="12">
        <f t="shared" si="159"/>
        <v>4.0670000000000005E-2</v>
      </c>
    </row>
    <row r="1835" spans="1:7" x14ac:dyDescent="0.35">
      <c r="A1835" s="18">
        <v>44566</v>
      </c>
      <c r="B1835" s="17">
        <f t="shared" si="156"/>
        <v>2022</v>
      </c>
      <c r="C1835" s="17">
        <f t="shared" si="157"/>
        <v>1</v>
      </c>
      <c r="D1835" s="17">
        <f t="shared" si="158"/>
        <v>5</v>
      </c>
      <c r="E1835" s="17">
        <v>0</v>
      </c>
      <c r="F1835" s="17">
        <v>0</v>
      </c>
      <c r="G1835" s="12">
        <f t="shared" si="159"/>
        <v>0</v>
      </c>
    </row>
    <row r="1836" spans="1:7" x14ac:dyDescent="0.35">
      <c r="A1836" s="18">
        <v>44567</v>
      </c>
      <c r="B1836" s="17">
        <f t="shared" si="156"/>
        <v>2022</v>
      </c>
      <c r="C1836" s="17">
        <f t="shared" si="157"/>
        <v>1</v>
      </c>
      <c r="D1836" s="17">
        <f t="shared" si="158"/>
        <v>6</v>
      </c>
      <c r="E1836" s="17">
        <v>0</v>
      </c>
      <c r="F1836" s="17">
        <v>0</v>
      </c>
      <c r="G1836" s="12">
        <f t="shared" si="159"/>
        <v>0</v>
      </c>
    </row>
    <row r="1837" spans="1:7" x14ac:dyDescent="0.35">
      <c r="A1837" s="18">
        <v>44568</v>
      </c>
      <c r="B1837" s="17">
        <f t="shared" si="156"/>
        <v>2022</v>
      </c>
      <c r="C1837" s="17">
        <f t="shared" si="157"/>
        <v>1</v>
      </c>
      <c r="D1837" s="17">
        <f t="shared" si="158"/>
        <v>7</v>
      </c>
      <c r="E1837" s="17">
        <v>7.62</v>
      </c>
      <c r="F1837" s="17">
        <v>0</v>
      </c>
      <c r="G1837" s="12">
        <f t="shared" si="159"/>
        <v>7.62E-3</v>
      </c>
    </row>
    <row r="1838" spans="1:7" x14ac:dyDescent="0.35">
      <c r="A1838" s="18">
        <v>44569</v>
      </c>
      <c r="B1838" s="17">
        <f t="shared" si="156"/>
        <v>2022</v>
      </c>
      <c r="C1838" s="17">
        <f t="shared" si="157"/>
        <v>1</v>
      </c>
      <c r="D1838" s="17">
        <f t="shared" si="158"/>
        <v>8</v>
      </c>
      <c r="E1838" s="17">
        <v>21.59</v>
      </c>
      <c r="F1838" s="17">
        <v>0</v>
      </c>
      <c r="G1838" s="12">
        <f t="shared" si="159"/>
        <v>2.1590000000000002E-2</v>
      </c>
    </row>
    <row r="1839" spans="1:7" x14ac:dyDescent="0.35">
      <c r="A1839" s="18">
        <v>44570</v>
      </c>
      <c r="B1839" s="17">
        <f t="shared" si="156"/>
        <v>2022</v>
      </c>
      <c r="C1839" s="17">
        <f t="shared" si="157"/>
        <v>1</v>
      </c>
      <c r="D1839" s="17">
        <f t="shared" si="158"/>
        <v>9</v>
      </c>
      <c r="E1839" s="17">
        <v>13.03</v>
      </c>
      <c r="F1839" s="17">
        <v>0</v>
      </c>
      <c r="G1839" s="12">
        <f t="shared" si="159"/>
        <v>1.303E-2</v>
      </c>
    </row>
    <row r="1840" spans="1:7" x14ac:dyDescent="0.35">
      <c r="A1840" s="18">
        <v>44571</v>
      </c>
      <c r="B1840" s="17">
        <f t="shared" si="156"/>
        <v>2022</v>
      </c>
      <c r="C1840" s="17">
        <f t="shared" si="157"/>
        <v>1</v>
      </c>
      <c r="D1840" s="17">
        <f t="shared" si="158"/>
        <v>10</v>
      </c>
      <c r="E1840" s="17">
        <v>16.02</v>
      </c>
      <c r="F1840" s="17">
        <v>0</v>
      </c>
      <c r="G1840" s="12">
        <f t="shared" si="159"/>
        <v>1.602E-2</v>
      </c>
    </row>
    <row r="1841" spans="1:7" x14ac:dyDescent="0.35">
      <c r="A1841" s="18">
        <v>44572</v>
      </c>
      <c r="B1841" s="17">
        <f t="shared" si="156"/>
        <v>2022</v>
      </c>
      <c r="C1841" s="17">
        <f t="shared" si="157"/>
        <v>1</v>
      </c>
      <c r="D1841" s="17">
        <f t="shared" si="158"/>
        <v>11</v>
      </c>
      <c r="E1841" s="17">
        <v>0</v>
      </c>
      <c r="F1841" s="17">
        <v>0</v>
      </c>
      <c r="G1841" s="12">
        <f t="shared" si="159"/>
        <v>0</v>
      </c>
    </row>
    <row r="1842" spans="1:7" x14ac:dyDescent="0.35">
      <c r="A1842" s="18">
        <v>44573</v>
      </c>
      <c r="B1842" s="17">
        <f t="shared" si="156"/>
        <v>2022</v>
      </c>
      <c r="C1842" s="17">
        <f t="shared" si="157"/>
        <v>1</v>
      </c>
      <c r="D1842" s="17">
        <f t="shared" si="158"/>
        <v>12</v>
      </c>
      <c r="E1842" s="17">
        <v>1.91</v>
      </c>
      <c r="F1842" s="17">
        <v>0</v>
      </c>
      <c r="G1842" s="12">
        <f t="shared" si="159"/>
        <v>1.91E-3</v>
      </c>
    </row>
    <row r="1843" spans="1:7" x14ac:dyDescent="0.35">
      <c r="A1843" s="18">
        <v>44574</v>
      </c>
      <c r="B1843" s="17">
        <f t="shared" si="156"/>
        <v>2022</v>
      </c>
      <c r="C1843" s="17">
        <f t="shared" si="157"/>
        <v>1</v>
      </c>
      <c r="D1843" s="17">
        <f t="shared" si="158"/>
        <v>13</v>
      </c>
      <c r="E1843" s="17">
        <v>2.94</v>
      </c>
      <c r="F1843" s="17">
        <v>0</v>
      </c>
      <c r="G1843" s="12">
        <f t="shared" si="159"/>
        <v>2.9399999999999999E-3</v>
      </c>
    </row>
    <row r="1844" spans="1:7" x14ac:dyDescent="0.35">
      <c r="A1844" s="18">
        <v>44575</v>
      </c>
      <c r="B1844" s="17">
        <f t="shared" si="156"/>
        <v>2022</v>
      </c>
      <c r="C1844" s="17">
        <f t="shared" si="157"/>
        <v>1</v>
      </c>
      <c r="D1844" s="17">
        <f t="shared" si="158"/>
        <v>14</v>
      </c>
      <c r="E1844" s="17">
        <v>0</v>
      </c>
      <c r="F1844" s="17">
        <v>0</v>
      </c>
      <c r="G1844" s="12">
        <f t="shared" si="159"/>
        <v>0</v>
      </c>
    </row>
    <row r="1845" spans="1:7" x14ac:dyDescent="0.35">
      <c r="A1845" s="18">
        <v>44576</v>
      </c>
      <c r="B1845" s="17">
        <f t="shared" si="156"/>
        <v>2022</v>
      </c>
      <c r="C1845" s="17">
        <f t="shared" si="157"/>
        <v>1</v>
      </c>
      <c r="D1845" s="17">
        <f t="shared" si="158"/>
        <v>15</v>
      </c>
      <c r="E1845" s="17">
        <v>0</v>
      </c>
      <c r="F1845" s="17">
        <v>0</v>
      </c>
      <c r="G1845" s="12">
        <f t="shared" si="159"/>
        <v>0</v>
      </c>
    </row>
    <row r="1846" spans="1:7" x14ac:dyDescent="0.35">
      <c r="A1846" s="18">
        <v>44577</v>
      </c>
      <c r="B1846" s="17">
        <f t="shared" si="156"/>
        <v>2022</v>
      </c>
      <c r="C1846" s="17">
        <f t="shared" si="157"/>
        <v>1</v>
      </c>
      <c r="D1846" s="17">
        <f t="shared" si="158"/>
        <v>16</v>
      </c>
      <c r="E1846" s="17">
        <v>0</v>
      </c>
      <c r="F1846" s="17">
        <v>0</v>
      </c>
      <c r="G1846" s="12">
        <f t="shared" si="159"/>
        <v>0</v>
      </c>
    </row>
    <row r="1847" spans="1:7" x14ac:dyDescent="0.35">
      <c r="A1847" s="18">
        <v>44578</v>
      </c>
      <c r="B1847" s="17">
        <f t="shared" si="156"/>
        <v>2022</v>
      </c>
      <c r="C1847" s="17">
        <f t="shared" si="157"/>
        <v>1</v>
      </c>
      <c r="D1847" s="17">
        <f t="shared" si="158"/>
        <v>17</v>
      </c>
      <c r="E1847" s="17">
        <v>0</v>
      </c>
      <c r="F1847" s="17">
        <v>0</v>
      </c>
      <c r="G1847" s="12">
        <f t="shared" si="159"/>
        <v>0</v>
      </c>
    </row>
    <row r="1848" spans="1:7" x14ac:dyDescent="0.35">
      <c r="A1848" s="18">
        <v>44579</v>
      </c>
      <c r="B1848" s="17">
        <f t="shared" si="156"/>
        <v>2022</v>
      </c>
      <c r="C1848" s="17">
        <f t="shared" si="157"/>
        <v>1</v>
      </c>
      <c r="D1848" s="17">
        <f t="shared" si="158"/>
        <v>18</v>
      </c>
      <c r="E1848" s="17">
        <v>0</v>
      </c>
      <c r="F1848" s="17">
        <v>0</v>
      </c>
      <c r="G1848" s="12">
        <f t="shared" si="159"/>
        <v>0</v>
      </c>
    </row>
    <row r="1849" spans="1:7" x14ac:dyDescent="0.35">
      <c r="A1849" s="18">
        <v>44580</v>
      </c>
      <c r="B1849" s="17">
        <f t="shared" si="156"/>
        <v>2022</v>
      </c>
      <c r="C1849" s="17">
        <f t="shared" si="157"/>
        <v>1</v>
      </c>
      <c r="D1849" s="17">
        <f t="shared" si="158"/>
        <v>19</v>
      </c>
      <c r="E1849" s="17">
        <v>0</v>
      </c>
      <c r="F1849" s="17">
        <v>0</v>
      </c>
      <c r="G1849" s="12">
        <f t="shared" si="159"/>
        <v>0</v>
      </c>
    </row>
    <row r="1850" spans="1:7" x14ac:dyDescent="0.35">
      <c r="A1850" s="18">
        <v>44581</v>
      </c>
      <c r="B1850" s="17">
        <f t="shared" si="156"/>
        <v>2022</v>
      </c>
      <c r="C1850" s="17">
        <f t="shared" si="157"/>
        <v>1</v>
      </c>
      <c r="D1850" s="17">
        <f t="shared" si="158"/>
        <v>20</v>
      </c>
      <c r="E1850" s="17">
        <v>0</v>
      </c>
      <c r="F1850" s="17">
        <v>0</v>
      </c>
      <c r="G1850" s="12">
        <f t="shared" si="159"/>
        <v>0</v>
      </c>
    </row>
    <row r="1851" spans="1:7" x14ac:dyDescent="0.35">
      <c r="A1851" s="18">
        <v>44582</v>
      </c>
      <c r="B1851" s="17">
        <f t="shared" si="156"/>
        <v>2022</v>
      </c>
      <c r="C1851" s="17">
        <f t="shared" si="157"/>
        <v>1</v>
      </c>
      <c r="D1851" s="17">
        <f t="shared" si="158"/>
        <v>21</v>
      </c>
      <c r="E1851" s="17">
        <v>0</v>
      </c>
      <c r="F1851" s="17">
        <v>0</v>
      </c>
      <c r="G1851" s="12">
        <f t="shared" si="159"/>
        <v>0</v>
      </c>
    </row>
    <row r="1852" spans="1:7" x14ac:dyDescent="0.35">
      <c r="A1852" s="18">
        <v>44583</v>
      </c>
      <c r="B1852" s="17">
        <f t="shared" si="156"/>
        <v>2022</v>
      </c>
      <c r="C1852" s="17">
        <f t="shared" si="157"/>
        <v>1</v>
      </c>
      <c r="D1852" s="17">
        <f t="shared" si="158"/>
        <v>22</v>
      </c>
      <c r="E1852" s="17">
        <v>1.5</v>
      </c>
      <c r="F1852" s="17">
        <v>0</v>
      </c>
      <c r="G1852" s="12">
        <f t="shared" si="159"/>
        <v>1.5E-3</v>
      </c>
    </row>
    <row r="1853" spans="1:7" x14ac:dyDescent="0.35">
      <c r="A1853" s="18">
        <v>44584</v>
      </c>
      <c r="B1853" s="17">
        <f t="shared" si="156"/>
        <v>2022</v>
      </c>
      <c r="C1853" s="17">
        <f t="shared" si="157"/>
        <v>1</v>
      </c>
      <c r="D1853" s="17">
        <f t="shared" si="158"/>
        <v>23</v>
      </c>
      <c r="E1853" s="17">
        <v>3.3</v>
      </c>
      <c r="F1853" s="17">
        <v>0</v>
      </c>
      <c r="G1853" s="12">
        <f t="shared" si="159"/>
        <v>3.3E-3</v>
      </c>
    </row>
    <row r="1854" spans="1:7" x14ac:dyDescent="0.35">
      <c r="A1854" s="18">
        <v>44585</v>
      </c>
      <c r="B1854" s="17">
        <f t="shared" si="156"/>
        <v>2022</v>
      </c>
      <c r="C1854" s="17">
        <f t="shared" si="157"/>
        <v>1</v>
      </c>
      <c r="D1854" s="17">
        <f t="shared" si="158"/>
        <v>24</v>
      </c>
      <c r="E1854" s="17">
        <v>0</v>
      </c>
      <c r="F1854" s="17">
        <v>0</v>
      </c>
      <c r="G1854" s="12">
        <f t="shared" si="159"/>
        <v>0</v>
      </c>
    </row>
    <row r="1855" spans="1:7" x14ac:dyDescent="0.35">
      <c r="A1855" s="18">
        <v>44586</v>
      </c>
      <c r="B1855" s="17">
        <f t="shared" si="156"/>
        <v>2022</v>
      </c>
      <c r="C1855" s="17">
        <f t="shared" si="157"/>
        <v>1</v>
      </c>
      <c r="D1855" s="17">
        <f t="shared" si="158"/>
        <v>25</v>
      </c>
      <c r="E1855" s="17">
        <v>0</v>
      </c>
      <c r="F1855" s="17">
        <v>0</v>
      </c>
      <c r="G1855" s="12">
        <f t="shared" si="159"/>
        <v>0</v>
      </c>
    </row>
    <row r="1856" spans="1:7" x14ac:dyDescent="0.35">
      <c r="A1856" s="18">
        <v>44587</v>
      </c>
      <c r="B1856" s="17">
        <f t="shared" si="156"/>
        <v>2022</v>
      </c>
      <c r="C1856" s="17">
        <f t="shared" si="157"/>
        <v>1</v>
      </c>
      <c r="D1856" s="17">
        <f t="shared" si="158"/>
        <v>26</v>
      </c>
      <c r="E1856" s="17">
        <v>1.86</v>
      </c>
      <c r="F1856" s="17">
        <v>0</v>
      </c>
      <c r="G1856" s="12">
        <f t="shared" si="159"/>
        <v>1.8600000000000001E-3</v>
      </c>
    </row>
    <row r="1857" spans="1:7" x14ac:dyDescent="0.35">
      <c r="A1857" s="18">
        <v>44588</v>
      </c>
      <c r="B1857" s="17">
        <f t="shared" si="156"/>
        <v>2022</v>
      </c>
      <c r="C1857" s="17">
        <f t="shared" si="157"/>
        <v>1</v>
      </c>
      <c r="D1857" s="17">
        <f t="shared" si="158"/>
        <v>27</v>
      </c>
      <c r="E1857" s="17">
        <v>2.37</v>
      </c>
      <c r="F1857" s="17">
        <v>0</v>
      </c>
      <c r="G1857" s="12">
        <f t="shared" si="159"/>
        <v>2.3700000000000001E-3</v>
      </c>
    </row>
    <row r="1858" spans="1:7" x14ac:dyDescent="0.35">
      <c r="A1858" s="18">
        <v>44589</v>
      </c>
      <c r="B1858" s="17">
        <f t="shared" si="156"/>
        <v>2022</v>
      </c>
      <c r="C1858" s="17">
        <f t="shared" si="157"/>
        <v>1</v>
      </c>
      <c r="D1858" s="17">
        <f t="shared" si="158"/>
        <v>28</v>
      </c>
      <c r="E1858" s="17">
        <v>2.4500000000000002</v>
      </c>
      <c r="F1858" s="17">
        <v>0</v>
      </c>
      <c r="G1858" s="12">
        <f t="shared" si="159"/>
        <v>2.4500000000000004E-3</v>
      </c>
    </row>
    <row r="1859" spans="1:7" x14ac:dyDescent="0.35">
      <c r="A1859" s="18">
        <v>44590</v>
      </c>
      <c r="B1859" s="17">
        <f t="shared" si="156"/>
        <v>2022</v>
      </c>
      <c r="C1859" s="17">
        <f t="shared" si="157"/>
        <v>1</v>
      </c>
      <c r="D1859" s="17">
        <f t="shared" si="158"/>
        <v>29</v>
      </c>
      <c r="E1859" s="17">
        <v>2.37</v>
      </c>
      <c r="F1859" s="17">
        <v>0</v>
      </c>
      <c r="G1859" s="12">
        <f t="shared" si="159"/>
        <v>2.3700000000000001E-3</v>
      </c>
    </row>
    <row r="1860" spans="1:7" x14ac:dyDescent="0.35">
      <c r="A1860" s="18">
        <v>44591</v>
      </c>
      <c r="B1860" s="17">
        <f t="shared" si="156"/>
        <v>2022</v>
      </c>
      <c r="C1860" s="17">
        <f t="shared" si="157"/>
        <v>1</v>
      </c>
      <c r="D1860" s="17">
        <f t="shared" si="158"/>
        <v>30</v>
      </c>
      <c r="E1860" s="17">
        <v>0</v>
      </c>
      <c r="F1860" s="17">
        <v>0</v>
      </c>
      <c r="G1860" s="12">
        <f t="shared" si="159"/>
        <v>0</v>
      </c>
    </row>
    <row r="1861" spans="1:7" x14ac:dyDescent="0.35">
      <c r="A1861" s="18">
        <v>44592</v>
      </c>
      <c r="B1861" s="17">
        <f t="shared" si="156"/>
        <v>2022</v>
      </c>
      <c r="C1861" s="17">
        <f t="shared" si="157"/>
        <v>1</v>
      </c>
      <c r="D1861" s="17">
        <f t="shared" si="158"/>
        <v>31</v>
      </c>
      <c r="E1861" s="17">
        <v>0.49</v>
      </c>
      <c r="F1861" s="17">
        <v>0</v>
      </c>
      <c r="G1861" s="12">
        <f t="shared" si="159"/>
        <v>4.8999999999999998E-4</v>
      </c>
    </row>
    <row r="1862" spans="1:7" x14ac:dyDescent="0.35">
      <c r="A1862" s="18">
        <v>44593</v>
      </c>
      <c r="B1862" s="17">
        <f t="shared" ref="B1862:B1925" si="160">YEAR(A1862)</f>
        <v>2022</v>
      </c>
      <c r="C1862" s="17">
        <f t="shared" ref="C1862:C1925" si="161">MONTH(A1862)</f>
        <v>2</v>
      </c>
      <c r="D1862" s="17">
        <f t="shared" ref="D1862:D1925" si="162">DAY(A1862)</f>
        <v>1</v>
      </c>
      <c r="E1862" s="17">
        <v>19.82</v>
      </c>
      <c r="F1862" s="17">
        <v>0</v>
      </c>
      <c r="G1862" s="12">
        <f t="shared" ref="G1862:G1925" si="163">SUM(E1862:F1862)/1000</f>
        <v>1.9820000000000001E-2</v>
      </c>
    </row>
    <row r="1863" spans="1:7" x14ac:dyDescent="0.35">
      <c r="A1863" s="18">
        <v>44594</v>
      </c>
      <c r="B1863" s="17">
        <f t="shared" si="160"/>
        <v>2022</v>
      </c>
      <c r="C1863" s="17">
        <f t="shared" si="161"/>
        <v>2</v>
      </c>
      <c r="D1863" s="17">
        <f t="shared" si="162"/>
        <v>2</v>
      </c>
      <c r="E1863" s="17">
        <v>20.309999999999999</v>
      </c>
      <c r="F1863" s="17">
        <v>0</v>
      </c>
      <c r="G1863" s="12">
        <f t="shared" si="163"/>
        <v>2.0309999999999998E-2</v>
      </c>
    </row>
    <row r="1864" spans="1:7" x14ac:dyDescent="0.35">
      <c r="A1864" s="18">
        <v>44595</v>
      </c>
      <c r="B1864" s="17">
        <f t="shared" si="160"/>
        <v>2022</v>
      </c>
      <c r="C1864" s="17">
        <f t="shared" si="161"/>
        <v>2</v>
      </c>
      <c r="D1864" s="17">
        <f t="shared" si="162"/>
        <v>3</v>
      </c>
      <c r="E1864" s="17">
        <v>31.23</v>
      </c>
      <c r="F1864" s="17">
        <v>0</v>
      </c>
      <c r="G1864" s="12">
        <f t="shared" si="163"/>
        <v>3.1230000000000001E-2</v>
      </c>
    </row>
    <row r="1865" spans="1:7" x14ac:dyDescent="0.35">
      <c r="A1865" s="18">
        <v>44596</v>
      </c>
      <c r="B1865" s="17">
        <f t="shared" si="160"/>
        <v>2022</v>
      </c>
      <c r="C1865" s="17">
        <f t="shared" si="161"/>
        <v>2</v>
      </c>
      <c r="D1865" s="17">
        <f t="shared" si="162"/>
        <v>4</v>
      </c>
      <c r="E1865" s="17">
        <v>29.34</v>
      </c>
      <c r="F1865" s="17">
        <v>0</v>
      </c>
      <c r="G1865" s="12">
        <f t="shared" si="163"/>
        <v>2.9340000000000001E-2</v>
      </c>
    </row>
    <row r="1866" spans="1:7" x14ac:dyDescent="0.35">
      <c r="A1866" s="18">
        <v>44597</v>
      </c>
      <c r="B1866" s="17">
        <f t="shared" si="160"/>
        <v>2022</v>
      </c>
      <c r="C1866" s="17">
        <f t="shared" si="161"/>
        <v>2</v>
      </c>
      <c r="D1866" s="17">
        <f t="shared" si="162"/>
        <v>5</v>
      </c>
      <c r="E1866" s="17">
        <v>28.49</v>
      </c>
      <c r="F1866" s="17">
        <v>0</v>
      </c>
      <c r="G1866" s="12">
        <f t="shared" si="163"/>
        <v>2.8489999999999998E-2</v>
      </c>
    </row>
    <row r="1867" spans="1:7" x14ac:dyDescent="0.35">
      <c r="A1867" s="18">
        <v>44598</v>
      </c>
      <c r="B1867" s="17">
        <f t="shared" si="160"/>
        <v>2022</v>
      </c>
      <c r="C1867" s="17">
        <f t="shared" si="161"/>
        <v>2</v>
      </c>
      <c r="D1867" s="17">
        <f t="shared" si="162"/>
        <v>6</v>
      </c>
      <c r="E1867" s="17">
        <v>30.24</v>
      </c>
      <c r="F1867" s="17">
        <v>0</v>
      </c>
      <c r="G1867" s="12">
        <f t="shared" si="163"/>
        <v>3.024E-2</v>
      </c>
    </row>
    <row r="1868" spans="1:7" x14ac:dyDescent="0.35">
      <c r="A1868" s="18">
        <v>44599</v>
      </c>
      <c r="B1868" s="17">
        <f t="shared" si="160"/>
        <v>2022</v>
      </c>
      <c r="C1868" s="17">
        <f t="shared" si="161"/>
        <v>2</v>
      </c>
      <c r="D1868" s="17">
        <f t="shared" si="162"/>
        <v>7</v>
      </c>
      <c r="E1868" s="17">
        <v>19.62</v>
      </c>
      <c r="F1868" s="17">
        <v>0</v>
      </c>
      <c r="G1868" s="12">
        <f t="shared" si="163"/>
        <v>1.9620000000000002E-2</v>
      </c>
    </row>
    <row r="1869" spans="1:7" x14ac:dyDescent="0.35">
      <c r="A1869" s="18">
        <v>44600</v>
      </c>
      <c r="B1869" s="17">
        <f t="shared" si="160"/>
        <v>2022</v>
      </c>
      <c r="C1869" s="17">
        <f t="shared" si="161"/>
        <v>2</v>
      </c>
      <c r="D1869" s="17">
        <f t="shared" si="162"/>
        <v>8</v>
      </c>
      <c r="E1869" s="17">
        <v>27.89</v>
      </c>
      <c r="F1869" s="17">
        <v>0</v>
      </c>
      <c r="G1869" s="12">
        <f t="shared" si="163"/>
        <v>2.7890000000000002E-2</v>
      </c>
    </row>
    <row r="1870" spans="1:7" x14ac:dyDescent="0.35">
      <c r="A1870" s="18">
        <v>44601</v>
      </c>
      <c r="B1870" s="17">
        <f t="shared" si="160"/>
        <v>2022</v>
      </c>
      <c r="C1870" s="17">
        <f t="shared" si="161"/>
        <v>2</v>
      </c>
      <c r="D1870" s="17">
        <f t="shared" si="162"/>
        <v>9</v>
      </c>
      <c r="E1870" s="17">
        <v>20.010000000000002</v>
      </c>
      <c r="F1870" s="17">
        <v>0</v>
      </c>
      <c r="G1870" s="12">
        <f t="shared" si="163"/>
        <v>2.001E-2</v>
      </c>
    </row>
    <row r="1871" spans="1:7" x14ac:dyDescent="0.35">
      <c r="A1871" s="18">
        <v>44602</v>
      </c>
      <c r="B1871" s="17">
        <f t="shared" si="160"/>
        <v>2022</v>
      </c>
      <c r="C1871" s="17">
        <f t="shared" si="161"/>
        <v>2</v>
      </c>
      <c r="D1871" s="17">
        <f t="shared" si="162"/>
        <v>10</v>
      </c>
      <c r="E1871" s="17">
        <v>11.77</v>
      </c>
      <c r="F1871" s="17">
        <v>0</v>
      </c>
      <c r="G1871" s="12">
        <f t="shared" si="163"/>
        <v>1.1769999999999999E-2</v>
      </c>
    </row>
    <row r="1872" spans="1:7" x14ac:dyDescent="0.35">
      <c r="A1872" s="18">
        <v>44603</v>
      </c>
      <c r="B1872" s="17">
        <f t="shared" si="160"/>
        <v>2022</v>
      </c>
      <c r="C1872" s="17">
        <f t="shared" si="161"/>
        <v>2</v>
      </c>
      <c r="D1872" s="17">
        <f t="shared" si="162"/>
        <v>11</v>
      </c>
      <c r="E1872" s="17">
        <v>12.82</v>
      </c>
      <c r="F1872" s="17">
        <v>0</v>
      </c>
      <c r="G1872" s="12">
        <f t="shared" si="163"/>
        <v>1.282E-2</v>
      </c>
    </row>
    <row r="1873" spans="1:7" x14ac:dyDescent="0.35">
      <c r="A1873" s="18">
        <v>44604</v>
      </c>
      <c r="B1873" s="17">
        <f t="shared" si="160"/>
        <v>2022</v>
      </c>
      <c r="C1873" s="17">
        <f t="shared" si="161"/>
        <v>2</v>
      </c>
      <c r="D1873" s="17">
        <f t="shared" si="162"/>
        <v>12</v>
      </c>
      <c r="E1873" s="17">
        <v>13.39</v>
      </c>
      <c r="F1873" s="17">
        <v>0</v>
      </c>
      <c r="G1873" s="12">
        <f t="shared" si="163"/>
        <v>1.3390000000000001E-2</v>
      </c>
    </row>
    <row r="1874" spans="1:7" x14ac:dyDescent="0.35">
      <c r="A1874" s="18">
        <v>44605</v>
      </c>
      <c r="B1874" s="17">
        <f t="shared" si="160"/>
        <v>2022</v>
      </c>
      <c r="C1874" s="17">
        <f t="shared" si="161"/>
        <v>2</v>
      </c>
      <c r="D1874" s="17">
        <f t="shared" si="162"/>
        <v>13</v>
      </c>
      <c r="E1874" s="17">
        <v>15.82</v>
      </c>
      <c r="F1874" s="17">
        <v>0</v>
      </c>
      <c r="G1874" s="12">
        <f t="shared" si="163"/>
        <v>1.5820000000000001E-2</v>
      </c>
    </row>
    <row r="1875" spans="1:7" x14ac:dyDescent="0.35">
      <c r="A1875" s="18">
        <v>44606</v>
      </c>
      <c r="B1875" s="17">
        <f t="shared" si="160"/>
        <v>2022</v>
      </c>
      <c r="C1875" s="17">
        <f t="shared" si="161"/>
        <v>2</v>
      </c>
      <c r="D1875" s="17">
        <f t="shared" si="162"/>
        <v>14</v>
      </c>
      <c r="E1875" s="17">
        <v>10.16</v>
      </c>
      <c r="F1875" s="17">
        <v>0</v>
      </c>
      <c r="G1875" s="12">
        <f t="shared" si="163"/>
        <v>1.0160000000000001E-2</v>
      </c>
    </row>
    <row r="1876" spans="1:7" x14ac:dyDescent="0.35">
      <c r="A1876" s="18">
        <v>44607</v>
      </c>
      <c r="B1876" s="17">
        <f t="shared" si="160"/>
        <v>2022</v>
      </c>
      <c r="C1876" s="17">
        <f t="shared" si="161"/>
        <v>2</v>
      </c>
      <c r="D1876" s="17">
        <f t="shared" si="162"/>
        <v>15</v>
      </c>
      <c r="E1876" s="17">
        <v>12.28</v>
      </c>
      <c r="F1876" s="17">
        <v>0</v>
      </c>
      <c r="G1876" s="12">
        <f t="shared" si="163"/>
        <v>1.2279999999999999E-2</v>
      </c>
    </row>
    <row r="1877" spans="1:7" x14ac:dyDescent="0.35">
      <c r="A1877" s="18">
        <v>44608</v>
      </c>
      <c r="B1877" s="17">
        <f t="shared" si="160"/>
        <v>2022</v>
      </c>
      <c r="C1877" s="17">
        <f t="shared" si="161"/>
        <v>2</v>
      </c>
      <c r="D1877" s="17">
        <f t="shared" si="162"/>
        <v>16</v>
      </c>
      <c r="E1877" s="17">
        <v>12.57</v>
      </c>
      <c r="F1877" s="17">
        <v>0</v>
      </c>
      <c r="G1877" s="12">
        <f t="shared" si="163"/>
        <v>1.257E-2</v>
      </c>
    </row>
    <row r="1878" spans="1:7" x14ac:dyDescent="0.35">
      <c r="A1878" s="18">
        <v>44609</v>
      </c>
      <c r="B1878" s="17">
        <f t="shared" si="160"/>
        <v>2022</v>
      </c>
      <c r="C1878" s="17">
        <f t="shared" si="161"/>
        <v>2</v>
      </c>
      <c r="D1878" s="17">
        <f t="shared" si="162"/>
        <v>17</v>
      </c>
      <c r="E1878" s="17">
        <v>11.78</v>
      </c>
      <c r="F1878" s="17">
        <v>0</v>
      </c>
      <c r="G1878" s="12">
        <f t="shared" si="163"/>
        <v>1.1779999999999999E-2</v>
      </c>
    </row>
    <row r="1879" spans="1:7" x14ac:dyDescent="0.35">
      <c r="A1879" s="18">
        <v>44610</v>
      </c>
      <c r="B1879" s="17">
        <f t="shared" si="160"/>
        <v>2022</v>
      </c>
      <c r="C1879" s="17">
        <f t="shared" si="161"/>
        <v>2</v>
      </c>
      <c r="D1879" s="17">
        <f t="shared" si="162"/>
        <v>18</v>
      </c>
      <c r="E1879" s="17">
        <v>6.26</v>
      </c>
      <c r="F1879" s="17">
        <v>0</v>
      </c>
      <c r="G1879" s="12">
        <f t="shared" si="163"/>
        <v>6.2599999999999999E-3</v>
      </c>
    </row>
    <row r="1880" spans="1:7" x14ac:dyDescent="0.35">
      <c r="A1880" s="18">
        <v>44611</v>
      </c>
      <c r="B1880" s="17">
        <f t="shared" si="160"/>
        <v>2022</v>
      </c>
      <c r="C1880" s="17">
        <f t="shared" si="161"/>
        <v>2</v>
      </c>
      <c r="D1880" s="17">
        <f t="shared" si="162"/>
        <v>19</v>
      </c>
      <c r="E1880" s="17">
        <v>9.07</v>
      </c>
      <c r="F1880" s="17">
        <v>0</v>
      </c>
      <c r="G1880" s="12">
        <f t="shared" si="163"/>
        <v>9.0699999999999999E-3</v>
      </c>
    </row>
    <row r="1881" spans="1:7" x14ac:dyDescent="0.35">
      <c r="A1881" s="18">
        <v>44612</v>
      </c>
      <c r="B1881" s="17">
        <f t="shared" si="160"/>
        <v>2022</v>
      </c>
      <c r="C1881" s="17">
        <f t="shared" si="161"/>
        <v>2</v>
      </c>
      <c r="D1881" s="17">
        <f t="shared" si="162"/>
        <v>20</v>
      </c>
      <c r="E1881" s="17">
        <v>11.24</v>
      </c>
      <c r="F1881" s="17">
        <v>0</v>
      </c>
      <c r="G1881" s="12">
        <f t="shared" si="163"/>
        <v>1.124E-2</v>
      </c>
    </row>
    <row r="1882" spans="1:7" x14ac:dyDescent="0.35">
      <c r="A1882" s="18">
        <v>44613</v>
      </c>
      <c r="B1882" s="17">
        <f t="shared" si="160"/>
        <v>2022</v>
      </c>
      <c r="C1882" s="17">
        <f t="shared" si="161"/>
        <v>2</v>
      </c>
      <c r="D1882" s="17">
        <f t="shared" si="162"/>
        <v>21</v>
      </c>
      <c r="E1882" s="17">
        <v>10.45</v>
      </c>
      <c r="F1882" s="17">
        <v>0</v>
      </c>
      <c r="G1882" s="12">
        <f t="shared" si="163"/>
        <v>1.0449999999999999E-2</v>
      </c>
    </row>
    <row r="1883" spans="1:7" x14ac:dyDescent="0.35">
      <c r="A1883" s="18">
        <v>44614</v>
      </c>
      <c r="B1883" s="17">
        <f t="shared" si="160"/>
        <v>2022</v>
      </c>
      <c r="C1883" s="17">
        <f t="shared" si="161"/>
        <v>2</v>
      </c>
      <c r="D1883" s="17">
        <f t="shared" si="162"/>
        <v>22</v>
      </c>
      <c r="E1883" s="17">
        <v>16.93</v>
      </c>
      <c r="F1883" s="17">
        <v>0</v>
      </c>
      <c r="G1883" s="12">
        <f t="shared" si="163"/>
        <v>1.6930000000000001E-2</v>
      </c>
    </row>
    <row r="1884" spans="1:7" x14ac:dyDescent="0.35">
      <c r="A1884" s="18">
        <v>44615</v>
      </c>
      <c r="B1884" s="17">
        <f t="shared" si="160"/>
        <v>2022</v>
      </c>
      <c r="C1884" s="17">
        <f t="shared" si="161"/>
        <v>2</v>
      </c>
      <c r="D1884" s="17">
        <f t="shared" si="162"/>
        <v>23</v>
      </c>
      <c r="E1884" s="17">
        <v>15.17</v>
      </c>
      <c r="F1884" s="17">
        <v>0</v>
      </c>
      <c r="G1884" s="12">
        <f t="shared" si="163"/>
        <v>1.5169999999999999E-2</v>
      </c>
    </row>
    <row r="1885" spans="1:7" x14ac:dyDescent="0.35">
      <c r="A1885" s="18">
        <v>44616</v>
      </c>
      <c r="B1885" s="17">
        <f t="shared" si="160"/>
        <v>2022</v>
      </c>
      <c r="C1885" s="17">
        <f t="shared" si="161"/>
        <v>2</v>
      </c>
      <c r="D1885" s="17">
        <f t="shared" si="162"/>
        <v>24</v>
      </c>
      <c r="E1885" s="17">
        <v>13.5</v>
      </c>
      <c r="F1885" s="17">
        <v>0</v>
      </c>
      <c r="G1885" s="12">
        <f t="shared" si="163"/>
        <v>1.35E-2</v>
      </c>
    </row>
    <row r="1886" spans="1:7" x14ac:dyDescent="0.35">
      <c r="A1886" s="18">
        <v>44617</v>
      </c>
      <c r="B1886" s="17">
        <f t="shared" si="160"/>
        <v>2022</v>
      </c>
      <c r="C1886" s="17">
        <f t="shared" si="161"/>
        <v>2</v>
      </c>
      <c r="D1886" s="17">
        <f t="shared" si="162"/>
        <v>25</v>
      </c>
      <c r="E1886" s="17">
        <v>18.149999999999999</v>
      </c>
      <c r="F1886" s="17">
        <v>0</v>
      </c>
      <c r="G1886" s="12">
        <f t="shared" si="163"/>
        <v>1.8149999999999999E-2</v>
      </c>
    </row>
    <row r="1887" spans="1:7" x14ac:dyDescent="0.35">
      <c r="A1887" s="18">
        <v>44618</v>
      </c>
      <c r="B1887" s="17">
        <f t="shared" si="160"/>
        <v>2022</v>
      </c>
      <c r="C1887" s="17">
        <f t="shared" si="161"/>
        <v>2</v>
      </c>
      <c r="D1887" s="17">
        <f t="shared" si="162"/>
        <v>26</v>
      </c>
      <c r="E1887" s="17">
        <v>39.79</v>
      </c>
      <c r="F1887" s="17">
        <v>0</v>
      </c>
      <c r="G1887" s="12">
        <f t="shared" si="163"/>
        <v>3.9789999999999999E-2</v>
      </c>
    </row>
    <row r="1888" spans="1:7" x14ac:dyDescent="0.35">
      <c r="A1888" s="18">
        <v>44619</v>
      </c>
      <c r="B1888" s="17">
        <f t="shared" si="160"/>
        <v>2022</v>
      </c>
      <c r="C1888" s="17">
        <f t="shared" si="161"/>
        <v>2</v>
      </c>
      <c r="D1888" s="17">
        <f t="shared" si="162"/>
        <v>27</v>
      </c>
      <c r="E1888" s="17">
        <v>45.94</v>
      </c>
      <c r="F1888" s="17">
        <v>0</v>
      </c>
      <c r="G1888" s="12">
        <f t="shared" si="163"/>
        <v>4.5939999999999995E-2</v>
      </c>
    </row>
    <row r="1889" spans="1:7" x14ac:dyDescent="0.35">
      <c r="A1889" s="18">
        <v>44620</v>
      </c>
      <c r="B1889" s="17">
        <f t="shared" si="160"/>
        <v>2022</v>
      </c>
      <c r="C1889" s="17">
        <f t="shared" si="161"/>
        <v>2</v>
      </c>
      <c r="D1889" s="17">
        <f t="shared" si="162"/>
        <v>28</v>
      </c>
      <c r="E1889" s="17">
        <v>28.26</v>
      </c>
      <c r="F1889" s="17">
        <v>0</v>
      </c>
      <c r="G1889" s="12">
        <f t="shared" si="163"/>
        <v>2.826E-2</v>
      </c>
    </row>
    <row r="1890" spans="1:7" x14ac:dyDescent="0.35">
      <c r="A1890" s="18">
        <v>44621</v>
      </c>
      <c r="B1890" s="17">
        <f t="shared" si="160"/>
        <v>2022</v>
      </c>
      <c r="C1890" s="17">
        <f t="shared" si="161"/>
        <v>3</v>
      </c>
      <c r="D1890" s="17">
        <f t="shared" si="162"/>
        <v>1</v>
      </c>
      <c r="E1890" s="17">
        <v>25.5</v>
      </c>
      <c r="F1890" s="17">
        <v>0</v>
      </c>
      <c r="G1890" s="12">
        <f t="shared" si="163"/>
        <v>2.5499999999999998E-2</v>
      </c>
    </row>
    <row r="1891" spans="1:7" x14ac:dyDescent="0.35">
      <c r="A1891" s="18">
        <v>44622</v>
      </c>
      <c r="B1891" s="17">
        <f t="shared" si="160"/>
        <v>2022</v>
      </c>
      <c r="C1891" s="17">
        <f t="shared" si="161"/>
        <v>3</v>
      </c>
      <c r="D1891" s="17">
        <f t="shared" si="162"/>
        <v>2</v>
      </c>
      <c r="E1891" s="17">
        <v>20.81</v>
      </c>
      <c r="F1891" s="17">
        <v>0</v>
      </c>
      <c r="G1891" s="12">
        <f t="shared" si="163"/>
        <v>2.0809999999999999E-2</v>
      </c>
    </row>
    <row r="1892" spans="1:7" x14ac:dyDescent="0.35">
      <c r="A1892" s="18">
        <v>44623</v>
      </c>
      <c r="B1892" s="17">
        <f t="shared" si="160"/>
        <v>2022</v>
      </c>
      <c r="C1892" s="17">
        <f t="shared" si="161"/>
        <v>3</v>
      </c>
      <c r="D1892" s="17">
        <f t="shared" si="162"/>
        <v>3</v>
      </c>
      <c r="E1892" s="17">
        <v>22.45</v>
      </c>
      <c r="F1892" s="17">
        <v>0</v>
      </c>
      <c r="G1892" s="12">
        <f t="shared" si="163"/>
        <v>2.2449999999999998E-2</v>
      </c>
    </row>
    <row r="1893" spans="1:7" x14ac:dyDescent="0.35">
      <c r="A1893" s="18">
        <v>44624</v>
      </c>
      <c r="B1893" s="17">
        <f t="shared" si="160"/>
        <v>2022</v>
      </c>
      <c r="C1893" s="17">
        <f t="shared" si="161"/>
        <v>3</v>
      </c>
      <c r="D1893" s="17">
        <f t="shared" si="162"/>
        <v>4</v>
      </c>
      <c r="E1893" s="17">
        <v>18.690000000000001</v>
      </c>
      <c r="F1893" s="17">
        <v>0</v>
      </c>
      <c r="G1893" s="12">
        <f t="shared" si="163"/>
        <v>1.8690000000000002E-2</v>
      </c>
    </row>
    <row r="1894" spans="1:7" x14ac:dyDescent="0.35">
      <c r="A1894" s="18">
        <v>44625</v>
      </c>
      <c r="B1894" s="17">
        <f t="shared" si="160"/>
        <v>2022</v>
      </c>
      <c r="C1894" s="17">
        <f t="shared" si="161"/>
        <v>3</v>
      </c>
      <c r="D1894" s="17">
        <f t="shared" si="162"/>
        <v>5</v>
      </c>
      <c r="E1894" s="17">
        <v>16.03</v>
      </c>
      <c r="F1894" s="17">
        <v>0</v>
      </c>
      <c r="G1894" s="12">
        <f t="shared" si="163"/>
        <v>1.6030000000000003E-2</v>
      </c>
    </row>
    <row r="1895" spans="1:7" x14ac:dyDescent="0.35">
      <c r="A1895" s="18">
        <v>44626</v>
      </c>
      <c r="B1895" s="17">
        <f t="shared" si="160"/>
        <v>2022</v>
      </c>
      <c r="C1895" s="17">
        <f t="shared" si="161"/>
        <v>3</v>
      </c>
      <c r="D1895" s="17">
        <f t="shared" si="162"/>
        <v>6</v>
      </c>
      <c r="E1895" s="17">
        <v>16.399999999999999</v>
      </c>
      <c r="F1895" s="17">
        <v>0</v>
      </c>
      <c r="G1895" s="12">
        <f t="shared" si="163"/>
        <v>1.6399999999999998E-2</v>
      </c>
    </row>
    <row r="1896" spans="1:7" x14ac:dyDescent="0.35">
      <c r="A1896" s="18">
        <v>44627</v>
      </c>
      <c r="B1896" s="17">
        <f t="shared" si="160"/>
        <v>2022</v>
      </c>
      <c r="C1896" s="17">
        <f t="shared" si="161"/>
        <v>3</v>
      </c>
      <c r="D1896" s="17">
        <f t="shared" si="162"/>
        <v>7</v>
      </c>
      <c r="E1896" s="17">
        <v>13.29</v>
      </c>
      <c r="F1896" s="17">
        <v>0</v>
      </c>
      <c r="G1896" s="12">
        <f t="shared" si="163"/>
        <v>1.329E-2</v>
      </c>
    </row>
    <row r="1897" spans="1:7" x14ac:dyDescent="0.35">
      <c r="A1897" s="18">
        <v>44628</v>
      </c>
      <c r="B1897" s="17">
        <f t="shared" si="160"/>
        <v>2022</v>
      </c>
      <c r="C1897" s="17">
        <f t="shared" si="161"/>
        <v>3</v>
      </c>
      <c r="D1897" s="17">
        <f t="shared" si="162"/>
        <v>8</v>
      </c>
      <c r="E1897" s="17">
        <v>27.67</v>
      </c>
      <c r="F1897" s="17">
        <v>0</v>
      </c>
      <c r="G1897" s="12">
        <f t="shared" si="163"/>
        <v>2.767E-2</v>
      </c>
    </row>
    <row r="1898" spans="1:7" x14ac:dyDescent="0.35">
      <c r="A1898" s="18">
        <v>44629</v>
      </c>
      <c r="B1898" s="17">
        <f t="shared" si="160"/>
        <v>2022</v>
      </c>
      <c r="C1898" s="17">
        <f t="shared" si="161"/>
        <v>3</v>
      </c>
      <c r="D1898" s="17">
        <f t="shared" si="162"/>
        <v>9</v>
      </c>
      <c r="E1898" s="17">
        <v>27.4</v>
      </c>
      <c r="F1898" s="17">
        <v>0</v>
      </c>
      <c r="G1898" s="12">
        <f t="shared" si="163"/>
        <v>2.7399999999999997E-2</v>
      </c>
    </row>
    <row r="1899" spans="1:7" x14ac:dyDescent="0.35">
      <c r="A1899" s="18">
        <v>44630</v>
      </c>
      <c r="B1899" s="17">
        <f t="shared" si="160"/>
        <v>2022</v>
      </c>
      <c r="C1899" s="17">
        <f t="shared" si="161"/>
        <v>3</v>
      </c>
      <c r="D1899" s="17">
        <f t="shared" si="162"/>
        <v>10</v>
      </c>
      <c r="E1899" s="17">
        <v>25.98</v>
      </c>
      <c r="F1899" s="17">
        <v>0</v>
      </c>
      <c r="G1899" s="12">
        <f t="shared" si="163"/>
        <v>2.598E-2</v>
      </c>
    </row>
    <row r="1900" spans="1:7" x14ac:dyDescent="0.35">
      <c r="A1900" s="18">
        <v>44631</v>
      </c>
      <c r="B1900" s="17">
        <f t="shared" si="160"/>
        <v>2022</v>
      </c>
      <c r="C1900" s="17">
        <f t="shared" si="161"/>
        <v>3</v>
      </c>
      <c r="D1900" s="17">
        <f t="shared" si="162"/>
        <v>11</v>
      </c>
      <c r="E1900" s="17">
        <v>35.700000000000003</v>
      </c>
      <c r="F1900" s="17">
        <v>0</v>
      </c>
      <c r="G1900" s="12">
        <f t="shared" si="163"/>
        <v>3.5700000000000003E-2</v>
      </c>
    </row>
    <row r="1901" spans="1:7" x14ac:dyDescent="0.35">
      <c r="A1901" s="18">
        <v>44632</v>
      </c>
      <c r="B1901" s="17">
        <f t="shared" si="160"/>
        <v>2022</v>
      </c>
      <c r="C1901" s="17">
        <f t="shared" si="161"/>
        <v>3</v>
      </c>
      <c r="D1901" s="17">
        <f t="shared" si="162"/>
        <v>12</v>
      </c>
      <c r="E1901" s="17">
        <v>32.799999999999997</v>
      </c>
      <c r="F1901" s="17">
        <v>0</v>
      </c>
      <c r="G1901" s="12">
        <f t="shared" si="163"/>
        <v>3.2799999999999996E-2</v>
      </c>
    </row>
    <row r="1902" spans="1:7" x14ac:dyDescent="0.35">
      <c r="A1902" s="18">
        <v>44633</v>
      </c>
      <c r="B1902" s="17">
        <f t="shared" si="160"/>
        <v>2022</v>
      </c>
      <c r="C1902" s="17">
        <f t="shared" si="161"/>
        <v>3</v>
      </c>
      <c r="D1902" s="17">
        <f t="shared" si="162"/>
        <v>13</v>
      </c>
      <c r="E1902" s="17">
        <v>26</v>
      </c>
      <c r="F1902" s="17">
        <v>0</v>
      </c>
      <c r="G1902" s="12">
        <f t="shared" si="163"/>
        <v>2.5999999999999999E-2</v>
      </c>
    </row>
    <row r="1903" spans="1:7" x14ac:dyDescent="0.35">
      <c r="A1903" s="18">
        <v>44634</v>
      </c>
      <c r="B1903" s="17">
        <f t="shared" si="160"/>
        <v>2022</v>
      </c>
      <c r="C1903" s="17">
        <f t="shared" si="161"/>
        <v>3</v>
      </c>
      <c r="D1903" s="17">
        <f t="shared" si="162"/>
        <v>14</v>
      </c>
      <c r="E1903" s="17">
        <v>23.46</v>
      </c>
      <c r="F1903" s="17">
        <v>0</v>
      </c>
      <c r="G1903" s="12">
        <f t="shared" si="163"/>
        <v>2.3460000000000002E-2</v>
      </c>
    </row>
    <row r="1904" spans="1:7" x14ac:dyDescent="0.35">
      <c r="A1904" s="18">
        <v>44635</v>
      </c>
      <c r="B1904" s="17">
        <f t="shared" si="160"/>
        <v>2022</v>
      </c>
      <c r="C1904" s="17">
        <f t="shared" si="161"/>
        <v>3</v>
      </c>
      <c r="D1904" s="17">
        <f t="shared" si="162"/>
        <v>15</v>
      </c>
      <c r="E1904" s="17">
        <v>20.48</v>
      </c>
      <c r="F1904" s="17">
        <v>0</v>
      </c>
      <c r="G1904" s="12">
        <f t="shared" si="163"/>
        <v>2.0480000000000002E-2</v>
      </c>
    </row>
    <row r="1905" spans="1:7" x14ac:dyDescent="0.35">
      <c r="A1905" s="18">
        <v>44636</v>
      </c>
      <c r="B1905" s="17">
        <f t="shared" si="160"/>
        <v>2022</v>
      </c>
      <c r="C1905" s="17">
        <f t="shared" si="161"/>
        <v>3</v>
      </c>
      <c r="D1905" s="17">
        <f t="shared" si="162"/>
        <v>16</v>
      </c>
      <c r="E1905" s="17">
        <v>19.68</v>
      </c>
      <c r="F1905" s="17">
        <v>0</v>
      </c>
      <c r="G1905" s="12">
        <f t="shared" si="163"/>
        <v>1.968E-2</v>
      </c>
    </row>
    <row r="1906" spans="1:7" x14ac:dyDescent="0.35">
      <c r="A1906" s="18">
        <v>44637</v>
      </c>
      <c r="B1906" s="17">
        <f t="shared" si="160"/>
        <v>2022</v>
      </c>
      <c r="C1906" s="17">
        <f t="shared" si="161"/>
        <v>3</v>
      </c>
      <c r="D1906" s="17">
        <f t="shared" si="162"/>
        <v>17</v>
      </c>
      <c r="E1906" s="17">
        <v>35.65</v>
      </c>
      <c r="F1906" s="17">
        <v>0</v>
      </c>
      <c r="G1906" s="12">
        <f t="shared" si="163"/>
        <v>3.5650000000000001E-2</v>
      </c>
    </row>
    <row r="1907" spans="1:7" x14ac:dyDescent="0.35">
      <c r="A1907" s="18">
        <v>44638</v>
      </c>
      <c r="B1907" s="17">
        <f t="shared" si="160"/>
        <v>2022</v>
      </c>
      <c r="C1907" s="17">
        <f t="shared" si="161"/>
        <v>3</v>
      </c>
      <c r="D1907" s="17">
        <f t="shared" si="162"/>
        <v>18</v>
      </c>
      <c r="E1907" s="17">
        <v>45.87</v>
      </c>
      <c r="F1907" s="17">
        <v>0</v>
      </c>
      <c r="G1907" s="12">
        <f t="shared" si="163"/>
        <v>4.5869999999999994E-2</v>
      </c>
    </row>
    <row r="1908" spans="1:7" x14ac:dyDescent="0.35">
      <c r="A1908" s="18">
        <v>44639</v>
      </c>
      <c r="B1908" s="17">
        <f t="shared" si="160"/>
        <v>2022</v>
      </c>
      <c r="C1908" s="17">
        <f t="shared" si="161"/>
        <v>3</v>
      </c>
      <c r="D1908" s="17">
        <f t="shared" si="162"/>
        <v>19</v>
      </c>
      <c r="E1908" s="17">
        <v>55.7</v>
      </c>
      <c r="F1908" s="17">
        <v>0</v>
      </c>
      <c r="G1908" s="12">
        <f t="shared" si="163"/>
        <v>5.57E-2</v>
      </c>
    </row>
    <row r="1909" spans="1:7" x14ac:dyDescent="0.35">
      <c r="A1909" s="18">
        <v>44640</v>
      </c>
      <c r="B1909" s="17">
        <f t="shared" si="160"/>
        <v>2022</v>
      </c>
      <c r="C1909" s="17">
        <f t="shared" si="161"/>
        <v>3</v>
      </c>
      <c r="D1909" s="17">
        <f t="shared" si="162"/>
        <v>20</v>
      </c>
      <c r="E1909" s="17">
        <v>50.86</v>
      </c>
      <c r="F1909" s="17">
        <v>0</v>
      </c>
      <c r="G1909" s="12">
        <f t="shared" si="163"/>
        <v>5.0860000000000002E-2</v>
      </c>
    </row>
    <row r="1910" spans="1:7" x14ac:dyDescent="0.35">
      <c r="A1910" s="18">
        <v>44641</v>
      </c>
      <c r="B1910" s="17">
        <f t="shared" si="160"/>
        <v>2022</v>
      </c>
      <c r="C1910" s="17">
        <f t="shared" si="161"/>
        <v>3</v>
      </c>
      <c r="D1910" s="17">
        <f t="shared" si="162"/>
        <v>21</v>
      </c>
      <c r="E1910" s="17">
        <v>32.729999999999997</v>
      </c>
      <c r="F1910" s="17">
        <v>0</v>
      </c>
      <c r="G1910" s="12">
        <f t="shared" si="163"/>
        <v>3.2729999999999995E-2</v>
      </c>
    </row>
    <row r="1911" spans="1:7" x14ac:dyDescent="0.35">
      <c r="A1911" s="18">
        <v>44642</v>
      </c>
      <c r="B1911" s="17">
        <f t="shared" si="160"/>
        <v>2022</v>
      </c>
      <c r="C1911" s="17">
        <f t="shared" si="161"/>
        <v>3</v>
      </c>
      <c r="D1911" s="17">
        <f t="shared" si="162"/>
        <v>22</v>
      </c>
      <c r="E1911" s="17">
        <v>50.6</v>
      </c>
      <c r="F1911" s="17">
        <v>0</v>
      </c>
      <c r="G1911" s="12">
        <f t="shared" si="163"/>
        <v>5.0599999999999999E-2</v>
      </c>
    </row>
    <row r="1912" spans="1:7" x14ac:dyDescent="0.35">
      <c r="A1912" s="18">
        <v>44643</v>
      </c>
      <c r="B1912" s="17">
        <f t="shared" si="160"/>
        <v>2022</v>
      </c>
      <c r="C1912" s="17">
        <f t="shared" si="161"/>
        <v>3</v>
      </c>
      <c r="D1912" s="17">
        <f t="shared" si="162"/>
        <v>23</v>
      </c>
      <c r="E1912" s="17">
        <v>42.56</v>
      </c>
      <c r="F1912" s="17">
        <v>0</v>
      </c>
      <c r="G1912" s="12">
        <f t="shared" si="163"/>
        <v>4.2560000000000001E-2</v>
      </c>
    </row>
    <row r="1913" spans="1:7" x14ac:dyDescent="0.35">
      <c r="A1913" s="18">
        <v>44644</v>
      </c>
      <c r="B1913" s="17">
        <f t="shared" si="160"/>
        <v>2022</v>
      </c>
      <c r="C1913" s="17">
        <f t="shared" si="161"/>
        <v>3</v>
      </c>
      <c r="D1913" s="17">
        <f t="shared" si="162"/>
        <v>24</v>
      </c>
      <c r="E1913" s="17">
        <v>51.9</v>
      </c>
      <c r="F1913" s="17">
        <v>0</v>
      </c>
      <c r="G1913" s="12">
        <f t="shared" si="163"/>
        <v>5.1900000000000002E-2</v>
      </c>
    </row>
    <row r="1914" spans="1:7" x14ac:dyDescent="0.35">
      <c r="A1914" s="18">
        <v>44645</v>
      </c>
      <c r="B1914" s="17">
        <f t="shared" si="160"/>
        <v>2022</v>
      </c>
      <c r="C1914" s="17">
        <f t="shared" si="161"/>
        <v>3</v>
      </c>
      <c r="D1914" s="17">
        <f t="shared" si="162"/>
        <v>25</v>
      </c>
      <c r="E1914" s="17">
        <v>53.11</v>
      </c>
      <c r="F1914" s="17">
        <v>0</v>
      </c>
      <c r="G1914" s="12">
        <f t="shared" si="163"/>
        <v>5.3109999999999997E-2</v>
      </c>
    </row>
    <row r="1915" spans="1:7" x14ac:dyDescent="0.35">
      <c r="A1915" s="18">
        <v>44646</v>
      </c>
      <c r="B1915" s="17">
        <f t="shared" si="160"/>
        <v>2022</v>
      </c>
      <c r="C1915" s="17">
        <f t="shared" si="161"/>
        <v>3</v>
      </c>
      <c r="D1915" s="17">
        <f t="shared" si="162"/>
        <v>26</v>
      </c>
      <c r="E1915" s="17">
        <v>38.19</v>
      </c>
      <c r="F1915" s="17">
        <v>0</v>
      </c>
      <c r="G1915" s="12">
        <f t="shared" si="163"/>
        <v>3.8189999999999995E-2</v>
      </c>
    </row>
    <row r="1916" spans="1:7" x14ac:dyDescent="0.35">
      <c r="A1916" s="18">
        <v>44647</v>
      </c>
      <c r="B1916" s="17">
        <f t="shared" si="160"/>
        <v>2022</v>
      </c>
      <c r="C1916" s="17">
        <f t="shared" si="161"/>
        <v>3</v>
      </c>
      <c r="D1916" s="17">
        <f t="shared" si="162"/>
        <v>27</v>
      </c>
      <c r="E1916" s="17">
        <v>33.549999999999997</v>
      </c>
      <c r="F1916" s="17">
        <v>0</v>
      </c>
      <c r="G1916" s="12">
        <f t="shared" si="163"/>
        <v>3.3549999999999996E-2</v>
      </c>
    </row>
    <row r="1917" spans="1:7" x14ac:dyDescent="0.35">
      <c r="A1917" s="18">
        <v>44648</v>
      </c>
      <c r="B1917" s="17">
        <f t="shared" si="160"/>
        <v>2022</v>
      </c>
      <c r="C1917" s="17">
        <f t="shared" si="161"/>
        <v>3</v>
      </c>
      <c r="D1917" s="17">
        <f t="shared" si="162"/>
        <v>28</v>
      </c>
      <c r="E1917" s="17">
        <v>22.82</v>
      </c>
      <c r="F1917" s="17">
        <v>0</v>
      </c>
      <c r="G1917" s="12">
        <f t="shared" si="163"/>
        <v>2.282E-2</v>
      </c>
    </row>
    <row r="1918" spans="1:7" x14ac:dyDescent="0.35">
      <c r="A1918" s="18">
        <v>44649</v>
      </c>
      <c r="B1918" s="17">
        <f t="shared" si="160"/>
        <v>2022</v>
      </c>
      <c r="C1918" s="17">
        <f t="shared" si="161"/>
        <v>3</v>
      </c>
      <c r="D1918" s="17">
        <f t="shared" si="162"/>
        <v>29</v>
      </c>
      <c r="E1918" s="17">
        <v>14.36</v>
      </c>
      <c r="F1918" s="17">
        <v>0</v>
      </c>
      <c r="G1918" s="12">
        <f t="shared" si="163"/>
        <v>1.436E-2</v>
      </c>
    </row>
    <row r="1919" spans="1:7" x14ac:dyDescent="0.35">
      <c r="A1919" s="18">
        <v>44650</v>
      </c>
      <c r="B1919" s="17">
        <f t="shared" si="160"/>
        <v>2022</v>
      </c>
      <c r="C1919" s="17">
        <f t="shared" si="161"/>
        <v>3</v>
      </c>
      <c r="D1919" s="17">
        <f t="shared" si="162"/>
        <v>30</v>
      </c>
      <c r="E1919" s="17">
        <v>19.54</v>
      </c>
      <c r="F1919" s="17">
        <v>0</v>
      </c>
      <c r="G1919" s="12">
        <f t="shared" si="163"/>
        <v>1.9539999999999998E-2</v>
      </c>
    </row>
    <row r="1920" spans="1:7" x14ac:dyDescent="0.35">
      <c r="A1920" s="18">
        <v>44651</v>
      </c>
      <c r="B1920" s="17">
        <f t="shared" si="160"/>
        <v>2022</v>
      </c>
      <c r="C1920" s="17">
        <f t="shared" si="161"/>
        <v>3</v>
      </c>
      <c r="D1920" s="17">
        <f t="shared" si="162"/>
        <v>31</v>
      </c>
      <c r="E1920" s="17">
        <v>32.729999999999997</v>
      </c>
      <c r="F1920" s="17">
        <v>2.17</v>
      </c>
      <c r="G1920" s="12">
        <f t="shared" si="163"/>
        <v>3.49E-2</v>
      </c>
    </row>
    <row r="1921" spans="1:7" x14ac:dyDescent="0.35">
      <c r="A1921" s="18">
        <v>44652</v>
      </c>
      <c r="B1921" s="17">
        <f t="shared" si="160"/>
        <v>2022</v>
      </c>
      <c r="C1921" s="17">
        <f t="shared" si="161"/>
        <v>4</v>
      </c>
      <c r="D1921" s="17">
        <f t="shared" si="162"/>
        <v>1</v>
      </c>
      <c r="E1921" s="17">
        <v>38.61</v>
      </c>
      <c r="F1921" s="17">
        <v>15.04</v>
      </c>
      <c r="G1921" s="12">
        <f t="shared" si="163"/>
        <v>5.3649999999999996E-2</v>
      </c>
    </row>
    <row r="1922" spans="1:7" x14ac:dyDescent="0.35">
      <c r="A1922" s="18">
        <v>44653</v>
      </c>
      <c r="B1922" s="17">
        <f t="shared" si="160"/>
        <v>2022</v>
      </c>
      <c r="C1922" s="17">
        <f t="shared" si="161"/>
        <v>4</v>
      </c>
      <c r="D1922" s="17">
        <f t="shared" si="162"/>
        <v>2</v>
      </c>
      <c r="E1922" s="17">
        <v>58.7</v>
      </c>
      <c r="F1922" s="17">
        <v>15.44</v>
      </c>
      <c r="G1922" s="12">
        <f t="shared" si="163"/>
        <v>7.4139999999999998E-2</v>
      </c>
    </row>
    <row r="1923" spans="1:7" x14ac:dyDescent="0.35">
      <c r="A1923" s="18">
        <v>44654</v>
      </c>
      <c r="B1923" s="17">
        <f t="shared" si="160"/>
        <v>2022</v>
      </c>
      <c r="C1923" s="17">
        <f t="shared" si="161"/>
        <v>4</v>
      </c>
      <c r="D1923" s="17">
        <f t="shared" si="162"/>
        <v>3</v>
      </c>
      <c r="E1923" s="17">
        <v>58.09</v>
      </c>
      <c r="F1923" s="17">
        <v>15.47</v>
      </c>
      <c r="G1923" s="12">
        <f t="shared" si="163"/>
        <v>7.356E-2</v>
      </c>
    </row>
    <row r="1924" spans="1:7" x14ac:dyDescent="0.35">
      <c r="A1924" s="18">
        <v>44655</v>
      </c>
      <c r="B1924" s="17">
        <f t="shared" si="160"/>
        <v>2022</v>
      </c>
      <c r="C1924" s="17">
        <f t="shared" si="161"/>
        <v>4</v>
      </c>
      <c r="D1924" s="17">
        <f t="shared" si="162"/>
        <v>4</v>
      </c>
      <c r="E1924" s="17">
        <v>55.93</v>
      </c>
      <c r="F1924" s="17">
        <v>15.44</v>
      </c>
      <c r="G1924" s="12">
        <f t="shared" si="163"/>
        <v>7.1370000000000003E-2</v>
      </c>
    </row>
    <row r="1925" spans="1:7" x14ac:dyDescent="0.35">
      <c r="A1925" s="18">
        <v>44656</v>
      </c>
      <c r="B1925" s="17">
        <f t="shared" si="160"/>
        <v>2022</v>
      </c>
      <c r="C1925" s="17">
        <f t="shared" si="161"/>
        <v>4</v>
      </c>
      <c r="D1925" s="17">
        <f t="shared" si="162"/>
        <v>5</v>
      </c>
      <c r="E1925" s="17">
        <v>59.32</v>
      </c>
      <c r="F1925" s="17">
        <v>14.65</v>
      </c>
      <c r="G1925" s="12">
        <f t="shared" si="163"/>
        <v>7.3969999999999994E-2</v>
      </c>
    </row>
    <row r="1926" spans="1:7" x14ac:dyDescent="0.35">
      <c r="A1926" s="18">
        <v>44657</v>
      </c>
      <c r="B1926" s="17">
        <f t="shared" ref="B1926:B1989" si="164">YEAR(A1926)</f>
        <v>2022</v>
      </c>
      <c r="C1926" s="17">
        <f t="shared" ref="C1926:C1989" si="165">MONTH(A1926)</f>
        <v>4</v>
      </c>
      <c r="D1926" s="17">
        <f t="shared" ref="D1926:D1989" si="166">DAY(A1926)</f>
        <v>6</v>
      </c>
      <c r="E1926" s="17">
        <v>58.78</v>
      </c>
      <c r="F1926" s="17">
        <v>15.42</v>
      </c>
      <c r="G1926" s="12">
        <f t="shared" ref="G1926:G1989" si="167">SUM(E1926:F1926)/1000</f>
        <v>7.4200000000000002E-2</v>
      </c>
    </row>
    <row r="1927" spans="1:7" x14ac:dyDescent="0.35">
      <c r="A1927" s="18">
        <v>44658</v>
      </c>
      <c r="B1927" s="17">
        <f t="shared" si="164"/>
        <v>2022</v>
      </c>
      <c r="C1927" s="17">
        <f t="shared" si="165"/>
        <v>4</v>
      </c>
      <c r="D1927" s="17">
        <f t="shared" si="166"/>
        <v>7</v>
      </c>
      <c r="E1927" s="17">
        <v>57.45</v>
      </c>
      <c r="F1927" s="17">
        <v>15.43</v>
      </c>
      <c r="G1927" s="12">
        <f t="shared" si="167"/>
        <v>7.288E-2</v>
      </c>
    </row>
    <row r="1928" spans="1:7" x14ac:dyDescent="0.35">
      <c r="A1928" s="18">
        <v>44659</v>
      </c>
      <c r="B1928" s="17">
        <f t="shared" si="164"/>
        <v>2022</v>
      </c>
      <c r="C1928" s="17">
        <f t="shared" si="165"/>
        <v>4</v>
      </c>
      <c r="D1928" s="17">
        <f t="shared" si="166"/>
        <v>8</v>
      </c>
      <c r="E1928" s="17">
        <v>55.56</v>
      </c>
      <c r="F1928" s="17">
        <v>15.43</v>
      </c>
      <c r="G1928" s="12">
        <f t="shared" si="167"/>
        <v>7.0990000000000011E-2</v>
      </c>
    </row>
    <row r="1929" spans="1:7" x14ac:dyDescent="0.35">
      <c r="A1929" s="18">
        <v>44660</v>
      </c>
      <c r="B1929" s="17">
        <f t="shared" si="164"/>
        <v>2022</v>
      </c>
      <c r="C1929" s="17">
        <f t="shared" si="165"/>
        <v>4</v>
      </c>
      <c r="D1929" s="17">
        <f t="shared" si="166"/>
        <v>9</v>
      </c>
      <c r="E1929" s="17">
        <v>59.02</v>
      </c>
      <c r="F1929" s="17">
        <v>15.42</v>
      </c>
      <c r="G1929" s="12">
        <f t="shared" si="167"/>
        <v>7.4439999999999992E-2</v>
      </c>
    </row>
    <row r="1930" spans="1:7" x14ac:dyDescent="0.35">
      <c r="A1930" s="18">
        <v>44661</v>
      </c>
      <c r="B1930" s="17">
        <f t="shared" si="164"/>
        <v>2022</v>
      </c>
      <c r="C1930" s="17">
        <f t="shared" si="165"/>
        <v>4</v>
      </c>
      <c r="D1930" s="17">
        <f t="shared" si="166"/>
        <v>10</v>
      </c>
      <c r="E1930" s="17">
        <v>59.41</v>
      </c>
      <c r="F1930" s="17">
        <v>15.46</v>
      </c>
      <c r="G1930" s="12">
        <f t="shared" si="167"/>
        <v>7.4870000000000006E-2</v>
      </c>
    </row>
    <row r="1931" spans="1:7" x14ac:dyDescent="0.35">
      <c r="A1931" s="18">
        <v>44662</v>
      </c>
      <c r="B1931" s="17">
        <f t="shared" si="164"/>
        <v>2022</v>
      </c>
      <c r="C1931" s="17">
        <f t="shared" si="165"/>
        <v>4</v>
      </c>
      <c r="D1931" s="17">
        <f t="shared" si="166"/>
        <v>11</v>
      </c>
      <c r="E1931" s="17">
        <v>59.5</v>
      </c>
      <c r="F1931" s="17">
        <v>15.46</v>
      </c>
      <c r="G1931" s="12">
        <f t="shared" si="167"/>
        <v>7.4960000000000013E-2</v>
      </c>
    </row>
    <row r="1932" spans="1:7" x14ac:dyDescent="0.35">
      <c r="A1932" s="18">
        <v>44663</v>
      </c>
      <c r="B1932" s="17">
        <f t="shared" si="164"/>
        <v>2022</v>
      </c>
      <c r="C1932" s="17">
        <f t="shared" si="165"/>
        <v>4</v>
      </c>
      <c r="D1932" s="17">
        <f t="shared" si="166"/>
        <v>12</v>
      </c>
      <c r="E1932" s="17">
        <v>59.6</v>
      </c>
      <c r="F1932" s="17">
        <v>15.42</v>
      </c>
      <c r="G1932" s="12">
        <f t="shared" si="167"/>
        <v>7.5019999999999989E-2</v>
      </c>
    </row>
    <row r="1933" spans="1:7" x14ac:dyDescent="0.35">
      <c r="A1933" s="18">
        <v>44664</v>
      </c>
      <c r="B1933" s="17">
        <f t="shared" si="164"/>
        <v>2022</v>
      </c>
      <c r="C1933" s="17">
        <f t="shared" si="165"/>
        <v>4</v>
      </c>
      <c r="D1933" s="17">
        <f t="shared" si="166"/>
        <v>13</v>
      </c>
      <c r="E1933" s="17">
        <v>59.33</v>
      </c>
      <c r="F1933" s="17">
        <v>15.43</v>
      </c>
      <c r="G1933" s="12">
        <f t="shared" si="167"/>
        <v>7.4759999999999993E-2</v>
      </c>
    </row>
    <row r="1934" spans="1:7" x14ac:dyDescent="0.35">
      <c r="A1934" s="18">
        <v>44665</v>
      </c>
      <c r="B1934" s="17">
        <f t="shared" si="164"/>
        <v>2022</v>
      </c>
      <c r="C1934" s="17">
        <f t="shared" si="165"/>
        <v>4</v>
      </c>
      <c r="D1934" s="17">
        <f t="shared" si="166"/>
        <v>14</v>
      </c>
      <c r="E1934" s="17">
        <v>59.71</v>
      </c>
      <c r="F1934" s="17">
        <v>15.42</v>
      </c>
      <c r="G1934" s="12">
        <f t="shared" si="167"/>
        <v>7.5130000000000002E-2</v>
      </c>
    </row>
    <row r="1935" spans="1:7" x14ac:dyDescent="0.35">
      <c r="A1935" s="18">
        <v>44666</v>
      </c>
      <c r="B1935" s="17">
        <f t="shared" si="164"/>
        <v>2022</v>
      </c>
      <c r="C1935" s="17">
        <f t="shared" si="165"/>
        <v>4</v>
      </c>
      <c r="D1935" s="17">
        <f t="shared" si="166"/>
        <v>15</v>
      </c>
      <c r="E1935" s="17">
        <v>59.8</v>
      </c>
      <c r="F1935" s="17">
        <v>15.44</v>
      </c>
      <c r="G1935" s="12">
        <f t="shared" si="167"/>
        <v>7.5240000000000001E-2</v>
      </c>
    </row>
    <row r="1936" spans="1:7" x14ac:dyDescent="0.35">
      <c r="A1936" s="18">
        <v>44667</v>
      </c>
      <c r="B1936" s="17">
        <f t="shared" si="164"/>
        <v>2022</v>
      </c>
      <c r="C1936" s="17">
        <f t="shared" si="165"/>
        <v>4</v>
      </c>
      <c r="D1936" s="17">
        <f t="shared" si="166"/>
        <v>16</v>
      </c>
      <c r="E1936" s="17">
        <v>59.67</v>
      </c>
      <c r="F1936" s="17">
        <v>15.47</v>
      </c>
      <c r="G1936" s="12">
        <f t="shared" si="167"/>
        <v>7.5139999999999998E-2</v>
      </c>
    </row>
    <row r="1937" spans="1:7" x14ac:dyDescent="0.35">
      <c r="A1937" s="18">
        <v>44668</v>
      </c>
      <c r="B1937" s="17">
        <f t="shared" si="164"/>
        <v>2022</v>
      </c>
      <c r="C1937" s="17">
        <f t="shared" si="165"/>
        <v>4</v>
      </c>
      <c r="D1937" s="17">
        <f t="shared" si="166"/>
        <v>17</v>
      </c>
      <c r="E1937" s="17">
        <v>59.77</v>
      </c>
      <c r="F1937" s="17">
        <v>15.43</v>
      </c>
      <c r="G1937" s="12">
        <f t="shared" si="167"/>
        <v>7.5200000000000003E-2</v>
      </c>
    </row>
    <row r="1938" spans="1:7" x14ac:dyDescent="0.35">
      <c r="A1938" s="18">
        <v>44669</v>
      </c>
      <c r="B1938" s="17">
        <f t="shared" si="164"/>
        <v>2022</v>
      </c>
      <c r="C1938" s="17">
        <f t="shared" si="165"/>
        <v>4</v>
      </c>
      <c r="D1938" s="17">
        <f t="shared" si="166"/>
        <v>18</v>
      </c>
      <c r="E1938" s="17">
        <v>59.07</v>
      </c>
      <c r="F1938" s="17">
        <v>14.6</v>
      </c>
      <c r="G1938" s="12">
        <f t="shared" si="167"/>
        <v>7.3669999999999999E-2</v>
      </c>
    </row>
    <row r="1939" spans="1:7" x14ac:dyDescent="0.35">
      <c r="A1939" s="18">
        <v>44670</v>
      </c>
      <c r="B1939" s="17">
        <f t="shared" si="164"/>
        <v>2022</v>
      </c>
      <c r="C1939" s="17">
        <f t="shared" si="165"/>
        <v>4</v>
      </c>
      <c r="D1939" s="17">
        <f t="shared" si="166"/>
        <v>19</v>
      </c>
      <c r="E1939" s="17">
        <v>56.48</v>
      </c>
      <c r="F1939" s="17">
        <v>14.63</v>
      </c>
      <c r="G1939" s="12">
        <f t="shared" si="167"/>
        <v>7.1109999999999993E-2</v>
      </c>
    </row>
    <row r="1940" spans="1:7" x14ac:dyDescent="0.35">
      <c r="A1940" s="18">
        <v>44671</v>
      </c>
      <c r="B1940" s="17">
        <f t="shared" si="164"/>
        <v>2022</v>
      </c>
      <c r="C1940" s="17">
        <f t="shared" si="165"/>
        <v>4</v>
      </c>
      <c r="D1940" s="17">
        <f t="shared" si="166"/>
        <v>20</v>
      </c>
      <c r="E1940" s="17">
        <v>56.62</v>
      </c>
      <c r="F1940" s="17">
        <v>14.62</v>
      </c>
      <c r="G1940" s="12">
        <f t="shared" si="167"/>
        <v>7.1239999999999998E-2</v>
      </c>
    </row>
    <row r="1941" spans="1:7" x14ac:dyDescent="0.35">
      <c r="A1941" s="18">
        <v>44672</v>
      </c>
      <c r="B1941" s="17">
        <f t="shared" si="164"/>
        <v>2022</v>
      </c>
      <c r="C1941" s="17">
        <f t="shared" si="165"/>
        <v>4</v>
      </c>
      <c r="D1941" s="17">
        <f t="shared" si="166"/>
        <v>21</v>
      </c>
      <c r="E1941" s="17">
        <v>59.7</v>
      </c>
      <c r="F1941" s="17">
        <v>14.59</v>
      </c>
      <c r="G1941" s="12">
        <f t="shared" si="167"/>
        <v>7.4290000000000009E-2</v>
      </c>
    </row>
    <row r="1942" spans="1:7" x14ac:dyDescent="0.35">
      <c r="A1942" s="18">
        <v>44673</v>
      </c>
      <c r="B1942" s="17">
        <f t="shared" si="164"/>
        <v>2022</v>
      </c>
      <c r="C1942" s="17">
        <f t="shared" si="165"/>
        <v>4</v>
      </c>
      <c r="D1942" s="17">
        <f t="shared" si="166"/>
        <v>22</v>
      </c>
      <c r="E1942" s="17">
        <v>59.25</v>
      </c>
      <c r="F1942" s="17">
        <v>14.59</v>
      </c>
      <c r="G1942" s="12">
        <f t="shared" si="167"/>
        <v>7.3840000000000003E-2</v>
      </c>
    </row>
    <row r="1943" spans="1:7" x14ac:dyDescent="0.35">
      <c r="A1943" s="18">
        <v>44674</v>
      </c>
      <c r="B1943" s="17">
        <f t="shared" si="164"/>
        <v>2022</v>
      </c>
      <c r="C1943" s="17">
        <f t="shared" si="165"/>
        <v>4</v>
      </c>
      <c r="D1943" s="17">
        <f t="shared" si="166"/>
        <v>23</v>
      </c>
      <c r="E1943" s="17">
        <v>59.38</v>
      </c>
      <c r="F1943" s="17">
        <v>14.54</v>
      </c>
      <c r="G1943" s="12">
        <f t="shared" si="167"/>
        <v>7.392E-2</v>
      </c>
    </row>
    <row r="1944" spans="1:7" x14ac:dyDescent="0.35">
      <c r="A1944" s="18">
        <v>44675</v>
      </c>
      <c r="B1944" s="17">
        <f t="shared" si="164"/>
        <v>2022</v>
      </c>
      <c r="C1944" s="17">
        <f t="shared" si="165"/>
        <v>4</v>
      </c>
      <c r="D1944" s="17">
        <f t="shared" si="166"/>
        <v>24</v>
      </c>
      <c r="E1944" s="17">
        <v>53.09</v>
      </c>
      <c r="F1944" s="17">
        <v>14.42</v>
      </c>
      <c r="G1944" s="12">
        <f t="shared" si="167"/>
        <v>6.7510000000000001E-2</v>
      </c>
    </row>
    <row r="1945" spans="1:7" x14ac:dyDescent="0.35">
      <c r="A1945" s="18">
        <v>44676</v>
      </c>
      <c r="B1945" s="17">
        <f t="shared" si="164"/>
        <v>2022</v>
      </c>
      <c r="C1945" s="17">
        <f t="shared" si="165"/>
        <v>4</v>
      </c>
      <c r="D1945" s="17">
        <f t="shared" si="166"/>
        <v>25</v>
      </c>
      <c r="E1945" s="17">
        <v>24.41</v>
      </c>
      <c r="F1945" s="17">
        <v>14.54</v>
      </c>
      <c r="G1945" s="12">
        <f t="shared" si="167"/>
        <v>3.8950000000000005E-2</v>
      </c>
    </row>
    <row r="1946" spans="1:7" x14ac:dyDescent="0.35">
      <c r="A1946" s="18">
        <v>44677</v>
      </c>
      <c r="B1946" s="17">
        <f t="shared" si="164"/>
        <v>2022</v>
      </c>
      <c r="C1946" s="17">
        <f t="shared" si="165"/>
        <v>4</v>
      </c>
      <c r="D1946" s="17">
        <f t="shared" si="166"/>
        <v>26</v>
      </c>
      <c r="E1946" s="17">
        <v>38.409999999999997</v>
      </c>
      <c r="F1946" s="17">
        <v>15.33</v>
      </c>
      <c r="G1946" s="12">
        <f t="shared" si="167"/>
        <v>5.3739999999999996E-2</v>
      </c>
    </row>
    <row r="1947" spans="1:7" x14ac:dyDescent="0.35">
      <c r="A1947" s="18">
        <v>44678</v>
      </c>
      <c r="B1947" s="17">
        <f t="shared" si="164"/>
        <v>2022</v>
      </c>
      <c r="C1947" s="17">
        <f t="shared" si="165"/>
        <v>4</v>
      </c>
      <c r="D1947" s="17">
        <f t="shared" si="166"/>
        <v>27</v>
      </c>
      <c r="E1947" s="17">
        <v>17.77</v>
      </c>
      <c r="F1947" s="17">
        <v>15.51</v>
      </c>
      <c r="G1947" s="12">
        <f t="shared" si="167"/>
        <v>3.3280000000000004E-2</v>
      </c>
    </row>
    <row r="1948" spans="1:7" x14ac:dyDescent="0.35">
      <c r="A1948" s="18">
        <v>44679</v>
      </c>
      <c r="B1948" s="17">
        <f t="shared" si="164"/>
        <v>2022</v>
      </c>
      <c r="C1948" s="17">
        <f t="shared" si="165"/>
        <v>4</v>
      </c>
      <c r="D1948" s="17">
        <f t="shared" si="166"/>
        <v>28</v>
      </c>
      <c r="E1948" s="17">
        <v>28.81</v>
      </c>
      <c r="F1948" s="17">
        <v>14.54</v>
      </c>
      <c r="G1948" s="12">
        <f t="shared" si="167"/>
        <v>4.3349999999999993E-2</v>
      </c>
    </row>
    <row r="1949" spans="1:7" x14ac:dyDescent="0.35">
      <c r="A1949" s="18">
        <v>44680</v>
      </c>
      <c r="B1949" s="17">
        <f t="shared" si="164"/>
        <v>2022</v>
      </c>
      <c r="C1949" s="17">
        <f t="shared" si="165"/>
        <v>4</v>
      </c>
      <c r="D1949" s="17">
        <f t="shared" si="166"/>
        <v>29</v>
      </c>
      <c r="E1949" s="17">
        <v>32.880000000000003</v>
      </c>
      <c r="F1949" s="17">
        <v>15.31</v>
      </c>
      <c r="G1949" s="12">
        <f t="shared" si="167"/>
        <v>4.8190000000000004E-2</v>
      </c>
    </row>
    <row r="1950" spans="1:7" x14ac:dyDescent="0.35">
      <c r="A1950" s="18">
        <v>44681</v>
      </c>
      <c r="B1950" s="17">
        <f t="shared" si="164"/>
        <v>2022</v>
      </c>
      <c r="C1950" s="17">
        <f t="shared" si="165"/>
        <v>4</v>
      </c>
      <c r="D1950" s="17">
        <f t="shared" si="166"/>
        <v>30</v>
      </c>
      <c r="E1950" s="17">
        <v>32.94</v>
      </c>
      <c r="F1950" s="17">
        <v>15.28</v>
      </c>
      <c r="G1950" s="12">
        <f t="shared" si="167"/>
        <v>4.8219999999999999E-2</v>
      </c>
    </row>
    <row r="1951" spans="1:7" x14ac:dyDescent="0.35">
      <c r="A1951" s="18">
        <v>44682</v>
      </c>
      <c r="B1951" s="17">
        <f t="shared" si="164"/>
        <v>2022</v>
      </c>
      <c r="C1951" s="17">
        <f t="shared" si="165"/>
        <v>5</v>
      </c>
      <c r="D1951" s="17">
        <f t="shared" si="166"/>
        <v>1</v>
      </c>
      <c r="E1951" s="17">
        <v>32.909999999999997</v>
      </c>
      <c r="F1951" s="17">
        <v>15.3</v>
      </c>
      <c r="G1951" s="12">
        <f t="shared" si="167"/>
        <v>4.8209999999999996E-2</v>
      </c>
    </row>
    <row r="1952" spans="1:7" x14ac:dyDescent="0.35">
      <c r="A1952" s="18">
        <v>44683</v>
      </c>
      <c r="B1952" s="17">
        <f t="shared" si="164"/>
        <v>2022</v>
      </c>
      <c r="C1952" s="17">
        <f t="shared" si="165"/>
        <v>5</v>
      </c>
      <c r="D1952" s="17">
        <f t="shared" si="166"/>
        <v>2</v>
      </c>
      <c r="E1952" s="17">
        <v>41.69</v>
      </c>
      <c r="F1952" s="17">
        <v>14.52</v>
      </c>
      <c r="G1952" s="12">
        <f t="shared" si="167"/>
        <v>5.6209999999999996E-2</v>
      </c>
    </row>
    <row r="1953" spans="1:7" x14ac:dyDescent="0.35">
      <c r="A1953" s="18">
        <v>44684</v>
      </c>
      <c r="B1953" s="17">
        <f t="shared" si="164"/>
        <v>2022</v>
      </c>
      <c r="C1953" s="17">
        <f t="shared" si="165"/>
        <v>5</v>
      </c>
      <c r="D1953" s="17">
        <f t="shared" si="166"/>
        <v>3</v>
      </c>
      <c r="E1953" s="17">
        <v>50.1</v>
      </c>
      <c r="F1953" s="17">
        <v>15.3</v>
      </c>
      <c r="G1953" s="12">
        <f t="shared" si="167"/>
        <v>6.54E-2</v>
      </c>
    </row>
    <row r="1954" spans="1:7" x14ac:dyDescent="0.35">
      <c r="A1954" s="18">
        <v>44685</v>
      </c>
      <c r="B1954" s="17">
        <f t="shared" si="164"/>
        <v>2022</v>
      </c>
      <c r="C1954" s="17">
        <f t="shared" si="165"/>
        <v>5</v>
      </c>
      <c r="D1954" s="17">
        <f t="shared" si="166"/>
        <v>4</v>
      </c>
      <c r="E1954" s="17">
        <v>50.35</v>
      </c>
      <c r="F1954" s="17">
        <v>15.27</v>
      </c>
      <c r="G1954" s="12">
        <f t="shared" si="167"/>
        <v>6.5619999999999998E-2</v>
      </c>
    </row>
    <row r="1955" spans="1:7" x14ac:dyDescent="0.35">
      <c r="A1955" s="18">
        <v>44686</v>
      </c>
      <c r="B1955" s="17">
        <f t="shared" si="164"/>
        <v>2022</v>
      </c>
      <c r="C1955" s="17">
        <f t="shared" si="165"/>
        <v>5</v>
      </c>
      <c r="D1955" s="17">
        <f t="shared" si="166"/>
        <v>5</v>
      </c>
      <c r="E1955" s="17">
        <v>51.73</v>
      </c>
      <c r="F1955" s="17">
        <v>15.02</v>
      </c>
      <c r="G1955" s="12">
        <f t="shared" si="167"/>
        <v>6.6750000000000004E-2</v>
      </c>
    </row>
    <row r="1956" spans="1:7" x14ac:dyDescent="0.35">
      <c r="A1956" s="18">
        <v>44687</v>
      </c>
      <c r="B1956" s="17">
        <f t="shared" si="164"/>
        <v>2022</v>
      </c>
      <c r="C1956" s="17">
        <f t="shared" si="165"/>
        <v>5</v>
      </c>
      <c r="D1956" s="17">
        <f t="shared" si="166"/>
        <v>6</v>
      </c>
      <c r="E1956" s="17">
        <v>53.45</v>
      </c>
      <c r="F1956" s="17">
        <v>15.05</v>
      </c>
      <c r="G1956" s="12">
        <f t="shared" si="167"/>
        <v>6.8500000000000005E-2</v>
      </c>
    </row>
    <row r="1957" spans="1:7" x14ac:dyDescent="0.35">
      <c r="A1957" s="18">
        <v>44688</v>
      </c>
      <c r="B1957" s="17">
        <f t="shared" si="164"/>
        <v>2022</v>
      </c>
      <c r="C1957" s="17">
        <f t="shared" si="165"/>
        <v>5</v>
      </c>
      <c r="D1957" s="17">
        <f t="shared" si="166"/>
        <v>7</v>
      </c>
      <c r="E1957" s="17">
        <v>53.27</v>
      </c>
      <c r="F1957" s="17">
        <v>15.01</v>
      </c>
      <c r="G1957" s="12">
        <f t="shared" si="167"/>
        <v>6.8280000000000007E-2</v>
      </c>
    </row>
    <row r="1958" spans="1:7" x14ac:dyDescent="0.35">
      <c r="A1958" s="18">
        <v>44689</v>
      </c>
      <c r="B1958" s="17">
        <f t="shared" si="164"/>
        <v>2022</v>
      </c>
      <c r="C1958" s="17">
        <f t="shared" si="165"/>
        <v>5</v>
      </c>
      <c r="D1958" s="17">
        <f t="shared" si="166"/>
        <v>8</v>
      </c>
      <c r="E1958" s="17">
        <v>53.38</v>
      </c>
      <c r="F1958" s="17">
        <v>15.28</v>
      </c>
      <c r="G1958" s="12">
        <f t="shared" si="167"/>
        <v>6.8659999999999999E-2</v>
      </c>
    </row>
    <row r="1959" spans="1:7" x14ac:dyDescent="0.35">
      <c r="A1959" s="18">
        <v>44690</v>
      </c>
      <c r="B1959" s="17">
        <f t="shared" si="164"/>
        <v>2022</v>
      </c>
      <c r="C1959" s="17">
        <f t="shared" si="165"/>
        <v>5</v>
      </c>
      <c r="D1959" s="17">
        <f t="shared" si="166"/>
        <v>9</v>
      </c>
      <c r="E1959" s="17">
        <v>53.24</v>
      </c>
      <c r="F1959" s="17">
        <v>15.24</v>
      </c>
      <c r="G1959" s="12">
        <f t="shared" si="167"/>
        <v>6.8479999999999999E-2</v>
      </c>
    </row>
    <row r="1960" spans="1:7" x14ac:dyDescent="0.35">
      <c r="A1960" s="18">
        <v>44691</v>
      </c>
      <c r="B1960" s="17">
        <f t="shared" si="164"/>
        <v>2022</v>
      </c>
      <c r="C1960" s="17">
        <f t="shared" si="165"/>
        <v>5</v>
      </c>
      <c r="D1960" s="17">
        <f t="shared" si="166"/>
        <v>10</v>
      </c>
      <c r="E1960" s="17">
        <v>53.16</v>
      </c>
      <c r="F1960" s="17">
        <v>15.21</v>
      </c>
      <c r="G1960" s="12">
        <f t="shared" si="167"/>
        <v>6.837E-2</v>
      </c>
    </row>
    <row r="1961" spans="1:7" x14ac:dyDescent="0.35">
      <c r="A1961" s="18">
        <v>44692</v>
      </c>
      <c r="B1961" s="17">
        <f t="shared" si="164"/>
        <v>2022</v>
      </c>
      <c r="C1961" s="17">
        <f t="shared" si="165"/>
        <v>5</v>
      </c>
      <c r="D1961" s="17">
        <f t="shared" si="166"/>
        <v>11</v>
      </c>
      <c r="E1961" s="17">
        <v>53.21</v>
      </c>
      <c r="F1961" s="17">
        <v>15.22</v>
      </c>
      <c r="G1961" s="12">
        <f t="shared" si="167"/>
        <v>6.8430000000000005E-2</v>
      </c>
    </row>
    <row r="1962" spans="1:7" x14ac:dyDescent="0.35">
      <c r="A1962" s="18">
        <v>44693</v>
      </c>
      <c r="B1962" s="17">
        <f t="shared" si="164"/>
        <v>2022</v>
      </c>
      <c r="C1962" s="17">
        <f t="shared" si="165"/>
        <v>5</v>
      </c>
      <c r="D1962" s="17">
        <f t="shared" si="166"/>
        <v>12</v>
      </c>
      <c r="E1962" s="17">
        <v>58.87</v>
      </c>
      <c r="F1962" s="17">
        <v>15.23</v>
      </c>
      <c r="G1962" s="12">
        <f t="shared" si="167"/>
        <v>7.4099999999999999E-2</v>
      </c>
    </row>
    <row r="1963" spans="1:7" x14ac:dyDescent="0.35">
      <c r="A1963" s="18">
        <v>44694</v>
      </c>
      <c r="B1963" s="17">
        <f t="shared" si="164"/>
        <v>2022</v>
      </c>
      <c r="C1963" s="17">
        <f t="shared" si="165"/>
        <v>5</v>
      </c>
      <c r="D1963" s="17">
        <f t="shared" si="166"/>
        <v>13</v>
      </c>
      <c r="E1963" s="17">
        <v>59.19</v>
      </c>
      <c r="F1963" s="17">
        <v>15.22</v>
      </c>
      <c r="G1963" s="12">
        <f t="shared" si="167"/>
        <v>7.440999999999999E-2</v>
      </c>
    </row>
    <row r="1964" spans="1:7" x14ac:dyDescent="0.35">
      <c r="A1964" s="18">
        <v>44695</v>
      </c>
      <c r="B1964" s="17">
        <f t="shared" si="164"/>
        <v>2022</v>
      </c>
      <c r="C1964" s="17">
        <f t="shared" si="165"/>
        <v>5</v>
      </c>
      <c r="D1964" s="17">
        <f t="shared" si="166"/>
        <v>14</v>
      </c>
      <c r="E1964" s="17">
        <v>58.71</v>
      </c>
      <c r="F1964" s="17">
        <v>15.22</v>
      </c>
      <c r="G1964" s="12">
        <f t="shared" si="167"/>
        <v>7.393000000000001E-2</v>
      </c>
    </row>
    <row r="1965" spans="1:7" x14ac:dyDescent="0.35">
      <c r="A1965" s="18">
        <v>44696</v>
      </c>
      <c r="B1965" s="17">
        <f t="shared" si="164"/>
        <v>2022</v>
      </c>
      <c r="C1965" s="17">
        <f t="shared" si="165"/>
        <v>5</v>
      </c>
      <c r="D1965" s="17">
        <f t="shared" si="166"/>
        <v>15</v>
      </c>
      <c r="E1965" s="17">
        <v>59.21</v>
      </c>
      <c r="F1965" s="17">
        <v>15.23</v>
      </c>
      <c r="G1965" s="12">
        <f t="shared" si="167"/>
        <v>7.4439999999999992E-2</v>
      </c>
    </row>
    <row r="1966" spans="1:7" x14ac:dyDescent="0.35">
      <c r="A1966" s="18">
        <v>44697</v>
      </c>
      <c r="B1966" s="17">
        <f t="shared" si="164"/>
        <v>2022</v>
      </c>
      <c r="C1966" s="17">
        <f t="shared" si="165"/>
        <v>5</v>
      </c>
      <c r="D1966" s="17">
        <f t="shared" si="166"/>
        <v>16</v>
      </c>
      <c r="E1966" s="17">
        <v>59.1</v>
      </c>
      <c r="F1966" s="17">
        <v>14.45</v>
      </c>
      <c r="G1966" s="12">
        <f t="shared" si="167"/>
        <v>7.354999999999999E-2</v>
      </c>
    </row>
    <row r="1967" spans="1:7" x14ac:dyDescent="0.35">
      <c r="A1967" s="18">
        <v>44698</v>
      </c>
      <c r="B1967" s="17">
        <f t="shared" si="164"/>
        <v>2022</v>
      </c>
      <c r="C1967" s="17">
        <f t="shared" si="165"/>
        <v>5</v>
      </c>
      <c r="D1967" s="17">
        <f t="shared" si="166"/>
        <v>17</v>
      </c>
      <c r="E1967" s="17">
        <v>59.31</v>
      </c>
      <c r="F1967" s="17">
        <v>15.54</v>
      </c>
      <c r="G1967" s="12">
        <f t="shared" si="167"/>
        <v>7.485E-2</v>
      </c>
    </row>
    <row r="1968" spans="1:7" x14ac:dyDescent="0.35">
      <c r="A1968" s="18">
        <v>44699</v>
      </c>
      <c r="B1968" s="17">
        <f t="shared" si="164"/>
        <v>2022</v>
      </c>
      <c r="C1968" s="17">
        <f t="shared" si="165"/>
        <v>5</v>
      </c>
      <c r="D1968" s="17">
        <f t="shared" si="166"/>
        <v>18</v>
      </c>
      <c r="E1968" s="17">
        <v>59.27</v>
      </c>
      <c r="F1968" s="17">
        <v>15.23</v>
      </c>
      <c r="G1968" s="12">
        <f t="shared" si="167"/>
        <v>7.4499999999999997E-2</v>
      </c>
    </row>
    <row r="1969" spans="1:7" x14ac:dyDescent="0.35">
      <c r="A1969" s="18">
        <v>44700</v>
      </c>
      <c r="B1969" s="17">
        <f t="shared" si="164"/>
        <v>2022</v>
      </c>
      <c r="C1969" s="17">
        <f t="shared" si="165"/>
        <v>5</v>
      </c>
      <c r="D1969" s="17">
        <f t="shared" si="166"/>
        <v>19</v>
      </c>
      <c r="E1969" s="17">
        <v>59.33</v>
      </c>
      <c r="F1969" s="17">
        <v>15.3</v>
      </c>
      <c r="G1969" s="12">
        <f t="shared" si="167"/>
        <v>7.4630000000000002E-2</v>
      </c>
    </row>
    <row r="1970" spans="1:7" x14ac:dyDescent="0.35">
      <c r="A1970" s="18">
        <v>44701</v>
      </c>
      <c r="B1970" s="17">
        <f t="shared" si="164"/>
        <v>2022</v>
      </c>
      <c r="C1970" s="17">
        <f t="shared" si="165"/>
        <v>5</v>
      </c>
      <c r="D1970" s="17">
        <f t="shared" si="166"/>
        <v>20</v>
      </c>
      <c r="E1970" s="17">
        <v>59.42</v>
      </c>
      <c r="F1970" s="17">
        <v>14.99</v>
      </c>
      <c r="G1970" s="12">
        <f t="shared" si="167"/>
        <v>7.440999999999999E-2</v>
      </c>
    </row>
    <row r="1971" spans="1:7" x14ac:dyDescent="0.35">
      <c r="A1971" s="18">
        <v>44702</v>
      </c>
      <c r="B1971" s="17">
        <f t="shared" si="164"/>
        <v>2022</v>
      </c>
      <c r="C1971" s="17">
        <f t="shared" si="165"/>
        <v>5</v>
      </c>
      <c r="D1971" s="17">
        <f t="shared" si="166"/>
        <v>21</v>
      </c>
      <c r="E1971" s="17">
        <v>58.02</v>
      </c>
      <c r="F1971" s="17">
        <v>15.3</v>
      </c>
      <c r="G1971" s="12">
        <f t="shared" si="167"/>
        <v>7.332000000000001E-2</v>
      </c>
    </row>
    <row r="1972" spans="1:7" x14ac:dyDescent="0.35">
      <c r="A1972" s="18">
        <v>44703</v>
      </c>
      <c r="B1972" s="17">
        <f t="shared" si="164"/>
        <v>2022</v>
      </c>
      <c r="C1972" s="17">
        <f t="shared" si="165"/>
        <v>5</v>
      </c>
      <c r="D1972" s="17">
        <f t="shared" si="166"/>
        <v>22</v>
      </c>
      <c r="E1972" s="17">
        <v>60.6</v>
      </c>
      <c r="F1972" s="17">
        <v>15.34</v>
      </c>
      <c r="G1972" s="12">
        <f t="shared" si="167"/>
        <v>7.5939999999999994E-2</v>
      </c>
    </row>
    <row r="1973" spans="1:7" x14ac:dyDescent="0.35">
      <c r="A1973" s="18">
        <v>44704</v>
      </c>
      <c r="B1973" s="17">
        <f t="shared" si="164"/>
        <v>2022</v>
      </c>
      <c r="C1973" s="17">
        <f t="shared" si="165"/>
        <v>5</v>
      </c>
      <c r="D1973" s="17">
        <f t="shared" si="166"/>
        <v>23</v>
      </c>
      <c r="E1973" s="17">
        <v>59.63</v>
      </c>
      <c r="F1973" s="17">
        <v>15.31</v>
      </c>
      <c r="G1973" s="12">
        <f t="shared" si="167"/>
        <v>7.4939999999999993E-2</v>
      </c>
    </row>
    <row r="1974" spans="1:7" x14ac:dyDescent="0.35">
      <c r="A1974" s="18">
        <v>44705</v>
      </c>
      <c r="B1974" s="17">
        <f t="shared" si="164"/>
        <v>2022</v>
      </c>
      <c r="C1974" s="17">
        <f t="shared" si="165"/>
        <v>5</v>
      </c>
      <c r="D1974" s="17">
        <f t="shared" si="166"/>
        <v>24</v>
      </c>
      <c r="E1974" s="17">
        <v>59.1</v>
      </c>
      <c r="F1974" s="17">
        <v>16.079999999999998</v>
      </c>
      <c r="G1974" s="12">
        <f t="shared" si="167"/>
        <v>7.5180000000000011E-2</v>
      </c>
    </row>
    <row r="1975" spans="1:7" x14ac:dyDescent="0.35">
      <c r="A1975" s="18">
        <v>44706</v>
      </c>
      <c r="B1975" s="17">
        <f t="shared" si="164"/>
        <v>2022</v>
      </c>
      <c r="C1975" s="17">
        <f t="shared" si="165"/>
        <v>5</v>
      </c>
      <c r="D1975" s="17">
        <f t="shared" si="166"/>
        <v>25</v>
      </c>
      <c r="E1975" s="17">
        <v>59.28</v>
      </c>
      <c r="F1975" s="17">
        <v>14.53</v>
      </c>
      <c r="G1975" s="12">
        <f t="shared" si="167"/>
        <v>7.3810000000000001E-2</v>
      </c>
    </row>
    <row r="1976" spans="1:7" x14ac:dyDescent="0.35">
      <c r="A1976" s="18">
        <v>44707</v>
      </c>
      <c r="B1976" s="17">
        <f t="shared" si="164"/>
        <v>2022</v>
      </c>
      <c r="C1976" s="17">
        <f t="shared" si="165"/>
        <v>5</v>
      </c>
      <c r="D1976" s="17">
        <f t="shared" si="166"/>
        <v>26</v>
      </c>
      <c r="E1976" s="17">
        <v>59.3</v>
      </c>
      <c r="F1976" s="17">
        <v>14.47</v>
      </c>
      <c r="G1976" s="12">
        <f t="shared" si="167"/>
        <v>7.3770000000000002E-2</v>
      </c>
    </row>
    <row r="1977" spans="1:7" x14ac:dyDescent="0.35">
      <c r="A1977" s="18">
        <v>44708</v>
      </c>
      <c r="B1977" s="17">
        <f t="shared" si="164"/>
        <v>2022</v>
      </c>
      <c r="C1977" s="17">
        <f t="shared" si="165"/>
        <v>5</v>
      </c>
      <c r="D1977" s="17">
        <f t="shared" si="166"/>
        <v>27</v>
      </c>
      <c r="E1977" s="17">
        <v>59.55</v>
      </c>
      <c r="F1977" s="17">
        <v>15.3</v>
      </c>
      <c r="G1977" s="12">
        <f t="shared" si="167"/>
        <v>7.485E-2</v>
      </c>
    </row>
    <row r="1978" spans="1:7" x14ac:dyDescent="0.35">
      <c r="A1978" s="18">
        <v>44709</v>
      </c>
      <c r="B1978" s="17">
        <f t="shared" si="164"/>
        <v>2022</v>
      </c>
      <c r="C1978" s="17">
        <f t="shared" si="165"/>
        <v>5</v>
      </c>
      <c r="D1978" s="17">
        <f t="shared" si="166"/>
        <v>28</v>
      </c>
      <c r="E1978" s="17">
        <v>59.29</v>
      </c>
      <c r="F1978" s="17">
        <v>15.24</v>
      </c>
      <c r="G1978" s="12">
        <f t="shared" si="167"/>
        <v>7.4529999999999999E-2</v>
      </c>
    </row>
    <row r="1979" spans="1:7" x14ac:dyDescent="0.35">
      <c r="A1979" s="18">
        <v>44710</v>
      </c>
      <c r="B1979" s="17">
        <f t="shared" si="164"/>
        <v>2022</v>
      </c>
      <c r="C1979" s="17">
        <f t="shared" si="165"/>
        <v>5</v>
      </c>
      <c r="D1979" s="17">
        <f t="shared" si="166"/>
        <v>29</v>
      </c>
      <c r="E1979" s="17">
        <v>59.2</v>
      </c>
      <c r="F1979" s="17">
        <v>15.26</v>
      </c>
      <c r="G1979" s="12">
        <f t="shared" si="167"/>
        <v>7.4460000000000012E-2</v>
      </c>
    </row>
    <row r="1980" spans="1:7" x14ac:dyDescent="0.35">
      <c r="A1980" s="18">
        <v>44711</v>
      </c>
      <c r="B1980" s="17">
        <f t="shared" si="164"/>
        <v>2022</v>
      </c>
      <c r="C1980" s="17">
        <f t="shared" si="165"/>
        <v>5</v>
      </c>
      <c r="D1980" s="17">
        <f t="shared" si="166"/>
        <v>30</v>
      </c>
      <c r="E1980" s="17">
        <v>59.44</v>
      </c>
      <c r="F1980" s="17">
        <v>15.26</v>
      </c>
      <c r="G1980" s="12">
        <f t="shared" si="167"/>
        <v>7.4700000000000003E-2</v>
      </c>
    </row>
    <row r="1981" spans="1:7" x14ac:dyDescent="0.35">
      <c r="A1981" s="18">
        <v>44712</v>
      </c>
      <c r="B1981" s="17">
        <f t="shared" si="164"/>
        <v>2022</v>
      </c>
      <c r="C1981" s="17">
        <f t="shared" si="165"/>
        <v>5</v>
      </c>
      <c r="D1981" s="17">
        <f t="shared" si="166"/>
        <v>31</v>
      </c>
      <c r="E1981" s="17">
        <v>59.24</v>
      </c>
      <c r="F1981" s="17">
        <v>15.31</v>
      </c>
      <c r="G1981" s="12">
        <f t="shared" si="167"/>
        <v>7.4549999999999991E-2</v>
      </c>
    </row>
    <row r="1982" spans="1:7" x14ac:dyDescent="0.35">
      <c r="A1982" s="18">
        <v>44713</v>
      </c>
      <c r="B1982" s="17">
        <f t="shared" si="164"/>
        <v>2022</v>
      </c>
      <c r="C1982" s="17">
        <f t="shared" si="165"/>
        <v>6</v>
      </c>
      <c r="D1982" s="17">
        <f t="shared" si="166"/>
        <v>1</v>
      </c>
      <c r="E1982" s="17">
        <v>58.72</v>
      </c>
      <c r="F1982" s="17">
        <v>14.98</v>
      </c>
      <c r="G1982" s="12">
        <f t="shared" si="167"/>
        <v>7.3700000000000002E-2</v>
      </c>
    </row>
    <row r="1983" spans="1:7" x14ac:dyDescent="0.35">
      <c r="A1983" s="18">
        <v>44714</v>
      </c>
      <c r="B1983" s="17">
        <f t="shared" si="164"/>
        <v>2022</v>
      </c>
      <c r="C1983" s="17">
        <f t="shared" si="165"/>
        <v>6</v>
      </c>
      <c r="D1983" s="17">
        <f t="shared" si="166"/>
        <v>2</v>
      </c>
      <c r="E1983" s="17">
        <v>56.96</v>
      </c>
      <c r="F1983" s="17">
        <v>15.17</v>
      </c>
      <c r="G1983" s="12">
        <f t="shared" si="167"/>
        <v>7.213E-2</v>
      </c>
    </row>
    <row r="1984" spans="1:7" x14ac:dyDescent="0.35">
      <c r="A1984" s="18">
        <v>44715</v>
      </c>
      <c r="B1984" s="17">
        <f t="shared" si="164"/>
        <v>2022</v>
      </c>
      <c r="C1984" s="17">
        <f t="shared" si="165"/>
        <v>6</v>
      </c>
      <c r="D1984" s="17">
        <f t="shared" si="166"/>
        <v>3</v>
      </c>
      <c r="E1984" s="17">
        <v>59.38</v>
      </c>
      <c r="F1984" s="17">
        <v>15.16</v>
      </c>
      <c r="G1984" s="12">
        <f t="shared" si="167"/>
        <v>7.4540000000000009E-2</v>
      </c>
    </row>
    <row r="1985" spans="1:7" x14ac:dyDescent="0.35">
      <c r="A1985" s="18">
        <v>44716</v>
      </c>
      <c r="B1985" s="17">
        <f t="shared" si="164"/>
        <v>2022</v>
      </c>
      <c r="C1985" s="17">
        <f t="shared" si="165"/>
        <v>6</v>
      </c>
      <c r="D1985" s="17">
        <f t="shared" si="166"/>
        <v>4</v>
      </c>
      <c r="E1985" s="17">
        <v>59.39</v>
      </c>
      <c r="F1985" s="17">
        <v>15.18</v>
      </c>
      <c r="G1985" s="12">
        <f t="shared" si="167"/>
        <v>7.4569999999999997E-2</v>
      </c>
    </row>
    <row r="1986" spans="1:7" x14ac:dyDescent="0.35">
      <c r="A1986" s="18">
        <v>44717</v>
      </c>
      <c r="B1986" s="17">
        <f t="shared" si="164"/>
        <v>2022</v>
      </c>
      <c r="C1986" s="17">
        <f t="shared" si="165"/>
        <v>6</v>
      </c>
      <c r="D1986" s="17">
        <f t="shared" si="166"/>
        <v>5</v>
      </c>
      <c r="E1986" s="17">
        <v>59.23</v>
      </c>
      <c r="F1986" s="17">
        <v>15.17</v>
      </c>
      <c r="G1986" s="12">
        <f t="shared" si="167"/>
        <v>7.4399999999999994E-2</v>
      </c>
    </row>
    <row r="1987" spans="1:7" x14ac:dyDescent="0.35">
      <c r="A1987" s="18">
        <v>44718</v>
      </c>
      <c r="B1987" s="17">
        <f t="shared" si="164"/>
        <v>2022</v>
      </c>
      <c r="C1987" s="17">
        <f t="shared" si="165"/>
        <v>6</v>
      </c>
      <c r="D1987" s="17">
        <f t="shared" si="166"/>
        <v>6</v>
      </c>
      <c r="E1987" s="17">
        <v>59.36</v>
      </c>
      <c r="F1987" s="17">
        <v>15.17</v>
      </c>
      <c r="G1987" s="12">
        <f t="shared" si="167"/>
        <v>7.4529999999999999E-2</v>
      </c>
    </row>
    <row r="1988" spans="1:7" x14ac:dyDescent="0.35">
      <c r="A1988" s="18">
        <v>44719</v>
      </c>
      <c r="B1988" s="17">
        <f t="shared" si="164"/>
        <v>2022</v>
      </c>
      <c r="C1988" s="17">
        <f t="shared" si="165"/>
        <v>6</v>
      </c>
      <c r="D1988" s="17">
        <f t="shared" si="166"/>
        <v>7</v>
      </c>
      <c r="E1988" s="17">
        <v>59.38</v>
      </c>
      <c r="F1988" s="17">
        <v>15.17</v>
      </c>
      <c r="G1988" s="12">
        <f t="shared" si="167"/>
        <v>7.4549999999999991E-2</v>
      </c>
    </row>
    <row r="1989" spans="1:7" x14ac:dyDescent="0.35">
      <c r="A1989" s="18">
        <v>44720</v>
      </c>
      <c r="B1989" s="17">
        <f t="shared" si="164"/>
        <v>2022</v>
      </c>
      <c r="C1989" s="17">
        <f t="shared" si="165"/>
        <v>6</v>
      </c>
      <c r="D1989" s="17">
        <f t="shared" si="166"/>
        <v>8</v>
      </c>
      <c r="E1989" s="17">
        <v>59.06</v>
      </c>
      <c r="F1989" s="17">
        <v>15.15</v>
      </c>
      <c r="G1989" s="12">
        <f t="shared" si="167"/>
        <v>7.4210000000000012E-2</v>
      </c>
    </row>
    <row r="1990" spans="1:7" x14ac:dyDescent="0.35">
      <c r="A1990" s="18">
        <v>44721</v>
      </c>
      <c r="B1990" s="17">
        <f t="shared" ref="B1990:B2053" si="168">YEAR(A1990)</f>
        <v>2022</v>
      </c>
      <c r="C1990" s="17">
        <f t="shared" ref="C1990:C2053" si="169">MONTH(A1990)</f>
        <v>6</v>
      </c>
      <c r="D1990" s="17">
        <f t="shared" ref="D1990:D2053" si="170">DAY(A1990)</f>
        <v>9</v>
      </c>
      <c r="E1990" s="17">
        <v>30.02</v>
      </c>
      <c r="F1990" s="17">
        <v>15.89</v>
      </c>
      <c r="G1990" s="12">
        <f t="shared" ref="G1990:G2053" si="171">SUM(E1990:F1990)/1000</f>
        <v>4.5909999999999999E-2</v>
      </c>
    </row>
    <row r="1991" spans="1:7" x14ac:dyDescent="0.35">
      <c r="A1991" s="18">
        <v>44722</v>
      </c>
      <c r="B1991" s="17">
        <f t="shared" si="168"/>
        <v>2022</v>
      </c>
      <c r="C1991" s="17">
        <f t="shared" si="169"/>
        <v>6</v>
      </c>
      <c r="D1991" s="17">
        <f t="shared" si="170"/>
        <v>10</v>
      </c>
      <c r="E1991" s="17">
        <v>20.36</v>
      </c>
      <c r="F1991" s="17">
        <v>14.41</v>
      </c>
      <c r="G1991" s="12">
        <f t="shared" si="171"/>
        <v>3.4769999999999995E-2</v>
      </c>
    </row>
    <row r="1992" spans="1:7" x14ac:dyDescent="0.35">
      <c r="A1992" s="18">
        <v>44723</v>
      </c>
      <c r="B1992" s="17">
        <f t="shared" si="168"/>
        <v>2022</v>
      </c>
      <c r="C1992" s="17">
        <f t="shared" si="169"/>
        <v>6</v>
      </c>
      <c r="D1992" s="17">
        <f t="shared" si="170"/>
        <v>11</v>
      </c>
      <c r="E1992" s="17">
        <v>47.37</v>
      </c>
      <c r="F1992" s="17">
        <v>15.17</v>
      </c>
      <c r="G1992" s="12">
        <f t="shared" si="171"/>
        <v>6.2539999999999998E-2</v>
      </c>
    </row>
    <row r="1993" spans="1:7" x14ac:dyDescent="0.35">
      <c r="A1993" s="18">
        <v>44724</v>
      </c>
      <c r="B1993" s="17">
        <f t="shared" si="168"/>
        <v>2022</v>
      </c>
      <c r="C1993" s="17">
        <f t="shared" si="169"/>
        <v>6</v>
      </c>
      <c r="D1993" s="17">
        <f t="shared" si="170"/>
        <v>12</v>
      </c>
      <c r="E1993" s="17">
        <v>55.66</v>
      </c>
      <c r="F1993" s="17">
        <v>15.1</v>
      </c>
      <c r="G1993" s="12">
        <f t="shared" si="171"/>
        <v>7.075999999999999E-2</v>
      </c>
    </row>
    <row r="1994" spans="1:7" x14ac:dyDescent="0.35">
      <c r="A1994" s="18">
        <v>44725</v>
      </c>
      <c r="B1994" s="17">
        <f t="shared" si="168"/>
        <v>2022</v>
      </c>
      <c r="C1994" s="17">
        <f t="shared" si="169"/>
        <v>6</v>
      </c>
      <c r="D1994" s="17">
        <f t="shared" si="170"/>
        <v>13</v>
      </c>
      <c r="E1994" s="17">
        <v>56.55</v>
      </c>
      <c r="F1994" s="17">
        <v>15.1</v>
      </c>
      <c r="G1994" s="12">
        <f t="shared" si="171"/>
        <v>7.1649999999999991E-2</v>
      </c>
    </row>
    <row r="1995" spans="1:7" x14ac:dyDescent="0.35">
      <c r="A1995" s="18">
        <v>44726</v>
      </c>
      <c r="B1995" s="17">
        <f t="shared" si="168"/>
        <v>2022</v>
      </c>
      <c r="C1995" s="17">
        <f t="shared" si="169"/>
        <v>6</v>
      </c>
      <c r="D1995" s="17">
        <f t="shared" si="170"/>
        <v>14</v>
      </c>
      <c r="E1995" s="17">
        <v>49.74</v>
      </c>
      <c r="F1995" s="17">
        <v>15.18</v>
      </c>
      <c r="G1995" s="12">
        <f t="shared" si="171"/>
        <v>6.4920000000000005E-2</v>
      </c>
    </row>
    <row r="1996" spans="1:7" x14ac:dyDescent="0.35">
      <c r="A1996" s="18">
        <v>44727</v>
      </c>
      <c r="B1996" s="17">
        <f t="shared" si="168"/>
        <v>2022</v>
      </c>
      <c r="C1996" s="17">
        <f t="shared" si="169"/>
        <v>6</v>
      </c>
      <c r="D1996" s="17">
        <f t="shared" si="170"/>
        <v>15</v>
      </c>
      <c r="E1996" s="17">
        <v>56.89</v>
      </c>
      <c r="F1996" s="17">
        <v>15.14</v>
      </c>
      <c r="G1996" s="12">
        <f t="shared" si="171"/>
        <v>7.2029999999999997E-2</v>
      </c>
    </row>
    <row r="1997" spans="1:7" x14ac:dyDescent="0.35">
      <c r="A1997" s="18">
        <v>44728</v>
      </c>
      <c r="B1997" s="17">
        <f t="shared" si="168"/>
        <v>2022</v>
      </c>
      <c r="C1997" s="17">
        <f t="shared" si="169"/>
        <v>6</v>
      </c>
      <c r="D1997" s="17">
        <f t="shared" si="170"/>
        <v>16</v>
      </c>
      <c r="E1997" s="17">
        <v>56.99</v>
      </c>
      <c r="F1997" s="17">
        <v>14.4</v>
      </c>
      <c r="G1997" s="12">
        <f t="shared" si="171"/>
        <v>7.1389999999999995E-2</v>
      </c>
    </row>
    <row r="1998" spans="1:7" x14ac:dyDescent="0.35">
      <c r="A1998" s="18">
        <v>44729</v>
      </c>
      <c r="B1998" s="17">
        <f t="shared" si="168"/>
        <v>2022</v>
      </c>
      <c r="C1998" s="17">
        <f t="shared" si="169"/>
        <v>6</v>
      </c>
      <c r="D1998" s="17">
        <f t="shared" si="170"/>
        <v>17</v>
      </c>
      <c r="E1998" s="17">
        <v>54.5</v>
      </c>
      <c r="F1998" s="17">
        <v>15.13</v>
      </c>
      <c r="G1998" s="12">
        <f t="shared" si="171"/>
        <v>6.9629999999999997E-2</v>
      </c>
    </row>
    <row r="1999" spans="1:7" x14ac:dyDescent="0.35">
      <c r="A1999" s="18">
        <v>44730</v>
      </c>
      <c r="B1999" s="17">
        <f t="shared" si="168"/>
        <v>2022</v>
      </c>
      <c r="C1999" s="17">
        <f t="shared" si="169"/>
        <v>6</v>
      </c>
      <c r="D1999" s="17">
        <f t="shared" si="170"/>
        <v>18</v>
      </c>
      <c r="E1999" s="17">
        <v>58.98</v>
      </c>
      <c r="F1999" s="17">
        <v>15.15</v>
      </c>
      <c r="G1999" s="12">
        <f t="shared" si="171"/>
        <v>7.4130000000000001E-2</v>
      </c>
    </row>
    <row r="2000" spans="1:7" x14ac:dyDescent="0.35">
      <c r="A2000" s="18">
        <v>44731</v>
      </c>
      <c r="B2000" s="17">
        <f t="shared" si="168"/>
        <v>2022</v>
      </c>
      <c r="C2000" s="17">
        <f t="shared" si="169"/>
        <v>6</v>
      </c>
      <c r="D2000" s="17">
        <f t="shared" si="170"/>
        <v>19</v>
      </c>
      <c r="E2000" s="17">
        <v>57.11</v>
      </c>
      <c r="F2000" s="17">
        <v>15.17</v>
      </c>
      <c r="G2000" s="12">
        <f t="shared" si="171"/>
        <v>7.2279999999999997E-2</v>
      </c>
    </row>
    <row r="2001" spans="1:7" x14ac:dyDescent="0.35">
      <c r="A2001" s="18">
        <v>44732</v>
      </c>
      <c r="B2001" s="17">
        <f t="shared" si="168"/>
        <v>2022</v>
      </c>
      <c r="C2001" s="17">
        <f t="shared" si="169"/>
        <v>6</v>
      </c>
      <c r="D2001" s="17">
        <f t="shared" si="170"/>
        <v>20</v>
      </c>
      <c r="E2001" s="17">
        <v>57.06</v>
      </c>
      <c r="F2001" s="17">
        <v>14.41</v>
      </c>
      <c r="G2001" s="12">
        <f t="shared" si="171"/>
        <v>7.1470000000000006E-2</v>
      </c>
    </row>
    <row r="2002" spans="1:7" x14ac:dyDescent="0.35">
      <c r="A2002" s="18">
        <v>44733</v>
      </c>
      <c r="B2002" s="17">
        <f t="shared" si="168"/>
        <v>2022</v>
      </c>
      <c r="C2002" s="17">
        <f t="shared" si="169"/>
        <v>6</v>
      </c>
      <c r="D2002" s="17">
        <f t="shared" si="170"/>
        <v>21</v>
      </c>
      <c r="E2002" s="17">
        <v>56.78</v>
      </c>
      <c r="F2002" s="17">
        <v>14.41</v>
      </c>
      <c r="G2002" s="12">
        <f t="shared" si="171"/>
        <v>7.1190000000000003E-2</v>
      </c>
    </row>
    <row r="2003" spans="1:7" x14ac:dyDescent="0.35">
      <c r="A2003" s="18">
        <v>44734</v>
      </c>
      <c r="B2003" s="17">
        <f t="shared" si="168"/>
        <v>2022</v>
      </c>
      <c r="C2003" s="17">
        <f t="shared" si="169"/>
        <v>6</v>
      </c>
      <c r="D2003" s="17">
        <f t="shared" si="170"/>
        <v>22</v>
      </c>
      <c r="E2003" s="17">
        <v>57.5</v>
      </c>
      <c r="F2003" s="17">
        <v>15.15</v>
      </c>
      <c r="G2003" s="12">
        <f t="shared" si="171"/>
        <v>7.2650000000000006E-2</v>
      </c>
    </row>
    <row r="2004" spans="1:7" x14ac:dyDescent="0.35">
      <c r="A2004" s="18">
        <v>44735</v>
      </c>
      <c r="B2004" s="17">
        <f t="shared" si="168"/>
        <v>2022</v>
      </c>
      <c r="C2004" s="17">
        <f t="shared" si="169"/>
        <v>6</v>
      </c>
      <c r="D2004" s="17">
        <f t="shared" si="170"/>
        <v>23</v>
      </c>
      <c r="E2004" s="17">
        <v>56.94</v>
      </c>
      <c r="F2004" s="17">
        <v>15.17</v>
      </c>
      <c r="G2004" s="12">
        <f t="shared" si="171"/>
        <v>7.2109999999999994E-2</v>
      </c>
    </row>
    <row r="2005" spans="1:7" x14ac:dyDescent="0.35">
      <c r="A2005" s="18">
        <v>44736</v>
      </c>
      <c r="B2005" s="17">
        <f t="shared" si="168"/>
        <v>2022</v>
      </c>
      <c r="C2005" s="17">
        <f t="shared" si="169"/>
        <v>6</v>
      </c>
      <c r="D2005" s="17">
        <f t="shared" si="170"/>
        <v>24</v>
      </c>
      <c r="E2005" s="17">
        <v>57.65</v>
      </c>
      <c r="F2005" s="17">
        <v>15.14</v>
      </c>
      <c r="G2005" s="12">
        <f t="shared" si="171"/>
        <v>7.2789999999999994E-2</v>
      </c>
    </row>
    <row r="2006" spans="1:7" x14ac:dyDescent="0.35">
      <c r="A2006" s="18">
        <v>44737</v>
      </c>
      <c r="B2006" s="17">
        <f t="shared" si="168"/>
        <v>2022</v>
      </c>
      <c r="C2006" s="17">
        <f t="shared" si="169"/>
        <v>6</v>
      </c>
      <c r="D2006" s="17">
        <f t="shared" si="170"/>
        <v>25</v>
      </c>
      <c r="E2006" s="17">
        <v>56.71</v>
      </c>
      <c r="F2006" s="17">
        <v>15.12</v>
      </c>
      <c r="G2006" s="12">
        <f t="shared" si="171"/>
        <v>7.1830000000000005E-2</v>
      </c>
    </row>
    <row r="2007" spans="1:7" x14ac:dyDescent="0.35">
      <c r="A2007" s="18">
        <v>44738</v>
      </c>
      <c r="B2007" s="17">
        <f t="shared" si="168"/>
        <v>2022</v>
      </c>
      <c r="C2007" s="17">
        <f t="shared" si="169"/>
        <v>6</v>
      </c>
      <c r="D2007" s="17">
        <f t="shared" si="170"/>
        <v>26</v>
      </c>
      <c r="E2007" s="17">
        <v>57.09</v>
      </c>
      <c r="F2007" s="17">
        <v>15.17</v>
      </c>
      <c r="G2007" s="12">
        <f t="shared" si="171"/>
        <v>7.2260000000000005E-2</v>
      </c>
    </row>
    <row r="2008" spans="1:7" x14ac:dyDescent="0.35">
      <c r="A2008" s="18">
        <v>44739</v>
      </c>
      <c r="B2008" s="17">
        <f t="shared" si="168"/>
        <v>2022</v>
      </c>
      <c r="C2008" s="17">
        <f t="shared" si="169"/>
        <v>6</v>
      </c>
      <c r="D2008" s="17">
        <f t="shared" si="170"/>
        <v>27</v>
      </c>
      <c r="E2008" s="17">
        <v>57.02</v>
      </c>
      <c r="F2008" s="17">
        <v>15.21</v>
      </c>
      <c r="G2008" s="12">
        <f t="shared" si="171"/>
        <v>7.2230000000000003E-2</v>
      </c>
    </row>
    <row r="2009" spans="1:7" x14ac:dyDescent="0.35">
      <c r="A2009" s="18">
        <v>44740</v>
      </c>
      <c r="B2009" s="17">
        <f t="shared" si="168"/>
        <v>2022</v>
      </c>
      <c r="C2009" s="17">
        <f t="shared" si="169"/>
        <v>6</v>
      </c>
      <c r="D2009" s="17">
        <f t="shared" si="170"/>
        <v>28</v>
      </c>
      <c r="E2009" s="17">
        <v>56.71</v>
      </c>
      <c r="F2009" s="17">
        <v>15.21</v>
      </c>
      <c r="G2009" s="12">
        <f t="shared" si="171"/>
        <v>7.1919999999999998E-2</v>
      </c>
    </row>
    <row r="2010" spans="1:7" x14ac:dyDescent="0.35">
      <c r="A2010" s="18">
        <v>44741</v>
      </c>
      <c r="B2010" s="17">
        <f t="shared" si="168"/>
        <v>2022</v>
      </c>
      <c r="C2010" s="17">
        <f t="shared" si="169"/>
        <v>6</v>
      </c>
      <c r="D2010" s="17">
        <f t="shared" si="170"/>
        <v>29</v>
      </c>
      <c r="E2010" s="17">
        <v>57.07</v>
      </c>
      <c r="F2010" s="17">
        <v>15.21</v>
      </c>
      <c r="G2010" s="12">
        <f t="shared" si="171"/>
        <v>7.2279999999999997E-2</v>
      </c>
    </row>
    <row r="2011" spans="1:7" x14ac:dyDescent="0.35">
      <c r="A2011" s="18">
        <v>44742</v>
      </c>
      <c r="B2011" s="17">
        <f t="shared" si="168"/>
        <v>2022</v>
      </c>
      <c r="C2011" s="17">
        <f t="shared" si="169"/>
        <v>6</v>
      </c>
      <c r="D2011" s="17">
        <f t="shared" si="170"/>
        <v>30</v>
      </c>
      <c r="E2011" s="17">
        <v>58.08</v>
      </c>
      <c r="F2011" s="17">
        <v>15.19</v>
      </c>
      <c r="G2011" s="12">
        <f t="shared" si="171"/>
        <v>7.3270000000000002E-2</v>
      </c>
    </row>
    <row r="2012" spans="1:7" x14ac:dyDescent="0.35">
      <c r="A2012" s="18">
        <v>44743</v>
      </c>
      <c r="B2012" s="17">
        <f t="shared" si="168"/>
        <v>2022</v>
      </c>
      <c r="C2012" s="17">
        <f t="shared" si="169"/>
        <v>7</v>
      </c>
      <c r="D2012" s="17">
        <f t="shared" si="170"/>
        <v>1</v>
      </c>
      <c r="E2012" s="17">
        <v>59</v>
      </c>
      <c r="F2012" s="17">
        <v>15.29</v>
      </c>
      <c r="G2012" s="12">
        <f t="shared" si="171"/>
        <v>7.4289999999999995E-2</v>
      </c>
    </row>
    <row r="2013" spans="1:7" x14ac:dyDescent="0.35">
      <c r="A2013" s="18">
        <v>44744</v>
      </c>
      <c r="B2013" s="17">
        <f t="shared" si="168"/>
        <v>2022</v>
      </c>
      <c r="C2013" s="17">
        <f t="shared" si="169"/>
        <v>7</v>
      </c>
      <c r="D2013" s="17">
        <f t="shared" si="170"/>
        <v>2</v>
      </c>
      <c r="E2013" s="17">
        <v>59.04</v>
      </c>
      <c r="F2013" s="17">
        <v>15.49</v>
      </c>
      <c r="G2013" s="12">
        <f t="shared" si="171"/>
        <v>7.4529999999999999E-2</v>
      </c>
    </row>
    <row r="2014" spans="1:7" x14ac:dyDescent="0.35">
      <c r="A2014" s="18">
        <v>44745</v>
      </c>
      <c r="B2014" s="17">
        <f t="shared" si="168"/>
        <v>2022</v>
      </c>
      <c r="C2014" s="17">
        <f t="shared" si="169"/>
        <v>7</v>
      </c>
      <c r="D2014" s="17">
        <f t="shared" si="170"/>
        <v>3</v>
      </c>
      <c r="E2014" s="17">
        <v>59</v>
      </c>
      <c r="F2014" s="17">
        <v>15.36</v>
      </c>
      <c r="G2014" s="12">
        <f t="shared" si="171"/>
        <v>7.4359999999999996E-2</v>
      </c>
    </row>
    <row r="2015" spans="1:7" x14ac:dyDescent="0.35">
      <c r="A2015" s="18">
        <v>44746</v>
      </c>
      <c r="B2015" s="17">
        <f t="shared" si="168"/>
        <v>2022</v>
      </c>
      <c r="C2015" s="17">
        <f t="shared" si="169"/>
        <v>7</v>
      </c>
      <c r="D2015" s="17">
        <f t="shared" si="170"/>
        <v>4</v>
      </c>
      <c r="E2015" s="17">
        <v>59.02</v>
      </c>
      <c r="F2015" s="17">
        <v>15.3</v>
      </c>
      <c r="G2015" s="12">
        <f t="shared" si="171"/>
        <v>7.4320000000000011E-2</v>
      </c>
    </row>
    <row r="2016" spans="1:7" x14ac:dyDescent="0.35">
      <c r="A2016" s="18">
        <v>44747</v>
      </c>
      <c r="B2016" s="17">
        <f t="shared" si="168"/>
        <v>2022</v>
      </c>
      <c r="C2016" s="17">
        <f t="shared" si="169"/>
        <v>7</v>
      </c>
      <c r="D2016" s="17">
        <f t="shared" si="170"/>
        <v>5</v>
      </c>
      <c r="E2016" s="17">
        <v>58.71</v>
      </c>
      <c r="F2016" s="17">
        <v>15.33</v>
      </c>
      <c r="G2016" s="12">
        <f t="shared" si="171"/>
        <v>7.4040000000000009E-2</v>
      </c>
    </row>
    <row r="2017" spans="1:7" x14ac:dyDescent="0.35">
      <c r="A2017" s="18">
        <v>44748</v>
      </c>
      <c r="B2017" s="17">
        <f t="shared" si="168"/>
        <v>2022</v>
      </c>
      <c r="C2017" s="17">
        <f t="shared" si="169"/>
        <v>7</v>
      </c>
      <c r="D2017" s="17">
        <f t="shared" si="170"/>
        <v>6</v>
      </c>
      <c r="E2017" s="17">
        <v>58.52</v>
      </c>
      <c r="F2017" s="17">
        <v>14.51</v>
      </c>
      <c r="G2017" s="12">
        <f t="shared" si="171"/>
        <v>7.3029999999999998E-2</v>
      </c>
    </row>
    <row r="2018" spans="1:7" x14ac:dyDescent="0.35">
      <c r="A2018" s="18">
        <v>44749</v>
      </c>
      <c r="B2018" s="17">
        <f t="shared" si="168"/>
        <v>2022</v>
      </c>
      <c r="C2018" s="17">
        <f t="shared" si="169"/>
        <v>7</v>
      </c>
      <c r="D2018" s="17">
        <f t="shared" si="170"/>
        <v>7</v>
      </c>
      <c r="E2018" s="17">
        <v>57.98</v>
      </c>
      <c r="F2018" s="17">
        <v>14.5</v>
      </c>
      <c r="G2018" s="12">
        <f t="shared" si="171"/>
        <v>7.2479999999999989E-2</v>
      </c>
    </row>
    <row r="2019" spans="1:7" x14ac:dyDescent="0.35">
      <c r="A2019" s="18">
        <v>44750</v>
      </c>
      <c r="B2019" s="17">
        <f t="shared" si="168"/>
        <v>2022</v>
      </c>
      <c r="C2019" s="17">
        <f t="shared" si="169"/>
        <v>7</v>
      </c>
      <c r="D2019" s="17">
        <f t="shared" si="170"/>
        <v>8</v>
      </c>
      <c r="E2019" s="17">
        <v>53.25</v>
      </c>
      <c r="F2019" s="17">
        <v>15.3</v>
      </c>
      <c r="G2019" s="12">
        <f t="shared" si="171"/>
        <v>6.855E-2</v>
      </c>
    </row>
    <row r="2020" spans="1:7" x14ac:dyDescent="0.35">
      <c r="A2020" s="18">
        <v>44751</v>
      </c>
      <c r="B2020" s="17">
        <f t="shared" si="168"/>
        <v>2022</v>
      </c>
      <c r="C2020" s="17">
        <f t="shared" si="169"/>
        <v>7</v>
      </c>
      <c r="D2020" s="17">
        <f t="shared" si="170"/>
        <v>9</v>
      </c>
      <c r="E2020" s="17">
        <v>58.45</v>
      </c>
      <c r="F2020" s="17">
        <v>15.23</v>
      </c>
      <c r="G2020" s="12">
        <f t="shared" si="171"/>
        <v>7.3680000000000009E-2</v>
      </c>
    </row>
    <row r="2021" spans="1:7" x14ac:dyDescent="0.35">
      <c r="A2021" s="18">
        <v>44752</v>
      </c>
      <c r="B2021" s="17">
        <f t="shared" si="168"/>
        <v>2022</v>
      </c>
      <c r="C2021" s="17">
        <f t="shared" si="169"/>
        <v>7</v>
      </c>
      <c r="D2021" s="17">
        <f t="shared" si="170"/>
        <v>10</v>
      </c>
      <c r="E2021" s="17">
        <v>58.78</v>
      </c>
      <c r="F2021" s="17">
        <v>15.29</v>
      </c>
      <c r="G2021" s="12">
        <f t="shared" si="171"/>
        <v>7.4069999999999997E-2</v>
      </c>
    </row>
    <row r="2022" spans="1:7" x14ac:dyDescent="0.35">
      <c r="A2022" s="18">
        <v>44753</v>
      </c>
      <c r="B2022" s="17">
        <f t="shared" si="168"/>
        <v>2022</v>
      </c>
      <c r="C2022" s="17">
        <f t="shared" si="169"/>
        <v>7</v>
      </c>
      <c r="D2022" s="17">
        <f t="shared" si="170"/>
        <v>11</v>
      </c>
      <c r="E2022" s="17">
        <v>57.86</v>
      </c>
      <c r="F2022" s="17">
        <v>15.1</v>
      </c>
      <c r="G2022" s="12">
        <f t="shared" si="171"/>
        <v>7.2959999999999997E-2</v>
      </c>
    </row>
    <row r="2023" spans="1:7" x14ac:dyDescent="0.35">
      <c r="A2023" s="18">
        <v>44754</v>
      </c>
      <c r="B2023" s="17">
        <f t="shared" si="168"/>
        <v>2022</v>
      </c>
      <c r="C2023" s="17">
        <f t="shared" si="169"/>
        <v>7</v>
      </c>
      <c r="D2023" s="17">
        <f t="shared" si="170"/>
        <v>12</v>
      </c>
      <c r="E2023" s="17">
        <v>51.82</v>
      </c>
      <c r="F2023" s="17">
        <v>15.2</v>
      </c>
      <c r="G2023" s="12">
        <f t="shared" si="171"/>
        <v>6.7019999999999996E-2</v>
      </c>
    </row>
    <row r="2024" spans="1:7" x14ac:dyDescent="0.35">
      <c r="A2024" s="18">
        <v>44755</v>
      </c>
      <c r="B2024" s="17">
        <f t="shared" si="168"/>
        <v>2022</v>
      </c>
      <c r="C2024" s="17">
        <f t="shared" si="169"/>
        <v>7</v>
      </c>
      <c r="D2024" s="17">
        <f t="shared" si="170"/>
        <v>13</v>
      </c>
      <c r="E2024" s="17">
        <v>58.22</v>
      </c>
      <c r="F2024" s="17">
        <v>15.1</v>
      </c>
      <c r="G2024" s="12">
        <f t="shared" si="171"/>
        <v>7.3319999999999996E-2</v>
      </c>
    </row>
    <row r="2025" spans="1:7" x14ac:dyDescent="0.35">
      <c r="A2025" s="18">
        <v>44756</v>
      </c>
      <c r="B2025" s="17">
        <f t="shared" si="168"/>
        <v>2022</v>
      </c>
      <c r="C2025" s="17">
        <f t="shared" si="169"/>
        <v>7</v>
      </c>
      <c r="D2025" s="17">
        <f t="shared" si="170"/>
        <v>14</v>
      </c>
      <c r="E2025" s="17">
        <v>58.46</v>
      </c>
      <c r="F2025" s="17">
        <v>15.39</v>
      </c>
      <c r="G2025" s="12">
        <f t="shared" si="171"/>
        <v>7.3849999999999999E-2</v>
      </c>
    </row>
    <row r="2026" spans="1:7" x14ac:dyDescent="0.35">
      <c r="A2026" s="18">
        <v>44757</v>
      </c>
      <c r="B2026" s="17">
        <f t="shared" si="168"/>
        <v>2022</v>
      </c>
      <c r="C2026" s="17">
        <f t="shared" si="169"/>
        <v>7</v>
      </c>
      <c r="D2026" s="17">
        <f t="shared" si="170"/>
        <v>15</v>
      </c>
      <c r="E2026" s="17">
        <v>58.95</v>
      </c>
      <c r="F2026" s="17">
        <v>15.27</v>
      </c>
      <c r="G2026" s="12">
        <f t="shared" si="171"/>
        <v>7.4219999999999994E-2</v>
      </c>
    </row>
    <row r="2027" spans="1:7" x14ac:dyDescent="0.35">
      <c r="A2027" s="18">
        <v>44758</v>
      </c>
      <c r="B2027" s="17">
        <f t="shared" si="168"/>
        <v>2022</v>
      </c>
      <c r="C2027" s="17">
        <f t="shared" si="169"/>
        <v>7</v>
      </c>
      <c r="D2027" s="17">
        <f t="shared" si="170"/>
        <v>16</v>
      </c>
      <c r="E2027" s="17">
        <v>59.07</v>
      </c>
      <c r="F2027" s="17">
        <v>15.34</v>
      </c>
      <c r="G2027" s="12">
        <f t="shared" si="171"/>
        <v>7.440999999999999E-2</v>
      </c>
    </row>
    <row r="2028" spans="1:7" x14ac:dyDescent="0.35">
      <c r="A2028" s="18">
        <v>44759</v>
      </c>
      <c r="B2028" s="17">
        <f t="shared" si="168"/>
        <v>2022</v>
      </c>
      <c r="C2028" s="17">
        <f t="shared" si="169"/>
        <v>7</v>
      </c>
      <c r="D2028" s="17">
        <f t="shared" si="170"/>
        <v>17</v>
      </c>
      <c r="E2028" s="17">
        <v>53.21</v>
      </c>
      <c r="F2028" s="17">
        <v>15.3</v>
      </c>
      <c r="G2028" s="12">
        <f t="shared" si="171"/>
        <v>6.8510000000000001E-2</v>
      </c>
    </row>
    <row r="2029" spans="1:7" x14ac:dyDescent="0.35">
      <c r="A2029" s="18">
        <v>44760</v>
      </c>
      <c r="B2029" s="17">
        <f t="shared" si="168"/>
        <v>2022</v>
      </c>
      <c r="C2029" s="17">
        <f t="shared" si="169"/>
        <v>7</v>
      </c>
      <c r="D2029" s="17">
        <f t="shared" si="170"/>
        <v>18</v>
      </c>
      <c r="E2029" s="17">
        <v>51.77</v>
      </c>
      <c r="F2029" s="17">
        <v>15.26</v>
      </c>
      <c r="G2029" s="12">
        <f t="shared" si="171"/>
        <v>6.7030000000000006E-2</v>
      </c>
    </row>
    <row r="2030" spans="1:7" x14ac:dyDescent="0.35">
      <c r="A2030" s="18">
        <v>44761</v>
      </c>
      <c r="B2030" s="17">
        <f t="shared" si="168"/>
        <v>2022</v>
      </c>
      <c r="C2030" s="17">
        <f t="shared" si="169"/>
        <v>7</v>
      </c>
      <c r="D2030" s="17">
        <f t="shared" si="170"/>
        <v>19</v>
      </c>
      <c r="E2030" s="17">
        <v>46.73</v>
      </c>
      <c r="F2030" s="17">
        <v>14.61</v>
      </c>
      <c r="G2030" s="12">
        <f t="shared" si="171"/>
        <v>6.1339999999999999E-2</v>
      </c>
    </row>
    <row r="2031" spans="1:7" x14ac:dyDescent="0.35">
      <c r="A2031" s="18">
        <v>44762</v>
      </c>
      <c r="B2031" s="17">
        <f t="shared" si="168"/>
        <v>2022</v>
      </c>
      <c r="C2031" s="17">
        <f t="shared" si="169"/>
        <v>7</v>
      </c>
      <c r="D2031" s="17">
        <f t="shared" si="170"/>
        <v>20</v>
      </c>
      <c r="E2031" s="17">
        <v>57.84</v>
      </c>
      <c r="F2031" s="17">
        <v>15.27</v>
      </c>
      <c r="G2031" s="12">
        <f t="shared" si="171"/>
        <v>7.3109999999999994E-2</v>
      </c>
    </row>
    <row r="2032" spans="1:7" x14ac:dyDescent="0.35">
      <c r="A2032" s="18">
        <v>44763</v>
      </c>
      <c r="B2032" s="17">
        <f t="shared" si="168"/>
        <v>2022</v>
      </c>
      <c r="C2032" s="17">
        <f t="shared" si="169"/>
        <v>7</v>
      </c>
      <c r="D2032" s="17">
        <f t="shared" si="170"/>
        <v>21</v>
      </c>
      <c r="E2032" s="17">
        <v>43.88</v>
      </c>
      <c r="F2032" s="17">
        <v>15.34</v>
      </c>
      <c r="G2032" s="12">
        <f t="shared" si="171"/>
        <v>5.9220000000000002E-2</v>
      </c>
    </row>
    <row r="2033" spans="1:7" x14ac:dyDescent="0.35">
      <c r="A2033" s="18">
        <v>44764</v>
      </c>
      <c r="B2033" s="17">
        <f t="shared" si="168"/>
        <v>2022</v>
      </c>
      <c r="C2033" s="17">
        <f t="shared" si="169"/>
        <v>7</v>
      </c>
      <c r="D2033" s="17">
        <f t="shared" si="170"/>
        <v>22</v>
      </c>
      <c r="E2033" s="17">
        <v>49.95</v>
      </c>
      <c r="F2033" s="17">
        <v>15.27</v>
      </c>
      <c r="G2033" s="12">
        <f t="shared" si="171"/>
        <v>6.522E-2</v>
      </c>
    </row>
    <row r="2034" spans="1:7" x14ac:dyDescent="0.35">
      <c r="A2034" s="18">
        <v>44765</v>
      </c>
      <c r="B2034" s="17">
        <f t="shared" si="168"/>
        <v>2022</v>
      </c>
      <c r="C2034" s="17">
        <f t="shared" si="169"/>
        <v>7</v>
      </c>
      <c r="D2034" s="17">
        <f t="shared" si="170"/>
        <v>23</v>
      </c>
      <c r="E2034" s="17">
        <v>49.82</v>
      </c>
      <c r="F2034" s="17">
        <v>15.31</v>
      </c>
      <c r="G2034" s="12">
        <f t="shared" si="171"/>
        <v>6.5129999999999993E-2</v>
      </c>
    </row>
    <row r="2035" spans="1:7" x14ac:dyDescent="0.35">
      <c r="A2035" s="18">
        <v>44766</v>
      </c>
      <c r="B2035" s="17">
        <f t="shared" si="168"/>
        <v>2022</v>
      </c>
      <c r="C2035" s="17">
        <f t="shared" si="169"/>
        <v>7</v>
      </c>
      <c r="D2035" s="17">
        <f t="shared" si="170"/>
        <v>24</v>
      </c>
      <c r="E2035" s="17">
        <v>47.03</v>
      </c>
      <c r="F2035" s="17">
        <v>15.31</v>
      </c>
      <c r="G2035" s="12">
        <f t="shared" si="171"/>
        <v>6.2340000000000007E-2</v>
      </c>
    </row>
    <row r="2036" spans="1:7" x14ac:dyDescent="0.35">
      <c r="A2036" s="18">
        <v>44767</v>
      </c>
      <c r="B2036" s="17">
        <f t="shared" si="168"/>
        <v>2022</v>
      </c>
      <c r="C2036" s="17">
        <f t="shared" si="169"/>
        <v>7</v>
      </c>
      <c r="D2036" s="17">
        <f t="shared" si="170"/>
        <v>25</v>
      </c>
      <c r="E2036" s="17">
        <v>52.08</v>
      </c>
      <c r="F2036" s="17">
        <v>15.27</v>
      </c>
      <c r="G2036" s="12">
        <f t="shared" si="171"/>
        <v>6.7349999999999993E-2</v>
      </c>
    </row>
    <row r="2037" spans="1:7" x14ac:dyDescent="0.35">
      <c r="A2037" s="18">
        <v>44768</v>
      </c>
      <c r="B2037" s="17">
        <f t="shared" si="168"/>
        <v>2022</v>
      </c>
      <c r="C2037" s="17">
        <f t="shared" si="169"/>
        <v>7</v>
      </c>
      <c r="D2037" s="17">
        <f t="shared" si="170"/>
        <v>26</v>
      </c>
      <c r="E2037" s="17">
        <v>49.41</v>
      </c>
      <c r="F2037" s="17">
        <v>15.3</v>
      </c>
      <c r="G2037" s="12">
        <f t="shared" si="171"/>
        <v>6.470999999999999E-2</v>
      </c>
    </row>
    <row r="2038" spans="1:7" x14ac:dyDescent="0.35">
      <c r="A2038" s="18">
        <v>44769</v>
      </c>
      <c r="B2038" s="17">
        <f t="shared" si="168"/>
        <v>2022</v>
      </c>
      <c r="C2038" s="17">
        <f t="shared" si="169"/>
        <v>7</v>
      </c>
      <c r="D2038" s="17">
        <f t="shared" si="170"/>
        <v>27</v>
      </c>
      <c r="E2038" s="17">
        <v>48.09</v>
      </c>
      <c r="F2038" s="17">
        <v>15.25</v>
      </c>
      <c r="G2038" s="12">
        <f t="shared" si="171"/>
        <v>6.3340000000000007E-2</v>
      </c>
    </row>
    <row r="2039" spans="1:7" x14ac:dyDescent="0.35">
      <c r="A2039" s="18">
        <v>44770</v>
      </c>
      <c r="B2039" s="17">
        <f t="shared" si="168"/>
        <v>2022</v>
      </c>
      <c r="C2039" s="17">
        <f t="shared" si="169"/>
        <v>7</v>
      </c>
      <c r="D2039" s="17">
        <f t="shared" si="170"/>
        <v>28</v>
      </c>
      <c r="E2039" s="17">
        <v>49.78</v>
      </c>
      <c r="F2039" s="17">
        <v>15.26</v>
      </c>
      <c r="G2039" s="12">
        <f t="shared" si="171"/>
        <v>6.5040000000000001E-2</v>
      </c>
    </row>
    <row r="2040" spans="1:7" x14ac:dyDescent="0.35">
      <c r="A2040" s="18">
        <v>44771</v>
      </c>
      <c r="B2040" s="17">
        <f t="shared" si="168"/>
        <v>2022</v>
      </c>
      <c r="C2040" s="17">
        <f t="shared" si="169"/>
        <v>7</v>
      </c>
      <c r="D2040" s="17">
        <f t="shared" si="170"/>
        <v>29</v>
      </c>
      <c r="E2040" s="17">
        <v>57.17</v>
      </c>
      <c r="F2040" s="17">
        <v>15.27</v>
      </c>
      <c r="G2040" s="12">
        <f t="shared" si="171"/>
        <v>7.2440000000000004E-2</v>
      </c>
    </row>
    <row r="2041" spans="1:7" x14ac:dyDescent="0.35">
      <c r="A2041" s="18">
        <v>44772</v>
      </c>
      <c r="B2041" s="17">
        <f t="shared" si="168"/>
        <v>2022</v>
      </c>
      <c r="C2041" s="17">
        <f t="shared" si="169"/>
        <v>7</v>
      </c>
      <c r="D2041" s="17">
        <f t="shared" si="170"/>
        <v>30</v>
      </c>
      <c r="E2041" s="17">
        <v>52.95</v>
      </c>
      <c r="F2041" s="17">
        <v>15.26</v>
      </c>
      <c r="G2041" s="12">
        <f t="shared" si="171"/>
        <v>6.8210000000000007E-2</v>
      </c>
    </row>
    <row r="2042" spans="1:7" x14ac:dyDescent="0.35">
      <c r="A2042" s="18">
        <v>44773</v>
      </c>
      <c r="B2042" s="17">
        <f t="shared" si="168"/>
        <v>2022</v>
      </c>
      <c r="C2042" s="17">
        <f t="shared" si="169"/>
        <v>7</v>
      </c>
      <c r="D2042" s="17">
        <f t="shared" si="170"/>
        <v>31</v>
      </c>
      <c r="E2042" s="17">
        <v>51.2</v>
      </c>
      <c r="F2042" s="17">
        <v>15.3</v>
      </c>
      <c r="G2042" s="12">
        <f t="shared" si="171"/>
        <v>6.6500000000000004E-2</v>
      </c>
    </row>
    <row r="2043" spans="1:7" x14ac:dyDescent="0.35">
      <c r="A2043" s="18">
        <v>44774</v>
      </c>
      <c r="B2043" s="17">
        <f t="shared" si="168"/>
        <v>2022</v>
      </c>
      <c r="C2043" s="17">
        <f t="shared" si="169"/>
        <v>8</v>
      </c>
      <c r="D2043" s="17">
        <f t="shared" si="170"/>
        <v>1</v>
      </c>
      <c r="E2043" s="17">
        <v>52.54</v>
      </c>
      <c r="F2043" s="17">
        <v>15.29</v>
      </c>
      <c r="G2043" s="12">
        <f t="shared" si="171"/>
        <v>6.7830000000000001E-2</v>
      </c>
    </row>
    <row r="2044" spans="1:7" x14ac:dyDescent="0.35">
      <c r="A2044" s="18">
        <v>44775</v>
      </c>
      <c r="B2044" s="17">
        <f t="shared" si="168"/>
        <v>2022</v>
      </c>
      <c r="C2044" s="17">
        <f t="shared" si="169"/>
        <v>8</v>
      </c>
      <c r="D2044" s="17">
        <f t="shared" si="170"/>
        <v>2</v>
      </c>
      <c r="E2044" s="17">
        <v>47.88</v>
      </c>
      <c r="F2044" s="17">
        <v>15.27</v>
      </c>
      <c r="G2044" s="12">
        <f t="shared" si="171"/>
        <v>6.3150000000000012E-2</v>
      </c>
    </row>
    <row r="2045" spans="1:7" x14ac:dyDescent="0.35">
      <c r="A2045" s="18">
        <v>44776</v>
      </c>
      <c r="B2045" s="17">
        <f t="shared" si="168"/>
        <v>2022</v>
      </c>
      <c r="C2045" s="17">
        <f t="shared" si="169"/>
        <v>8</v>
      </c>
      <c r="D2045" s="17">
        <f t="shared" si="170"/>
        <v>3</v>
      </c>
      <c r="E2045" s="17">
        <v>48.82</v>
      </c>
      <c r="F2045" s="17">
        <v>15.29</v>
      </c>
      <c r="G2045" s="12">
        <f t="shared" si="171"/>
        <v>6.411E-2</v>
      </c>
    </row>
    <row r="2046" spans="1:7" x14ac:dyDescent="0.35">
      <c r="A2046" s="18">
        <v>44777</v>
      </c>
      <c r="B2046" s="17">
        <f t="shared" si="168"/>
        <v>2022</v>
      </c>
      <c r="C2046" s="17">
        <f t="shared" si="169"/>
        <v>8</v>
      </c>
      <c r="D2046" s="17">
        <f t="shared" si="170"/>
        <v>4</v>
      </c>
      <c r="E2046" s="17">
        <v>18.72</v>
      </c>
      <c r="F2046" s="17">
        <v>15.31</v>
      </c>
      <c r="G2046" s="12">
        <f t="shared" si="171"/>
        <v>3.4029999999999998E-2</v>
      </c>
    </row>
    <row r="2047" spans="1:7" x14ac:dyDescent="0.35">
      <c r="A2047" s="18">
        <v>44778</v>
      </c>
      <c r="B2047" s="17">
        <f t="shared" si="168"/>
        <v>2022</v>
      </c>
      <c r="C2047" s="17">
        <f t="shared" si="169"/>
        <v>8</v>
      </c>
      <c r="D2047" s="17">
        <f t="shared" si="170"/>
        <v>5</v>
      </c>
      <c r="E2047" s="17">
        <v>49.83</v>
      </c>
      <c r="F2047" s="17">
        <v>15.34</v>
      </c>
      <c r="G2047" s="12">
        <f t="shared" si="171"/>
        <v>6.5170000000000006E-2</v>
      </c>
    </row>
    <row r="2048" spans="1:7" x14ac:dyDescent="0.35">
      <c r="A2048" s="18">
        <v>44779</v>
      </c>
      <c r="B2048" s="17">
        <f t="shared" si="168"/>
        <v>2022</v>
      </c>
      <c r="C2048" s="17">
        <f t="shared" si="169"/>
        <v>8</v>
      </c>
      <c r="D2048" s="17">
        <f t="shared" si="170"/>
        <v>6</v>
      </c>
      <c r="E2048" s="17">
        <v>54.86</v>
      </c>
      <c r="F2048" s="17">
        <v>15.35</v>
      </c>
      <c r="G2048" s="12">
        <f t="shared" si="171"/>
        <v>7.0209999999999995E-2</v>
      </c>
    </row>
    <row r="2049" spans="1:7" x14ac:dyDescent="0.35">
      <c r="A2049" s="18">
        <v>44780</v>
      </c>
      <c r="B2049" s="17">
        <f t="shared" si="168"/>
        <v>2022</v>
      </c>
      <c r="C2049" s="17">
        <f t="shared" si="169"/>
        <v>8</v>
      </c>
      <c r="D2049" s="17">
        <f t="shared" si="170"/>
        <v>7</v>
      </c>
      <c r="E2049" s="17">
        <v>54.18</v>
      </c>
      <c r="F2049" s="17">
        <v>15.31</v>
      </c>
      <c r="G2049" s="12">
        <f t="shared" si="171"/>
        <v>6.9489999999999996E-2</v>
      </c>
    </row>
    <row r="2050" spans="1:7" x14ac:dyDescent="0.35">
      <c r="A2050" s="18">
        <v>44781</v>
      </c>
      <c r="B2050" s="17">
        <f t="shared" si="168"/>
        <v>2022</v>
      </c>
      <c r="C2050" s="17">
        <f t="shared" si="169"/>
        <v>8</v>
      </c>
      <c r="D2050" s="17">
        <f t="shared" si="170"/>
        <v>8</v>
      </c>
      <c r="E2050" s="17">
        <v>52.62</v>
      </c>
      <c r="F2050" s="17">
        <v>15.35</v>
      </c>
      <c r="G2050" s="12">
        <f t="shared" si="171"/>
        <v>6.7970000000000003E-2</v>
      </c>
    </row>
    <row r="2051" spans="1:7" x14ac:dyDescent="0.35">
      <c r="A2051" s="18">
        <v>44782</v>
      </c>
      <c r="B2051" s="17">
        <f t="shared" si="168"/>
        <v>2022</v>
      </c>
      <c r="C2051" s="17">
        <f t="shared" si="169"/>
        <v>8</v>
      </c>
      <c r="D2051" s="17">
        <f t="shared" si="170"/>
        <v>9</v>
      </c>
      <c r="E2051" s="17">
        <v>56.82</v>
      </c>
      <c r="F2051" s="17">
        <v>15.32</v>
      </c>
      <c r="G2051" s="12">
        <f t="shared" si="171"/>
        <v>7.2139999999999996E-2</v>
      </c>
    </row>
    <row r="2052" spans="1:7" x14ac:dyDescent="0.35">
      <c r="A2052" s="18">
        <v>44783</v>
      </c>
      <c r="B2052" s="17">
        <f t="shared" si="168"/>
        <v>2022</v>
      </c>
      <c r="C2052" s="17">
        <f t="shared" si="169"/>
        <v>8</v>
      </c>
      <c r="D2052" s="17">
        <f t="shared" si="170"/>
        <v>10</v>
      </c>
      <c r="E2052" s="17">
        <v>57.41</v>
      </c>
      <c r="F2052" s="17">
        <v>15.28</v>
      </c>
      <c r="G2052" s="12">
        <f t="shared" si="171"/>
        <v>7.2690000000000005E-2</v>
      </c>
    </row>
    <row r="2053" spans="1:7" x14ac:dyDescent="0.35">
      <c r="A2053" s="18">
        <v>44784</v>
      </c>
      <c r="B2053" s="17">
        <f t="shared" si="168"/>
        <v>2022</v>
      </c>
      <c r="C2053" s="17">
        <f t="shared" si="169"/>
        <v>8</v>
      </c>
      <c r="D2053" s="17">
        <f t="shared" si="170"/>
        <v>11</v>
      </c>
      <c r="E2053" s="17">
        <v>1.58</v>
      </c>
      <c r="F2053" s="17">
        <v>15.13</v>
      </c>
      <c r="G2053" s="12">
        <f t="shared" si="171"/>
        <v>1.6709999999999999E-2</v>
      </c>
    </row>
    <row r="2054" spans="1:7" x14ac:dyDescent="0.35">
      <c r="A2054" s="18">
        <v>44785</v>
      </c>
      <c r="B2054" s="17">
        <f t="shared" ref="B2054:B2117" si="172">YEAR(A2054)</f>
        <v>2022</v>
      </c>
      <c r="C2054" s="17">
        <f t="shared" ref="C2054:C2117" si="173">MONTH(A2054)</f>
        <v>8</v>
      </c>
      <c r="D2054" s="17">
        <f t="shared" ref="D2054:D2117" si="174">DAY(A2054)</f>
        <v>12</v>
      </c>
      <c r="E2054" s="17">
        <v>57.21</v>
      </c>
      <c r="F2054" s="17">
        <v>15.4</v>
      </c>
      <c r="G2054" s="12">
        <f t="shared" ref="G2054:G2117" si="175">SUM(E2054:F2054)/1000</f>
        <v>7.2609999999999994E-2</v>
      </c>
    </row>
    <row r="2055" spans="1:7" x14ac:dyDescent="0.35">
      <c r="A2055" s="18">
        <v>44786</v>
      </c>
      <c r="B2055" s="17">
        <f t="shared" si="172"/>
        <v>2022</v>
      </c>
      <c r="C2055" s="17">
        <f t="shared" si="173"/>
        <v>8</v>
      </c>
      <c r="D2055" s="17">
        <f t="shared" si="174"/>
        <v>13</v>
      </c>
      <c r="E2055" s="17">
        <v>47.47</v>
      </c>
      <c r="F2055" s="17">
        <v>15.39</v>
      </c>
      <c r="G2055" s="12">
        <f t="shared" si="175"/>
        <v>6.2859999999999999E-2</v>
      </c>
    </row>
    <row r="2056" spans="1:7" x14ac:dyDescent="0.35">
      <c r="A2056" s="18">
        <v>44787</v>
      </c>
      <c r="B2056" s="17">
        <f t="shared" si="172"/>
        <v>2022</v>
      </c>
      <c r="C2056" s="17">
        <f t="shared" si="173"/>
        <v>8</v>
      </c>
      <c r="D2056" s="17">
        <f t="shared" si="174"/>
        <v>14</v>
      </c>
      <c r="E2056" s="17">
        <v>44.38</v>
      </c>
      <c r="F2056" s="17">
        <v>15.35</v>
      </c>
      <c r="G2056" s="12">
        <f t="shared" si="175"/>
        <v>5.9730000000000005E-2</v>
      </c>
    </row>
    <row r="2057" spans="1:7" x14ac:dyDescent="0.35">
      <c r="A2057" s="18">
        <v>44788</v>
      </c>
      <c r="B2057" s="17">
        <f t="shared" si="172"/>
        <v>2022</v>
      </c>
      <c r="C2057" s="17">
        <f t="shared" si="173"/>
        <v>8</v>
      </c>
      <c r="D2057" s="17">
        <f t="shared" si="174"/>
        <v>15</v>
      </c>
      <c r="E2057" s="17">
        <v>49.51</v>
      </c>
      <c r="F2057" s="17">
        <v>15.32</v>
      </c>
      <c r="G2057" s="12">
        <f t="shared" si="175"/>
        <v>6.4829999999999999E-2</v>
      </c>
    </row>
    <row r="2058" spans="1:7" x14ac:dyDescent="0.35">
      <c r="A2058" s="18">
        <v>44789</v>
      </c>
      <c r="B2058" s="17">
        <f t="shared" si="172"/>
        <v>2022</v>
      </c>
      <c r="C2058" s="17">
        <f t="shared" si="173"/>
        <v>8</v>
      </c>
      <c r="D2058" s="17">
        <f t="shared" si="174"/>
        <v>16</v>
      </c>
      <c r="E2058" s="17">
        <v>53.56</v>
      </c>
      <c r="F2058" s="17">
        <v>15.31</v>
      </c>
      <c r="G2058" s="12">
        <f t="shared" si="175"/>
        <v>6.8870000000000001E-2</v>
      </c>
    </row>
    <row r="2059" spans="1:7" x14ac:dyDescent="0.35">
      <c r="A2059" s="18">
        <v>44790</v>
      </c>
      <c r="B2059" s="17">
        <f t="shared" si="172"/>
        <v>2022</v>
      </c>
      <c r="C2059" s="17">
        <f t="shared" si="173"/>
        <v>8</v>
      </c>
      <c r="D2059" s="17">
        <f t="shared" si="174"/>
        <v>17</v>
      </c>
      <c r="E2059" s="17">
        <v>49.48</v>
      </c>
      <c r="F2059" s="17">
        <v>15.26</v>
      </c>
      <c r="G2059" s="12">
        <f t="shared" si="175"/>
        <v>6.4739999999999992E-2</v>
      </c>
    </row>
    <row r="2060" spans="1:7" x14ac:dyDescent="0.35">
      <c r="A2060" s="18">
        <v>44791</v>
      </c>
      <c r="B2060" s="17">
        <f t="shared" si="172"/>
        <v>2022</v>
      </c>
      <c r="C2060" s="17">
        <f t="shared" si="173"/>
        <v>8</v>
      </c>
      <c r="D2060" s="17">
        <f t="shared" si="174"/>
        <v>18</v>
      </c>
      <c r="E2060" s="17">
        <v>56.23</v>
      </c>
      <c r="F2060" s="17">
        <v>14.49</v>
      </c>
      <c r="G2060" s="12">
        <f t="shared" si="175"/>
        <v>7.0720000000000005E-2</v>
      </c>
    </row>
    <row r="2061" spans="1:7" x14ac:dyDescent="0.35">
      <c r="A2061" s="18">
        <v>44792</v>
      </c>
      <c r="B2061" s="17">
        <f t="shared" si="172"/>
        <v>2022</v>
      </c>
      <c r="C2061" s="17">
        <f t="shared" si="173"/>
        <v>8</v>
      </c>
      <c r="D2061" s="17">
        <f t="shared" si="174"/>
        <v>19</v>
      </c>
      <c r="E2061" s="17">
        <v>57.85</v>
      </c>
      <c r="F2061" s="17">
        <v>15.27</v>
      </c>
      <c r="G2061" s="12">
        <f t="shared" si="175"/>
        <v>7.3120000000000004E-2</v>
      </c>
    </row>
    <row r="2062" spans="1:7" x14ac:dyDescent="0.35">
      <c r="A2062" s="18">
        <v>44793</v>
      </c>
      <c r="B2062" s="17">
        <f t="shared" si="172"/>
        <v>2022</v>
      </c>
      <c r="C2062" s="17">
        <f t="shared" si="173"/>
        <v>8</v>
      </c>
      <c r="D2062" s="17">
        <f t="shared" si="174"/>
        <v>20</v>
      </c>
      <c r="E2062" s="17">
        <v>57.8</v>
      </c>
      <c r="F2062" s="17">
        <v>15.32</v>
      </c>
      <c r="G2062" s="12">
        <f t="shared" si="175"/>
        <v>7.3120000000000004E-2</v>
      </c>
    </row>
    <row r="2063" spans="1:7" x14ac:dyDescent="0.35">
      <c r="A2063" s="18">
        <v>44794</v>
      </c>
      <c r="B2063" s="17">
        <f t="shared" si="172"/>
        <v>2022</v>
      </c>
      <c r="C2063" s="17">
        <f t="shared" si="173"/>
        <v>8</v>
      </c>
      <c r="D2063" s="17">
        <f t="shared" si="174"/>
        <v>21</v>
      </c>
      <c r="E2063" s="17">
        <v>57.55</v>
      </c>
      <c r="F2063" s="17">
        <v>14.53</v>
      </c>
      <c r="G2063" s="12">
        <f t="shared" si="175"/>
        <v>7.2080000000000005E-2</v>
      </c>
    </row>
    <row r="2064" spans="1:7" x14ac:dyDescent="0.35">
      <c r="A2064" s="18">
        <v>44795</v>
      </c>
      <c r="B2064" s="17">
        <f t="shared" si="172"/>
        <v>2022</v>
      </c>
      <c r="C2064" s="17">
        <f t="shared" si="173"/>
        <v>8</v>
      </c>
      <c r="D2064" s="17">
        <f t="shared" si="174"/>
        <v>22</v>
      </c>
      <c r="E2064" s="17">
        <v>57.24</v>
      </c>
      <c r="F2064" s="17">
        <v>15.31</v>
      </c>
      <c r="G2064" s="12">
        <f t="shared" si="175"/>
        <v>7.2550000000000003E-2</v>
      </c>
    </row>
    <row r="2065" spans="1:7" x14ac:dyDescent="0.35">
      <c r="A2065" s="18">
        <v>44796</v>
      </c>
      <c r="B2065" s="17">
        <f t="shared" si="172"/>
        <v>2022</v>
      </c>
      <c r="C2065" s="17">
        <f t="shared" si="173"/>
        <v>8</v>
      </c>
      <c r="D2065" s="17">
        <f t="shared" si="174"/>
        <v>23</v>
      </c>
      <c r="E2065" s="17">
        <v>56.06</v>
      </c>
      <c r="F2065" s="17">
        <v>15.29</v>
      </c>
      <c r="G2065" s="12">
        <f t="shared" si="175"/>
        <v>7.1349999999999997E-2</v>
      </c>
    </row>
    <row r="2066" spans="1:7" x14ac:dyDescent="0.35">
      <c r="A2066" s="18">
        <v>44797</v>
      </c>
      <c r="B2066" s="17">
        <f t="shared" si="172"/>
        <v>2022</v>
      </c>
      <c r="C2066" s="17">
        <f t="shared" si="173"/>
        <v>8</v>
      </c>
      <c r="D2066" s="17">
        <f t="shared" si="174"/>
        <v>24</v>
      </c>
      <c r="E2066" s="17">
        <v>56.33</v>
      </c>
      <c r="F2066" s="17">
        <v>15.25</v>
      </c>
      <c r="G2066" s="12">
        <f t="shared" si="175"/>
        <v>7.1580000000000005E-2</v>
      </c>
    </row>
    <row r="2067" spans="1:7" x14ac:dyDescent="0.35">
      <c r="A2067" s="18">
        <v>44798</v>
      </c>
      <c r="B2067" s="17">
        <f t="shared" si="172"/>
        <v>2022</v>
      </c>
      <c r="C2067" s="17">
        <f t="shared" si="173"/>
        <v>8</v>
      </c>
      <c r="D2067" s="17">
        <f t="shared" si="174"/>
        <v>25</v>
      </c>
      <c r="E2067" s="17">
        <v>56.63</v>
      </c>
      <c r="F2067" s="17">
        <v>15.23</v>
      </c>
      <c r="G2067" s="12">
        <f t="shared" si="175"/>
        <v>7.1859999999999993E-2</v>
      </c>
    </row>
    <row r="2068" spans="1:7" x14ac:dyDescent="0.35">
      <c r="A2068" s="18">
        <v>44799</v>
      </c>
      <c r="B2068" s="17">
        <f t="shared" si="172"/>
        <v>2022</v>
      </c>
      <c r="C2068" s="17">
        <f t="shared" si="173"/>
        <v>8</v>
      </c>
      <c r="D2068" s="17">
        <f t="shared" si="174"/>
        <v>26</v>
      </c>
      <c r="E2068" s="17">
        <v>56.79</v>
      </c>
      <c r="F2068" s="17">
        <v>15.23</v>
      </c>
      <c r="G2068" s="12">
        <f t="shared" si="175"/>
        <v>7.2020000000000001E-2</v>
      </c>
    </row>
    <row r="2069" spans="1:7" x14ac:dyDescent="0.35">
      <c r="A2069" s="18">
        <v>44800</v>
      </c>
      <c r="B2069" s="17">
        <f t="shared" si="172"/>
        <v>2022</v>
      </c>
      <c r="C2069" s="17">
        <f t="shared" si="173"/>
        <v>8</v>
      </c>
      <c r="D2069" s="17">
        <f t="shared" si="174"/>
        <v>27</v>
      </c>
      <c r="E2069" s="17">
        <v>54.49</v>
      </c>
      <c r="F2069" s="17">
        <v>15.18</v>
      </c>
      <c r="G2069" s="12">
        <f t="shared" si="175"/>
        <v>6.9669999999999996E-2</v>
      </c>
    </row>
    <row r="2070" spans="1:7" x14ac:dyDescent="0.35">
      <c r="A2070" s="18">
        <v>44801</v>
      </c>
      <c r="B2070" s="17">
        <f t="shared" si="172"/>
        <v>2022</v>
      </c>
      <c r="C2070" s="17">
        <f t="shared" si="173"/>
        <v>8</v>
      </c>
      <c r="D2070" s="17">
        <f t="shared" si="174"/>
        <v>28</v>
      </c>
      <c r="E2070" s="17">
        <v>56.35</v>
      </c>
      <c r="F2070" s="17">
        <v>15.36</v>
      </c>
      <c r="G2070" s="12">
        <f t="shared" si="175"/>
        <v>7.171000000000001E-2</v>
      </c>
    </row>
    <row r="2071" spans="1:7" x14ac:dyDescent="0.35">
      <c r="A2071" s="18">
        <v>44802</v>
      </c>
      <c r="B2071" s="17">
        <f t="shared" si="172"/>
        <v>2022</v>
      </c>
      <c r="C2071" s="17">
        <f t="shared" si="173"/>
        <v>8</v>
      </c>
      <c r="D2071" s="17">
        <f t="shared" si="174"/>
        <v>29</v>
      </c>
      <c r="E2071" s="17">
        <v>54.75</v>
      </c>
      <c r="F2071" s="17">
        <v>15.35</v>
      </c>
      <c r="G2071" s="12">
        <f t="shared" si="175"/>
        <v>7.0099999999999996E-2</v>
      </c>
    </row>
    <row r="2072" spans="1:7" x14ac:dyDescent="0.35">
      <c r="A2072" s="18">
        <v>44803</v>
      </c>
      <c r="B2072" s="17">
        <f t="shared" si="172"/>
        <v>2022</v>
      </c>
      <c r="C2072" s="17">
        <f t="shared" si="173"/>
        <v>8</v>
      </c>
      <c r="D2072" s="17">
        <f t="shared" si="174"/>
        <v>30</v>
      </c>
      <c r="E2072" s="17">
        <v>57.27</v>
      </c>
      <c r="F2072" s="17">
        <v>15.3</v>
      </c>
      <c r="G2072" s="12">
        <f t="shared" si="175"/>
        <v>7.2570000000000009E-2</v>
      </c>
    </row>
    <row r="2073" spans="1:7" x14ac:dyDescent="0.35">
      <c r="A2073" s="18">
        <v>44804</v>
      </c>
      <c r="B2073" s="17">
        <f t="shared" si="172"/>
        <v>2022</v>
      </c>
      <c r="C2073" s="17">
        <f t="shared" si="173"/>
        <v>8</v>
      </c>
      <c r="D2073" s="17">
        <f t="shared" si="174"/>
        <v>31</v>
      </c>
      <c r="E2073" s="17">
        <v>56.79</v>
      </c>
      <c r="F2073" s="17">
        <v>15.3</v>
      </c>
      <c r="G2073" s="12">
        <f t="shared" si="175"/>
        <v>7.2090000000000001E-2</v>
      </c>
    </row>
    <row r="2074" spans="1:7" x14ac:dyDescent="0.35">
      <c r="A2074" s="18">
        <v>44805</v>
      </c>
      <c r="B2074" s="17">
        <f t="shared" si="172"/>
        <v>2022</v>
      </c>
      <c r="C2074" s="17">
        <f t="shared" si="173"/>
        <v>9</v>
      </c>
      <c r="D2074" s="17">
        <f t="shared" si="174"/>
        <v>1</v>
      </c>
      <c r="E2074" s="17">
        <v>55.24</v>
      </c>
      <c r="F2074" s="17">
        <v>15.28</v>
      </c>
      <c r="G2074" s="12">
        <f t="shared" si="175"/>
        <v>7.0519999999999999E-2</v>
      </c>
    </row>
    <row r="2075" spans="1:7" x14ac:dyDescent="0.35">
      <c r="A2075" s="18">
        <v>44806</v>
      </c>
      <c r="B2075" s="17">
        <f t="shared" si="172"/>
        <v>2022</v>
      </c>
      <c r="C2075" s="17">
        <f t="shared" si="173"/>
        <v>9</v>
      </c>
      <c r="D2075" s="17">
        <f t="shared" si="174"/>
        <v>2</v>
      </c>
      <c r="E2075" s="17">
        <v>46.46</v>
      </c>
      <c r="F2075" s="17">
        <v>15.28</v>
      </c>
      <c r="G2075" s="12">
        <f t="shared" si="175"/>
        <v>6.1740000000000003E-2</v>
      </c>
    </row>
    <row r="2076" spans="1:7" x14ac:dyDescent="0.35">
      <c r="A2076" s="18">
        <v>44807</v>
      </c>
      <c r="B2076" s="17">
        <f t="shared" si="172"/>
        <v>2022</v>
      </c>
      <c r="C2076" s="17">
        <f t="shared" si="173"/>
        <v>9</v>
      </c>
      <c r="D2076" s="17">
        <f t="shared" si="174"/>
        <v>3</v>
      </c>
      <c r="E2076" s="17">
        <v>55.77</v>
      </c>
      <c r="F2076" s="17">
        <v>15.25</v>
      </c>
      <c r="G2076" s="12">
        <f t="shared" si="175"/>
        <v>7.1020000000000014E-2</v>
      </c>
    </row>
    <row r="2077" spans="1:7" x14ac:dyDescent="0.35">
      <c r="A2077" s="18">
        <v>44808</v>
      </c>
      <c r="B2077" s="17">
        <f t="shared" si="172"/>
        <v>2022</v>
      </c>
      <c r="C2077" s="17">
        <f t="shared" si="173"/>
        <v>9</v>
      </c>
      <c r="D2077" s="17">
        <f t="shared" si="174"/>
        <v>4</v>
      </c>
      <c r="E2077" s="17">
        <v>55.9</v>
      </c>
      <c r="F2077" s="17">
        <v>15.28</v>
      </c>
      <c r="G2077" s="12">
        <f t="shared" si="175"/>
        <v>7.1179999999999993E-2</v>
      </c>
    </row>
    <row r="2078" spans="1:7" x14ac:dyDescent="0.35">
      <c r="A2078" s="18">
        <v>44809</v>
      </c>
      <c r="B2078" s="17">
        <f t="shared" si="172"/>
        <v>2022</v>
      </c>
      <c r="C2078" s="17">
        <f t="shared" si="173"/>
        <v>9</v>
      </c>
      <c r="D2078" s="17">
        <f t="shared" si="174"/>
        <v>5</v>
      </c>
      <c r="E2078" s="17">
        <v>53.39</v>
      </c>
      <c r="F2078" s="17">
        <v>15.29</v>
      </c>
      <c r="G2078" s="12">
        <f t="shared" si="175"/>
        <v>6.8680000000000005E-2</v>
      </c>
    </row>
    <row r="2079" spans="1:7" x14ac:dyDescent="0.35">
      <c r="A2079" s="18">
        <v>44810</v>
      </c>
      <c r="B2079" s="17">
        <f t="shared" si="172"/>
        <v>2022</v>
      </c>
      <c r="C2079" s="17">
        <f t="shared" si="173"/>
        <v>9</v>
      </c>
      <c r="D2079" s="17">
        <f t="shared" si="174"/>
        <v>6</v>
      </c>
      <c r="E2079" s="17">
        <v>53.4</v>
      </c>
      <c r="F2079" s="17">
        <v>15.26</v>
      </c>
      <c r="G2079" s="12">
        <f t="shared" si="175"/>
        <v>6.8659999999999999E-2</v>
      </c>
    </row>
    <row r="2080" spans="1:7" x14ac:dyDescent="0.35">
      <c r="A2080" s="18">
        <v>44811</v>
      </c>
      <c r="B2080" s="17">
        <f t="shared" si="172"/>
        <v>2022</v>
      </c>
      <c r="C2080" s="17">
        <f t="shared" si="173"/>
        <v>9</v>
      </c>
      <c r="D2080" s="17">
        <f t="shared" si="174"/>
        <v>7</v>
      </c>
      <c r="E2080" s="17">
        <v>58.12</v>
      </c>
      <c r="F2080" s="17">
        <v>15.24</v>
      </c>
      <c r="G2080" s="12">
        <f t="shared" si="175"/>
        <v>7.3359999999999995E-2</v>
      </c>
    </row>
    <row r="2081" spans="1:7" x14ac:dyDescent="0.35">
      <c r="A2081" s="18">
        <v>44812</v>
      </c>
      <c r="B2081" s="17">
        <f t="shared" si="172"/>
        <v>2022</v>
      </c>
      <c r="C2081" s="17">
        <f t="shared" si="173"/>
        <v>9</v>
      </c>
      <c r="D2081" s="17">
        <f t="shared" si="174"/>
        <v>8</v>
      </c>
      <c r="E2081" s="17">
        <v>55.85</v>
      </c>
      <c r="F2081" s="17">
        <v>15.24</v>
      </c>
      <c r="G2081" s="12">
        <f t="shared" si="175"/>
        <v>7.109E-2</v>
      </c>
    </row>
    <row r="2082" spans="1:7" x14ac:dyDescent="0.35">
      <c r="A2082" s="18">
        <v>44813</v>
      </c>
      <c r="B2082" s="17">
        <f t="shared" si="172"/>
        <v>2022</v>
      </c>
      <c r="C2082" s="17">
        <f t="shared" si="173"/>
        <v>9</v>
      </c>
      <c r="D2082" s="17">
        <f t="shared" si="174"/>
        <v>9</v>
      </c>
      <c r="E2082" s="17">
        <v>56.04</v>
      </c>
      <c r="F2082" s="17">
        <v>15.16</v>
      </c>
      <c r="G2082" s="12">
        <f t="shared" si="175"/>
        <v>7.1199999999999999E-2</v>
      </c>
    </row>
    <row r="2083" spans="1:7" x14ac:dyDescent="0.35">
      <c r="A2083" s="18">
        <v>44814</v>
      </c>
      <c r="B2083" s="17">
        <f t="shared" si="172"/>
        <v>2022</v>
      </c>
      <c r="C2083" s="17">
        <f t="shared" si="173"/>
        <v>9</v>
      </c>
      <c r="D2083" s="17">
        <f t="shared" si="174"/>
        <v>10</v>
      </c>
      <c r="E2083" s="17">
        <v>57.87</v>
      </c>
      <c r="F2083" s="17">
        <v>15.1</v>
      </c>
      <c r="G2083" s="12">
        <f t="shared" si="175"/>
        <v>7.2969999999999993E-2</v>
      </c>
    </row>
    <row r="2084" spans="1:7" x14ac:dyDescent="0.35">
      <c r="A2084" s="18">
        <v>44815</v>
      </c>
      <c r="B2084" s="17">
        <f t="shared" si="172"/>
        <v>2022</v>
      </c>
      <c r="C2084" s="17">
        <f t="shared" si="173"/>
        <v>9</v>
      </c>
      <c r="D2084" s="17">
        <f t="shared" si="174"/>
        <v>11</v>
      </c>
      <c r="E2084" s="17">
        <v>58.9</v>
      </c>
      <c r="F2084" s="17">
        <v>15.12</v>
      </c>
      <c r="G2084" s="12">
        <f t="shared" si="175"/>
        <v>7.4020000000000002E-2</v>
      </c>
    </row>
    <row r="2085" spans="1:7" x14ac:dyDescent="0.35">
      <c r="A2085" s="18">
        <v>44816</v>
      </c>
      <c r="B2085" s="17">
        <f t="shared" si="172"/>
        <v>2022</v>
      </c>
      <c r="C2085" s="17">
        <f t="shared" si="173"/>
        <v>9</v>
      </c>
      <c r="D2085" s="17">
        <f t="shared" si="174"/>
        <v>12</v>
      </c>
      <c r="E2085" s="17">
        <v>57.83</v>
      </c>
      <c r="F2085" s="17">
        <v>15.02</v>
      </c>
      <c r="G2085" s="12">
        <f t="shared" si="175"/>
        <v>7.2849999999999998E-2</v>
      </c>
    </row>
    <row r="2086" spans="1:7" x14ac:dyDescent="0.35">
      <c r="A2086" s="18">
        <v>44817</v>
      </c>
      <c r="B2086" s="17">
        <f t="shared" si="172"/>
        <v>2022</v>
      </c>
      <c r="C2086" s="17">
        <f t="shared" si="173"/>
        <v>9</v>
      </c>
      <c r="D2086" s="17">
        <f t="shared" si="174"/>
        <v>13</v>
      </c>
      <c r="E2086" s="17">
        <v>55.68</v>
      </c>
      <c r="F2086" s="17">
        <v>0</v>
      </c>
      <c r="G2086" s="12">
        <f t="shared" si="175"/>
        <v>5.568E-2</v>
      </c>
    </row>
    <row r="2087" spans="1:7" x14ac:dyDescent="0.35">
      <c r="A2087" s="18">
        <v>44818</v>
      </c>
      <c r="B2087" s="17">
        <f t="shared" si="172"/>
        <v>2022</v>
      </c>
      <c r="C2087" s="17">
        <f t="shared" si="173"/>
        <v>9</v>
      </c>
      <c r="D2087" s="17">
        <f t="shared" si="174"/>
        <v>14</v>
      </c>
      <c r="E2087" s="17">
        <v>60.24</v>
      </c>
      <c r="F2087" s="17">
        <v>0</v>
      </c>
      <c r="G2087" s="12">
        <f t="shared" si="175"/>
        <v>6.0240000000000002E-2</v>
      </c>
    </row>
    <row r="2088" spans="1:7" x14ac:dyDescent="0.35">
      <c r="A2088" s="18">
        <v>44819</v>
      </c>
      <c r="B2088" s="17">
        <f t="shared" si="172"/>
        <v>2022</v>
      </c>
      <c r="C2088" s="17">
        <f t="shared" si="173"/>
        <v>9</v>
      </c>
      <c r="D2088" s="17">
        <f t="shared" si="174"/>
        <v>15</v>
      </c>
      <c r="E2088" s="17">
        <v>60.33</v>
      </c>
      <c r="F2088" s="17">
        <v>1.06</v>
      </c>
      <c r="G2088" s="12">
        <f t="shared" si="175"/>
        <v>6.139E-2</v>
      </c>
    </row>
    <row r="2089" spans="1:7" x14ac:dyDescent="0.35">
      <c r="A2089" s="18">
        <v>44820</v>
      </c>
      <c r="B2089" s="17">
        <f t="shared" si="172"/>
        <v>2022</v>
      </c>
      <c r="C2089" s="17">
        <f t="shared" si="173"/>
        <v>9</v>
      </c>
      <c r="D2089" s="17">
        <f t="shared" si="174"/>
        <v>16</v>
      </c>
      <c r="E2089" s="17">
        <v>58.77</v>
      </c>
      <c r="F2089" s="17">
        <v>13.91</v>
      </c>
      <c r="G2089" s="12">
        <f t="shared" si="175"/>
        <v>7.2680000000000008E-2</v>
      </c>
    </row>
    <row r="2090" spans="1:7" x14ac:dyDescent="0.35">
      <c r="A2090" s="18">
        <v>44821</v>
      </c>
      <c r="B2090" s="17">
        <f t="shared" si="172"/>
        <v>2022</v>
      </c>
      <c r="C2090" s="17">
        <f t="shared" si="173"/>
        <v>9</v>
      </c>
      <c r="D2090" s="17">
        <f t="shared" si="174"/>
        <v>17</v>
      </c>
      <c r="E2090" s="17">
        <v>58.67</v>
      </c>
      <c r="F2090" s="17">
        <v>15.08</v>
      </c>
      <c r="G2090" s="12">
        <f t="shared" si="175"/>
        <v>7.3749999999999996E-2</v>
      </c>
    </row>
    <row r="2091" spans="1:7" x14ac:dyDescent="0.35">
      <c r="A2091" s="18">
        <v>44822</v>
      </c>
      <c r="B2091" s="17">
        <f t="shared" si="172"/>
        <v>2022</v>
      </c>
      <c r="C2091" s="17">
        <f t="shared" si="173"/>
        <v>9</v>
      </c>
      <c r="D2091" s="17">
        <f t="shared" si="174"/>
        <v>18</v>
      </c>
      <c r="E2091" s="17">
        <v>58.75</v>
      </c>
      <c r="F2091" s="17">
        <v>15.12</v>
      </c>
      <c r="G2091" s="12">
        <f t="shared" si="175"/>
        <v>7.3870000000000005E-2</v>
      </c>
    </row>
    <row r="2092" spans="1:7" x14ac:dyDescent="0.35">
      <c r="A2092" s="18">
        <v>44823</v>
      </c>
      <c r="B2092" s="17">
        <f t="shared" si="172"/>
        <v>2022</v>
      </c>
      <c r="C2092" s="17">
        <f t="shared" si="173"/>
        <v>9</v>
      </c>
      <c r="D2092" s="17">
        <f t="shared" si="174"/>
        <v>19</v>
      </c>
      <c r="E2092" s="17">
        <v>58.81</v>
      </c>
      <c r="F2092" s="17">
        <v>15.15</v>
      </c>
      <c r="G2092" s="12">
        <f t="shared" si="175"/>
        <v>7.3960000000000012E-2</v>
      </c>
    </row>
    <row r="2093" spans="1:7" x14ac:dyDescent="0.35">
      <c r="A2093" s="18">
        <v>44824</v>
      </c>
      <c r="B2093" s="17">
        <f t="shared" si="172"/>
        <v>2022</v>
      </c>
      <c r="C2093" s="17">
        <f t="shared" si="173"/>
        <v>9</v>
      </c>
      <c r="D2093" s="17">
        <f t="shared" si="174"/>
        <v>20</v>
      </c>
      <c r="E2093" s="17">
        <v>58.52</v>
      </c>
      <c r="F2093" s="17">
        <v>15.16</v>
      </c>
      <c r="G2093" s="12">
        <f t="shared" si="175"/>
        <v>7.3680000000000009E-2</v>
      </c>
    </row>
    <row r="2094" spans="1:7" x14ac:dyDescent="0.35">
      <c r="A2094" s="18">
        <v>44825</v>
      </c>
      <c r="B2094" s="17">
        <f t="shared" si="172"/>
        <v>2022</v>
      </c>
      <c r="C2094" s="17">
        <f t="shared" si="173"/>
        <v>9</v>
      </c>
      <c r="D2094" s="17">
        <f t="shared" si="174"/>
        <v>21</v>
      </c>
      <c r="E2094" s="17">
        <v>58.7</v>
      </c>
      <c r="F2094" s="17">
        <v>15.18</v>
      </c>
      <c r="G2094" s="12">
        <f t="shared" si="175"/>
        <v>7.3880000000000001E-2</v>
      </c>
    </row>
    <row r="2095" spans="1:7" x14ac:dyDescent="0.35">
      <c r="A2095" s="18">
        <v>44826</v>
      </c>
      <c r="B2095" s="17">
        <f t="shared" si="172"/>
        <v>2022</v>
      </c>
      <c r="C2095" s="17">
        <f t="shared" si="173"/>
        <v>9</v>
      </c>
      <c r="D2095" s="17">
        <f t="shared" si="174"/>
        <v>22</v>
      </c>
      <c r="E2095" s="17">
        <v>58.69</v>
      </c>
      <c r="F2095" s="17">
        <v>15.17</v>
      </c>
      <c r="G2095" s="12">
        <f t="shared" si="175"/>
        <v>7.3859999999999995E-2</v>
      </c>
    </row>
    <row r="2096" spans="1:7" x14ac:dyDescent="0.35">
      <c r="A2096" s="18">
        <v>44827</v>
      </c>
      <c r="B2096" s="17">
        <f t="shared" si="172"/>
        <v>2022</v>
      </c>
      <c r="C2096" s="17">
        <f t="shared" si="173"/>
        <v>9</v>
      </c>
      <c r="D2096" s="17">
        <f t="shared" si="174"/>
        <v>23</v>
      </c>
      <c r="E2096" s="17">
        <v>57.49</v>
      </c>
      <c r="F2096" s="17">
        <v>15.17</v>
      </c>
      <c r="G2096" s="12">
        <f t="shared" si="175"/>
        <v>7.2660000000000002E-2</v>
      </c>
    </row>
    <row r="2097" spans="1:7" x14ac:dyDescent="0.35">
      <c r="A2097" s="18">
        <v>44828</v>
      </c>
      <c r="B2097" s="17">
        <f t="shared" si="172"/>
        <v>2022</v>
      </c>
      <c r="C2097" s="17">
        <f t="shared" si="173"/>
        <v>9</v>
      </c>
      <c r="D2097" s="17">
        <f t="shared" si="174"/>
        <v>24</v>
      </c>
      <c r="E2097" s="17">
        <v>58.93</v>
      </c>
      <c r="F2097" s="17">
        <v>15.21</v>
      </c>
      <c r="G2097" s="12">
        <f t="shared" si="175"/>
        <v>7.4139999999999998E-2</v>
      </c>
    </row>
    <row r="2098" spans="1:7" x14ac:dyDescent="0.35">
      <c r="A2098" s="18">
        <v>44829</v>
      </c>
      <c r="B2098" s="17">
        <f t="shared" si="172"/>
        <v>2022</v>
      </c>
      <c r="C2098" s="17">
        <f t="shared" si="173"/>
        <v>9</v>
      </c>
      <c r="D2098" s="17">
        <f t="shared" si="174"/>
        <v>25</v>
      </c>
      <c r="E2098" s="17">
        <v>58.88</v>
      </c>
      <c r="F2098" s="17">
        <v>15.19</v>
      </c>
      <c r="G2098" s="12">
        <f t="shared" si="175"/>
        <v>7.4070000000000011E-2</v>
      </c>
    </row>
    <row r="2099" spans="1:7" x14ac:dyDescent="0.35">
      <c r="A2099" s="18">
        <v>44830</v>
      </c>
      <c r="B2099" s="17">
        <f t="shared" si="172"/>
        <v>2022</v>
      </c>
      <c r="C2099" s="17">
        <f t="shared" si="173"/>
        <v>9</v>
      </c>
      <c r="D2099" s="17">
        <f t="shared" si="174"/>
        <v>26</v>
      </c>
      <c r="E2099" s="17">
        <v>59.02</v>
      </c>
      <c r="F2099" s="17">
        <v>15.24</v>
      </c>
      <c r="G2099" s="12">
        <f t="shared" si="175"/>
        <v>7.4260000000000007E-2</v>
      </c>
    </row>
    <row r="2100" spans="1:7" x14ac:dyDescent="0.35">
      <c r="A2100" s="18">
        <v>44831</v>
      </c>
      <c r="B2100" s="17">
        <f t="shared" si="172"/>
        <v>2022</v>
      </c>
      <c r="C2100" s="17">
        <f t="shared" si="173"/>
        <v>9</v>
      </c>
      <c r="D2100" s="17">
        <f t="shared" si="174"/>
        <v>27</v>
      </c>
      <c r="E2100" s="17">
        <v>58.51</v>
      </c>
      <c r="F2100" s="17">
        <v>15.36</v>
      </c>
      <c r="G2100" s="12">
        <f t="shared" si="175"/>
        <v>7.3870000000000005E-2</v>
      </c>
    </row>
    <row r="2101" spans="1:7" x14ac:dyDescent="0.35">
      <c r="A2101" s="18">
        <v>44832</v>
      </c>
      <c r="B2101" s="17">
        <f t="shared" si="172"/>
        <v>2022</v>
      </c>
      <c r="C2101" s="17">
        <f t="shared" si="173"/>
        <v>9</v>
      </c>
      <c r="D2101" s="17">
        <f t="shared" si="174"/>
        <v>28</v>
      </c>
      <c r="E2101" s="17">
        <v>59.05</v>
      </c>
      <c r="F2101" s="17">
        <v>15.3</v>
      </c>
      <c r="G2101" s="12">
        <f t="shared" si="175"/>
        <v>7.4349999999999999E-2</v>
      </c>
    </row>
    <row r="2102" spans="1:7" x14ac:dyDescent="0.35">
      <c r="A2102" s="18">
        <v>44833</v>
      </c>
      <c r="B2102" s="17">
        <f t="shared" si="172"/>
        <v>2022</v>
      </c>
      <c r="C2102" s="17">
        <f t="shared" si="173"/>
        <v>9</v>
      </c>
      <c r="D2102" s="17">
        <f t="shared" si="174"/>
        <v>29</v>
      </c>
      <c r="E2102" s="17">
        <v>54.95</v>
      </c>
      <c r="F2102" s="17">
        <v>15.29</v>
      </c>
      <c r="G2102" s="12">
        <f t="shared" si="175"/>
        <v>7.0240000000000011E-2</v>
      </c>
    </row>
    <row r="2103" spans="1:7" x14ac:dyDescent="0.35">
      <c r="A2103" s="18">
        <v>44834</v>
      </c>
      <c r="B2103" s="17">
        <f t="shared" si="172"/>
        <v>2022</v>
      </c>
      <c r="C2103" s="17">
        <f t="shared" si="173"/>
        <v>9</v>
      </c>
      <c r="D2103" s="17">
        <f t="shared" si="174"/>
        <v>30</v>
      </c>
      <c r="E2103" s="17">
        <v>57.43</v>
      </c>
      <c r="F2103" s="17">
        <v>15.3</v>
      </c>
      <c r="G2103" s="12">
        <f t="shared" si="175"/>
        <v>7.2730000000000003E-2</v>
      </c>
    </row>
    <row r="2104" spans="1:7" x14ac:dyDescent="0.35">
      <c r="A2104" s="18">
        <v>44835</v>
      </c>
      <c r="B2104" s="17">
        <f t="shared" si="172"/>
        <v>2022</v>
      </c>
      <c r="C2104" s="17">
        <f t="shared" si="173"/>
        <v>10</v>
      </c>
      <c r="D2104" s="17">
        <f t="shared" si="174"/>
        <v>1</v>
      </c>
      <c r="E2104" s="17">
        <v>48.23</v>
      </c>
      <c r="F2104" s="17">
        <v>15.01</v>
      </c>
      <c r="G2104" s="12">
        <f t="shared" si="175"/>
        <v>6.3239999999999991E-2</v>
      </c>
    </row>
    <row r="2105" spans="1:7" x14ac:dyDescent="0.35">
      <c r="A2105" s="18">
        <v>44836</v>
      </c>
      <c r="B2105" s="17">
        <f t="shared" si="172"/>
        <v>2022</v>
      </c>
      <c r="C2105" s="17">
        <f t="shared" si="173"/>
        <v>10</v>
      </c>
      <c r="D2105" s="17">
        <f t="shared" si="174"/>
        <v>2</v>
      </c>
      <c r="E2105" s="17">
        <v>49.92</v>
      </c>
      <c r="F2105" s="17">
        <v>15.25</v>
      </c>
      <c r="G2105" s="12">
        <f t="shared" si="175"/>
        <v>6.5170000000000006E-2</v>
      </c>
    </row>
    <row r="2106" spans="1:7" x14ac:dyDescent="0.35">
      <c r="A2106" s="18">
        <v>44837</v>
      </c>
      <c r="B2106" s="17">
        <f t="shared" si="172"/>
        <v>2022</v>
      </c>
      <c r="C2106" s="17">
        <f t="shared" si="173"/>
        <v>10</v>
      </c>
      <c r="D2106" s="17">
        <f t="shared" si="174"/>
        <v>3</v>
      </c>
      <c r="E2106" s="17">
        <v>56.24</v>
      </c>
      <c r="F2106" s="17">
        <v>15.24</v>
      </c>
      <c r="G2106" s="12">
        <f t="shared" si="175"/>
        <v>7.1480000000000002E-2</v>
      </c>
    </row>
    <row r="2107" spans="1:7" x14ac:dyDescent="0.35">
      <c r="A2107" s="18">
        <v>44838</v>
      </c>
      <c r="B2107" s="17">
        <f t="shared" si="172"/>
        <v>2022</v>
      </c>
      <c r="C2107" s="17">
        <f t="shared" si="173"/>
        <v>10</v>
      </c>
      <c r="D2107" s="17">
        <f t="shared" si="174"/>
        <v>4</v>
      </c>
      <c r="E2107" s="17">
        <v>59.11</v>
      </c>
      <c r="F2107" s="17">
        <v>15.28</v>
      </c>
      <c r="G2107" s="12">
        <f t="shared" si="175"/>
        <v>7.4389999999999998E-2</v>
      </c>
    </row>
    <row r="2108" spans="1:7" x14ac:dyDescent="0.35">
      <c r="A2108" s="18">
        <v>44839</v>
      </c>
      <c r="B2108" s="17">
        <f t="shared" si="172"/>
        <v>2022</v>
      </c>
      <c r="C2108" s="17">
        <f t="shared" si="173"/>
        <v>10</v>
      </c>
      <c r="D2108" s="17">
        <f t="shared" si="174"/>
        <v>5</v>
      </c>
      <c r="E2108" s="17">
        <v>59.11</v>
      </c>
      <c r="F2108" s="17">
        <v>15.3</v>
      </c>
      <c r="G2108" s="12">
        <f t="shared" si="175"/>
        <v>7.440999999999999E-2</v>
      </c>
    </row>
    <row r="2109" spans="1:7" x14ac:dyDescent="0.35">
      <c r="A2109" s="18">
        <v>44840</v>
      </c>
      <c r="B2109" s="17">
        <f t="shared" si="172"/>
        <v>2022</v>
      </c>
      <c r="C2109" s="17">
        <f t="shared" si="173"/>
        <v>10</v>
      </c>
      <c r="D2109" s="17">
        <f t="shared" si="174"/>
        <v>6</v>
      </c>
      <c r="E2109" s="17">
        <v>58.66</v>
      </c>
      <c r="F2109" s="17">
        <v>15.13</v>
      </c>
      <c r="G2109" s="12">
        <f t="shared" si="175"/>
        <v>7.3789999999999994E-2</v>
      </c>
    </row>
    <row r="2110" spans="1:7" x14ac:dyDescent="0.35">
      <c r="A2110" s="18">
        <v>44841</v>
      </c>
      <c r="B2110" s="17">
        <f t="shared" si="172"/>
        <v>2022</v>
      </c>
      <c r="C2110" s="17">
        <f t="shared" si="173"/>
        <v>10</v>
      </c>
      <c r="D2110" s="17">
        <f t="shared" si="174"/>
        <v>7</v>
      </c>
      <c r="E2110" s="17">
        <v>57.21</v>
      </c>
      <c r="F2110" s="17">
        <v>15.25</v>
      </c>
      <c r="G2110" s="12">
        <f t="shared" si="175"/>
        <v>7.2460000000000011E-2</v>
      </c>
    </row>
    <row r="2111" spans="1:7" x14ac:dyDescent="0.35">
      <c r="A2111" s="18">
        <v>44842</v>
      </c>
      <c r="B2111" s="17">
        <f t="shared" si="172"/>
        <v>2022</v>
      </c>
      <c r="C2111" s="17">
        <f t="shared" si="173"/>
        <v>10</v>
      </c>
      <c r="D2111" s="17">
        <f t="shared" si="174"/>
        <v>8</v>
      </c>
      <c r="E2111" s="17">
        <v>49.81</v>
      </c>
      <c r="F2111" s="17">
        <v>14.01</v>
      </c>
      <c r="G2111" s="12">
        <f t="shared" si="175"/>
        <v>6.3820000000000002E-2</v>
      </c>
    </row>
    <row r="2112" spans="1:7" x14ac:dyDescent="0.35">
      <c r="A2112" s="18">
        <v>44843</v>
      </c>
      <c r="B2112" s="17">
        <f t="shared" si="172"/>
        <v>2022</v>
      </c>
      <c r="C2112" s="17">
        <f t="shared" si="173"/>
        <v>10</v>
      </c>
      <c r="D2112" s="17">
        <f t="shared" si="174"/>
        <v>9</v>
      </c>
      <c r="E2112" s="17">
        <v>54.42</v>
      </c>
      <c r="F2112" s="17">
        <v>14.14</v>
      </c>
      <c r="G2112" s="12">
        <f t="shared" si="175"/>
        <v>6.8559999999999996E-2</v>
      </c>
    </row>
    <row r="2113" spans="1:7" x14ac:dyDescent="0.35">
      <c r="A2113" s="18">
        <v>44844</v>
      </c>
      <c r="B2113" s="17">
        <f t="shared" si="172"/>
        <v>2022</v>
      </c>
      <c r="C2113" s="17">
        <f t="shared" si="173"/>
        <v>10</v>
      </c>
      <c r="D2113" s="17">
        <f t="shared" si="174"/>
        <v>10</v>
      </c>
      <c r="E2113" s="17">
        <v>56.98</v>
      </c>
      <c r="F2113" s="17">
        <v>15.26</v>
      </c>
      <c r="G2113" s="12">
        <f t="shared" si="175"/>
        <v>7.2239999999999999E-2</v>
      </c>
    </row>
    <row r="2114" spans="1:7" x14ac:dyDescent="0.35">
      <c r="A2114" s="18">
        <v>44845</v>
      </c>
      <c r="B2114" s="17">
        <f t="shared" si="172"/>
        <v>2022</v>
      </c>
      <c r="C2114" s="17">
        <f t="shared" si="173"/>
        <v>10</v>
      </c>
      <c r="D2114" s="17">
        <f t="shared" si="174"/>
        <v>11</v>
      </c>
      <c r="E2114" s="17">
        <v>50.32</v>
      </c>
      <c r="F2114" s="17">
        <v>15.25</v>
      </c>
      <c r="G2114" s="12">
        <f t="shared" si="175"/>
        <v>6.5569999999999989E-2</v>
      </c>
    </row>
    <row r="2115" spans="1:7" x14ac:dyDescent="0.35">
      <c r="A2115" s="18">
        <v>44846</v>
      </c>
      <c r="B2115" s="17">
        <f t="shared" si="172"/>
        <v>2022</v>
      </c>
      <c r="C2115" s="17">
        <f t="shared" si="173"/>
        <v>10</v>
      </c>
      <c r="D2115" s="17">
        <f t="shared" si="174"/>
        <v>12</v>
      </c>
      <c r="E2115" s="17">
        <v>51.97</v>
      </c>
      <c r="F2115" s="17">
        <v>16.36</v>
      </c>
      <c r="G2115" s="12">
        <f t="shared" si="175"/>
        <v>6.8330000000000002E-2</v>
      </c>
    </row>
    <row r="2116" spans="1:7" x14ac:dyDescent="0.35">
      <c r="A2116" s="18">
        <v>44847</v>
      </c>
      <c r="B2116" s="17">
        <f t="shared" si="172"/>
        <v>2022</v>
      </c>
      <c r="C2116" s="17">
        <f t="shared" si="173"/>
        <v>10</v>
      </c>
      <c r="D2116" s="17">
        <f t="shared" si="174"/>
        <v>13</v>
      </c>
      <c r="E2116" s="17">
        <v>54.31</v>
      </c>
      <c r="F2116" s="17">
        <v>17.18</v>
      </c>
      <c r="G2116" s="12">
        <f t="shared" si="175"/>
        <v>7.1490000000000012E-2</v>
      </c>
    </row>
    <row r="2117" spans="1:7" x14ac:dyDescent="0.35">
      <c r="A2117" s="18">
        <v>44848</v>
      </c>
      <c r="B2117" s="17">
        <f t="shared" si="172"/>
        <v>2022</v>
      </c>
      <c r="C2117" s="17">
        <f t="shared" si="173"/>
        <v>10</v>
      </c>
      <c r="D2117" s="17">
        <f t="shared" si="174"/>
        <v>14</v>
      </c>
      <c r="E2117" s="17">
        <v>59.18</v>
      </c>
      <c r="F2117" s="17">
        <v>17.18</v>
      </c>
      <c r="G2117" s="12">
        <f t="shared" si="175"/>
        <v>7.6359999999999997E-2</v>
      </c>
    </row>
    <row r="2118" spans="1:7" x14ac:dyDescent="0.35">
      <c r="A2118" s="18">
        <v>44849</v>
      </c>
      <c r="B2118" s="17">
        <f t="shared" ref="B2118:B2181" si="176">YEAR(A2118)</f>
        <v>2022</v>
      </c>
      <c r="C2118" s="17">
        <f t="shared" ref="C2118:C2181" si="177">MONTH(A2118)</f>
        <v>10</v>
      </c>
      <c r="D2118" s="17">
        <f t="shared" ref="D2118:D2181" si="178">DAY(A2118)</f>
        <v>15</v>
      </c>
      <c r="E2118" s="17">
        <v>46.41</v>
      </c>
      <c r="F2118" s="17">
        <v>16.88</v>
      </c>
      <c r="G2118" s="12">
        <f t="shared" ref="G2118:G2181" si="179">SUM(E2118:F2118)/1000</f>
        <v>6.3289999999999985E-2</v>
      </c>
    </row>
    <row r="2119" spans="1:7" x14ac:dyDescent="0.35">
      <c r="A2119" s="18">
        <v>44850</v>
      </c>
      <c r="B2119" s="17">
        <f t="shared" si="176"/>
        <v>2022</v>
      </c>
      <c r="C2119" s="17">
        <f t="shared" si="177"/>
        <v>10</v>
      </c>
      <c r="D2119" s="17">
        <f t="shared" si="178"/>
        <v>16</v>
      </c>
      <c r="E2119" s="17">
        <v>49.86</v>
      </c>
      <c r="F2119" s="17">
        <v>15.25</v>
      </c>
      <c r="G2119" s="12">
        <f t="shared" si="179"/>
        <v>6.5110000000000001E-2</v>
      </c>
    </row>
    <row r="2120" spans="1:7" x14ac:dyDescent="0.35">
      <c r="A2120" s="18">
        <v>44851</v>
      </c>
      <c r="B2120" s="17">
        <f t="shared" si="176"/>
        <v>2022</v>
      </c>
      <c r="C2120" s="17">
        <f t="shared" si="177"/>
        <v>10</v>
      </c>
      <c r="D2120" s="17">
        <f t="shared" si="178"/>
        <v>17</v>
      </c>
      <c r="E2120" s="17">
        <v>56.65</v>
      </c>
      <c r="F2120" s="17">
        <v>15.17</v>
      </c>
      <c r="G2120" s="12">
        <f t="shared" si="179"/>
        <v>7.1819999999999995E-2</v>
      </c>
    </row>
    <row r="2121" spans="1:7" x14ac:dyDescent="0.35">
      <c r="A2121" s="18">
        <v>44852</v>
      </c>
      <c r="B2121" s="17">
        <f t="shared" si="176"/>
        <v>2022</v>
      </c>
      <c r="C2121" s="17">
        <f t="shared" si="177"/>
        <v>10</v>
      </c>
      <c r="D2121" s="17">
        <f t="shared" si="178"/>
        <v>18</v>
      </c>
      <c r="E2121" s="17">
        <v>55.28</v>
      </c>
      <c r="F2121" s="17">
        <v>15.34</v>
      </c>
      <c r="G2121" s="12">
        <f t="shared" si="179"/>
        <v>7.0620000000000002E-2</v>
      </c>
    </row>
    <row r="2122" spans="1:7" x14ac:dyDescent="0.35">
      <c r="A2122" s="18">
        <v>44853</v>
      </c>
      <c r="B2122" s="17">
        <f t="shared" si="176"/>
        <v>2022</v>
      </c>
      <c r="C2122" s="17">
        <f t="shared" si="177"/>
        <v>10</v>
      </c>
      <c r="D2122" s="17">
        <f t="shared" si="178"/>
        <v>19</v>
      </c>
      <c r="E2122" s="17">
        <v>55.77</v>
      </c>
      <c r="F2122" s="17">
        <v>15.28</v>
      </c>
      <c r="G2122" s="12">
        <f t="shared" si="179"/>
        <v>7.1050000000000002E-2</v>
      </c>
    </row>
    <row r="2123" spans="1:7" x14ac:dyDescent="0.35">
      <c r="A2123" s="18">
        <v>44854</v>
      </c>
      <c r="B2123" s="17">
        <f t="shared" si="176"/>
        <v>2022</v>
      </c>
      <c r="C2123" s="17">
        <f t="shared" si="177"/>
        <v>10</v>
      </c>
      <c r="D2123" s="17">
        <f t="shared" si="178"/>
        <v>20</v>
      </c>
      <c r="E2123" s="17">
        <v>53.98</v>
      </c>
      <c r="F2123" s="17">
        <v>15.25</v>
      </c>
      <c r="G2123" s="12">
        <f t="shared" si="179"/>
        <v>6.9229999999999986E-2</v>
      </c>
    </row>
    <row r="2124" spans="1:7" x14ac:dyDescent="0.35">
      <c r="A2124" s="18">
        <v>44855</v>
      </c>
      <c r="B2124" s="17">
        <f t="shared" si="176"/>
        <v>2022</v>
      </c>
      <c r="C2124" s="17">
        <f t="shared" si="177"/>
        <v>10</v>
      </c>
      <c r="D2124" s="17">
        <f t="shared" si="178"/>
        <v>21</v>
      </c>
      <c r="E2124" s="17">
        <v>54.4</v>
      </c>
      <c r="F2124" s="17">
        <v>15.14</v>
      </c>
      <c r="G2124" s="12">
        <f t="shared" si="179"/>
        <v>6.9539999999999991E-2</v>
      </c>
    </row>
    <row r="2125" spans="1:7" x14ac:dyDescent="0.35">
      <c r="A2125" s="18">
        <v>44856</v>
      </c>
      <c r="B2125" s="17">
        <f t="shared" si="176"/>
        <v>2022</v>
      </c>
      <c r="C2125" s="17">
        <f t="shared" si="177"/>
        <v>10</v>
      </c>
      <c r="D2125" s="17">
        <f t="shared" si="178"/>
        <v>22</v>
      </c>
      <c r="E2125" s="17">
        <v>47.55</v>
      </c>
      <c r="F2125" s="17">
        <v>14.42</v>
      </c>
      <c r="G2125" s="12">
        <f t="shared" si="179"/>
        <v>6.1969999999999997E-2</v>
      </c>
    </row>
    <row r="2126" spans="1:7" x14ac:dyDescent="0.35">
      <c r="A2126" s="18">
        <v>44857</v>
      </c>
      <c r="B2126" s="17">
        <f t="shared" si="176"/>
        <v>2022</v>
      </c>
      <c r="C2126" s="17">
        <f t="shared" si="177"/>
        <v>10</v>
      </c>
      <c r="D2126" s="17">
        <f t="shared" si="178"/>
        <v>23</v>
      </c>
      <c r="E2126" s="17">
        <v>49.62</v>
      </c>
      <c r="F2126" s="17">
        <v>9.02</v>
      </c>
      <c r="G2126" s="12">
        <f t="shared" si="179"/>
        <v>5.8639999999999998E-2</v>
      </c>
    </row>
    <row r="2127" spans="1:7" x14ac:dyDescent="0.35">
      <c r="A2127" s="18">
        <v>44858</v>
      </c>
      <c r="B2127" s="17">
        <f t="shared" si="176"/>
        <v>2022</v>
      </c>
      <c r="C2127" s="17">
        <f t="shared" si="177"/>
        <v>10</v>
      </c>
      <c r="D2127" s="17">
        <f t="shared" si="178"/>
        <v>24</v>
      </c>
      <c r="E2127" s="17">
        <v>54.61</v>
      </c>
      <c r="F2127" s="17">
        <v>11.65</v>
      </c>
      <c r="G2127" s="12">
        <f t="shared" si="179"/>
        <v>6.6259999999999999E-2</v>
      </c>
    </row>
    <row r="2128" spans="1:7" x14ac:dyDescent="0.35">
      <c r="A2128" s="18">
        <v>44859</v>
      </c>
      <c r="B2128" s="17">
        <f t="shared" si="176"/>
        <v>2022</v>
      </c>
      <c r="C2128" s="17">
        <f t="shared" si="177"/>
        <v>10</v>
      </c>
      <c r="D2128" s="17">
        <f t="shared" si="178"/>
        <v>25</v>
      </c>
      <c r="E2128" s="17">
        <v>55.9</v>
      </c>
      <c r="F2128" s="17">
        <v>15.43</v>
      </c>
      <c r="G2128" s="12">
        <f t="shared" si="179"/>
        <v>7.1330000000000005E-2</v>
      </c>
    </row>
    <row r="2129" spans="1:7" x14ac:dyDescent="0.35">
      <c r="A2129" s="18">
        <v>44860</v>
      </c>
      <c r="B2129" s="17">
        <f t="shared" si="176"/>
        <v>2022</v>
      </c>
      <c r="C2129" s="17">
        <f t="shared" si="177"/>
        <v>10</v>
      </c>
      <c r="D2129" s="17">
        <f t="shared" si="178"/>
        <v>26</v>
      </c>
      <c r="E2129" s="17">
        <v>58.45</v>
      </c>
      <c r="F2129" s="17">
        <v>14.76</v>
      </c>
      <c r="G2129" s="12">
        <f t="shared" si="179"/>
        <v>7.3210000000000011E-2</v>
      </c>
    </row>
    <row r="2130" spans="1:7" x14ac:dyDescent="0.35">
      <c r="A2130" s="18">
        <v>44861</v>
      </c>
      <c r="B2130" s="17">
        <f t="shared" si="176"/>
        <v>2022</v>
      </c>
      <c r="C2130" s="17">
        <f t="shared" si="177"/>
        <v>10</v>
      </c>
      <c r="D2130" s="17">
        <f t="shared" si="178"/>
        <v>27</v>
      </c>
      <c r="E2130" s="17">
        <v>59.24</v>
      </c>
      <c r="F2130" s="17">
        <v>15.19</v>
      </c>
      <c r="G2130" s="12">
        <f t="shared" si="179"/>
        <v>7.443000000000001E-2</v>
      </c>
    </row>
    <row r="2131" spans="1:7" x14ac:dyDescent="0.35">
      <c r="A2131" s="18">
        <v>44862</v>
      </c>
      <c r="B2131" s="17">
        <f t="shared" si="176"/>
        <v>2022</v>
      </c>
      <c r="C2131" s="17">
        <f t="shared" si="177"/>
        <v>10</v>
      </c>
      <c r="D2131" s="17">
        <f t="shared" si="178"/>
        <v>28</v>
      </c>
      <c r="E2131" s="17">
        <v>52.75</v>
      </c>
      <c r="F2131" s="17">
        <v>14.94</v>
      </c>
      <c r="G2131" s="12">
        <f t="shared" si="179"/>
        <v>6.769E-2</v>
      </c>
    </row>
    <row r="2132" spans="1:7" x14ac:dyDescent="0.35">
      <c r="A2132" s="18">
        <v>44863</v>
      </c>
      <c r="B2132" s="17">
        <f t="shared" si="176"/>
        <v>2022</v>
      </c>
      <c r="C2132" s="17">
        <f t="shared" si="177"/>
        <v>10</v>
      </c>
      <c r="D2132" s="17">
        <f t="shared" si="178"/>
        <v>29</v>
      </c>
      <c r="E2132" s="17">
        <v>57.02</v>
      </c>
      <c r="F2132" s="17">
        <v>10.57</v>
      </c>
      <c r="G2132" s="12">
        <f t="shared" si="179"/>
        <v>6.7589999999999997E-2</v>
      </c>
    </row>
    <row r="2133" spans="1:7" x14ac:dyDescent="0.35">
      <c r="A2133" s="18">
        <v>44864</v>
      </c>
      <c r="B2133" s="17">
        <f t="shared" si="176"/>
        <v>2022</v>
      </c>
      <c r="C2133" s="17">
        <f t="shared" si="177"/>
        <v>10</v>
      </c>
      <c r="D2133" s="17">
        <f t="shared" si="178"/>
        <v>30</v>
      </c>
      <c r="E2133" s="17">
        <v>56.99</v>
      </c>
      <c r="F2133" s="17">
        <v>15.23</v>
      </c>
      <c r="G2133" s="12">
        <f t="shared" si="179"/>
        <v>7.2219999999999993E-2</v>
      </c>
    </row>
    <row r="2134" spans="1:7" x14ac:dyDescent="0.35">
      <c r="A2134" s="18">
        <v>44865</v>
      </c>
      <c r="B2134" s="17">
        <f t="shared" si="176"/>
        <v>2022</v>
      </c>
      <c r="C2134" s="17">
        <f t="shared" si="177"/>
        <v>10</v>
      </c>
      <c r="D2134" s="17">
        <f t="shared" si="178"/>
        <v>31</v>
      </c>
      <c r="E2134" s="17">
        <v>57.84</v>
      </c>
      <c r="F2134" s="17">
        <v>14.25</v>
      </c>
      <c r="G2134" s="12">
        <f t="shared" si="179"/>
        <v>7.2090000000000001E-2</v>
      </c>
    </row>
    <row r="2135" spans="1:7" x14ac:dyDescent="0.35">
      <c r="A2135" s="18">
        <v>44866</v>
      </c>
      <c r="B2135" s="17">
        <f t="shared" si="176"/>
        <v>2022</v>
      </c>
      <c r="C2135" s="17">
        <f t="shared" si="177"/>
        <v>11</v>
      </c>
      <c r="D2135" s="17">
        <f t="shared" si="178"/>
        <v>1</v>
      </c>
      <c r="E2135" s="17">
        <v>38.21</v>
      </c>
      <c r="F2135" s="17">
        <v>0.62</v>
      </c>
      <c r="G2135" s="12">
        <f t="shared" si="179"/>
        <v>3.8829999999999996E-2</v>
      </c>
    </row>
    <row r="2136" spans="1:7" x14ac:dyDescent="0.35">
      <c r="A2136" s="18">
        <v>44867</v>
      </c>
      <c r="B2136" s="17">
        <f t="shared" si="176"/>
        <v>2022</v>
      </c>
      <c r="C2136" s="17">
        <f t="shared" si="177"/>
        <v>11</v>
      </c>
      <c r="D2136" s="17">
        <f t="shared" si="178"/>
        <v>2</v>
      </c>
      <c r="E2136" s="17">
        <v>45.58</v>
      </c>
      <c r="F2136" s="17">
        <v>1.53</v>
      </c>
      <c r="G2136" s="12">
        <f t="shared" si="179"/>
        <v>4.7109999999999999E-2</v>
      </c>
    </row>
    <row r="2137" spans="1:7" x14ac:dyDescent="0.35">
      <c r="A2137" s="18">
        <v>44868</v>
      </c>
      <c r="B2137" s="17">
        <f t="shared" si="176"/>
        <v>2022</v>
      </c>
      <c r="C2137" s="17">
        <f t="shared" si="177"/>
        <v>11</v>
      </c>
      <c r="D2137" s="17">
        <f t="shared" si="178"/>
        <v>3</v>
      </c>
      <c r="E2137" s="17">
        <v>52.17</v>
      </c>
      <c r="F2137" s="17">
        <v>11.36</v>
      </c>
      <c r="G2137" s="12">
        <f t="shared" si="179"/>
        <v>6.3530000000000003E-2</v>
      </c>
    </row>
    <row r="2138" spans="1:7" x14ac:dyDescent="0.35">
      <c r="A2138" s="18">
        <v>44869</v>
      </c>
      <c r="B2138" s="17">
        <f t="shared" si="176"/>
        <v>2022</v>
      </c>
      <c r="C2138" s="17">
        <f t="shared" si="177"/>
        <v>11</v>
      </c>
      <c r="D2138" s="17">
        <f t="shared" si="178"/>
        <v>4</v>
      </c>
      <c r="E2138" s="17">
        <v>58.89</v>
      </c>
      <c r="F2138" s="17">
        <v>15.23</v>
      </c>
      <c r="G2138" s="12">
        <f t="shared" si="179"/>
        <v>7.4120000000000005E-2</v>
      </c>
    </row>
    <row r="2139" spans="1:7" x14ac:dyDescent="0.35">
      <c r="A2139" s="18">
        <v>44870</v>
      </c>
      <c r="B2139" s="17">
        <f t="shared" si="176"/>
        <v>2022</v>
      </c>
      <c r="C2139" s="17">
        <f t="shared" si="177"/>
        <v>11</v>
      </c>
      <c r="D2139" s="17">
        <f t="shared" si="178"/>
        <v>5</v>
      </c>
      <c r="E2139" s="17">
        <v>50.98</v>
      </c>
      <c r="F2139" s="17">
        <v>15.1</v>
      </c>
      <c r="G2139" s="12">
        <f t="shared" si="179"/>
        <v>6.608E-2</v>
      </c>
    </row>
    <row r="2140" spans="1:7" x14ac:dyDescent="0.35">
      <c r="A2140" s="18">
        <v>44871</v>
      </c>
      <c r="B2140" s="17">
        <f t="shared" si="176"/>
        <v>2022</v>
      </c>
      <c r="C2140" s="17">
        <f t="shared" si="177"/>
        <v>11</v>
      </c>
      <c r="D2140" s="17">
        <f t="shared" si="178"/>
        <v>6</v>
      </c>
      <c r="E2140" s="17">
        <v>53.64</v>
      </c>
      <c r="F2140" s="17">
        <v>15.01</v>
      </c>
      <c r="G2140" s="12">
        <f t="shared" si="179"/>
        <v>6.8650000000000003E-2</v>
      </c>
    </row>
    <row r="2141" spans="1:7" x14ac:dyDescent="0.35">
      <c r="A2141" s="18">
        <v>44872</v>
      </c>
      <c r="B2141" s="17">
        <f t="shared" si="176"/>
        <v>2022</v>
      </c>
      <c r="C2141" s="17">
        <f t="shared" si="177"/>
        <v>11</v>
      </c>
      <c r="D2141" s="17">
        <f t="shared" si="178"/>
        <v>7</v>
      </c>
      <c r="E2141" s="17">
        <v>57.07</v>
      </c>
      <c r="F2141" s="17">
        <v>15.01</v>
      </c>
      <c r="G2141" s="12">
        <f t="shared" si="179"/>
        <v>7.2080000000000005E-2</v>
      </c>
    </row>
    <row r="2142" spans="1:7" x14ac:dyDescent="0.35">
      <c r="A2142" s="18">
        <v>44873</v>
      </c>
      <c r="B2142" s="17">
        <f t="shared" si="176"/>
        <v>2022</v>
      </c>
      <c r="C2142" s="17">
        <f t="shared" si="177"/>
        <v>11</v>
      </c>
      <c r="D2142" s="17">
        <f t="shared" si="178"/>
        <v>8</v>
      </c>
      <c r="E2142" s="17">
        <v>58.15</v>
      </c>
      <c r="F2142" s="17">
        <v>15.18</v>
      </c>
      <c r="G2142" s="12">
        <f t="shared" si="179"/>
        <v>7.3329999999999992E-2</v>
      </c>
    </row>
    <row r="2143" spans="1:7" x14ac:dyDescent="0.35">
      <c r="A2143" s="18">
        <v>44874</v>
      </c>
      <c r="B2143" s="17">
        <f t="shared" si="176"/>
        <v>2022</v>
      </c>
      <c r="C2143" s="17">
        <f t="shared" si="177"/>
        <v>11</v>
      </c>
      <c r="D2143" s="17">
        <f t="shared" si="178"/>
        <v>9</v>
      </c>
      <c r="E2143" s="17">
        <v>57.12</v>
      </c>
      <c r="F2143" s="17">
        <v>15.15</v>
      </c>
      <c r="G2143" s="12">
        <f t="shared" si="179"/>
        <v>7.2270000000000001E-2</v>
      </c>
    </row>
    <row r="2144" spans="1:7" x14ac:dyDescent="0.35">
      <c r="A2144" s="18">
        <v>44875</v>
      </c>
      <c r="B2144" s="17">
        <f t="shared" si="176"/>
        <v>2022</v>
      </c>
      <c r="C2144" s="17">
        <f t="shared" si="177"/>
        <v>11</v>
      </c>
      <c r="D2144" s="17">
        <f t="shared" si="178"/>
        <v>10</v>
      </c>
      <c r="E2144" s="17">
        <v>57.77</v>
      </c>
      <c r="F2144" s="17">
        <v>15.08</v>
      </c>
      <c r="G2144" s="12">
        <f t="shared" si="179"/>
        <v>7.2850000000000012E-2</v>
      </c>
    </row>
    <row r="2145" spans="1:7" x14ac:dyDescent="0.35">
      <c r="A2145" s="18">
        <v>44876</v>
      </c>
      <c r="B2145" s="17">
        <f t="shared" si="176"/>
        <v>2022</v>
      </c>
      <c r="C2145" s="17">
        <f t="shared" si="177"/>
        <v>11</v>
      </c>
      <c r="D2145" s="17">
        <f t="shared" si="178"/>
        <v>11</v>
      </c>
      <c r="E2145" s="17">
        <v>58.45</v>
      </c>
      <c r="F2145" s="17">
        <v>15.14</v>
      </c>
      <c r="G2145" s="12">
        <f t="shared" si="179"/>
        <v>7.3590000000000003E-2</v>
      </c>
    </row>
    <row r="2146" spans="1:7" x14ac:dyDescent="0.35">
      <c r="A2146" s="18">
        <v>44877</v>
      </c>
      <c r="B2146" s="17">
        <f t="shared" si="176"/>
        <v>2022</v>
      </c>
      <c r="C2146" s="17">
        <f t="shared" si="177"/>
        <v>11</v>
      </c>
      <c r="D2146" s="17">
        <f t="shared" si="178"/>
        <v>12</v>
      </c>
      <c r="E2146" s="17">
        <v>58.73</v>
      </c>
      <c r="F2146" s="17">
        <v>15.21</v>
      </c>
      <c r="G2146" s="12">
        <f t="shared" si="179"/>
        <v>7.3939999999999992E-2</v>
      </c>
    </row>
    <row r="2147" spans="1:7" x14ac:dyDescent="0.35">
      <c r="A2147" s="18">
        <v>44878</v>
      </c>
      <c r="B2147" s="17">
        <f t="shared" si="176"/>
        <v>2022</v>
      </c>
      <c r="C2147" s="17">
        <f t="shared" si="177"/>
        <v>11</v>
      </c>
      <c r="D2147" s="17">
        <f t="shared" si="178"/>
        <v>13</v>
      </c>
      <c r="E2147" s="17">
        <v>56.85</v>
      </c>
      <c r="F2147" s="17">
        <v>15.18</v>
      </c>
      <c r="G2147" s="12">
        <f t="shared" si="179"/>
        <v>7.2029999999999997E-2</v>
      </c>
    </row>
    <row r="2148" spans="1:7" x14ac:dyDescent="0.35">
      <c r="A2148" s="18">
        <v>44879</v>
      </c>
      <c r="B2148" s="17">
        <f t="shared" si="176"/>
        <v>2022</v>
      </c>
      <c r="C2148" s="17">
        <f t="shared" si="177"/>
        <v>11</v>
      </c>
      <c r="D2148" s="17">
        <f t="shared" si="178"/>
        <v>14</v>
      </c>
      <c r="E2148" s="17">
        <v>50.77</v>
      </c>
      <c r="F2148" s="17">
        <v>15.22</v>
      </c>
      <c r="G2148" s="12">
        <f t="shared" si="179"/>
        <v>6.5990000000000007E-2</v>
      </c>
    </row>
    <row r="2149" spans="1:7" x14ac:dyDescent="0.35">
      <c r="A2149" s="18">
        <v>44880</v>
      </c>
      <c r="B2149" s="17">
        <f t="shared" si="176"/>
        <v>2022</v>
      </c>
      <c r="C2149" s="17">
        <f t="shared" si="177"/>
        <v>11</v>
      </c>
      <c r="D2149" s="17">
        <f t="shared" si="178"/>
        <v>15</v>
      </c>
      <c r="E2149" s="17">
        <v>0</v>
      </c>
      <c r="F2149" s="17">
        <v>15.41</v>
      </c>
      <c r="G2149" s="12">
        <f t="shared" si="179"/>
        <v>1.541E-2</v>
      </c>
    </row>
    <row r="2150" spans="1:7" x14ac:dyDescent="0.35">
      <c r="A2150" s="18">
        <v>44881</v>
      </c>
      <c r="B2150" s="17">
        <f t="shared" si="176"/>
        <v>2022</v>
      </c>
      <c r="C2150" s="17">
        <f t="shared" si="177"/>
        <v>11</v>
      </c>
      <c r="D2150" s="17">
        <f t="shared" si="178"/>
        <v>16</v>
      </c>
      <c r="E2150" s="17">
        <v>0</v>
      </c>
      <c r="F2150" s="17">
        <v>14.69</v>
      </c>
      <c r="G2150" s="12">
        <f t="shared" si="179"/>
        <v>1.469E-2</v>
      </c>
    </row>
    <row r="2151" spans="1:7" x14ac:dyDescent="0.35">
      <c r="A2151" s="18">
        <v>44882</v>
      </c>
      <c r="B2151" s="17">
        <f t="shared" si="176"/>
        <v>2022</v>
      </c>
      <c r="C2151" s="17">
        <f t="shared" si="177"/>
        <v>11</v>
      </c>
      <c r="D2151" s="17">
        <f t="shared" si="178"/>
        <v>17</v>
      </c>
      <c r="E2151" s="17">
        <v>0</v>
      </c>
      <c r="F2151" s="17">
        <v>15.52</v>
      </c>
      <c r="G2151" s="12">
        <f t="shared" si="179"/>
        <v>1.5519999999999999E-2</v>
      </c>
    </row>
    <row r="2152" spans="1:7" x14ac:dyDescent="0.35">
      <c r="A2152" s="18">
        <v>44883</v>
      </c>
      <c r="B2152" s="17">
        <f t="shared" si="176"/>
        <v>2022</v>
      </c>
      <c r="C2152" s="17">
        <f t="shared" si="177"/>
        <v>11</v>
      </c>
      <c r="D2152" s="17">
        <f t="shared" si="178"/>
        <v>18</v>
      </c>
      <c r="E2152" s="17">
        <v>0</v>
      </c>
      <c r="F2152" s="17">
        <v>15.52</v>
      </c>
      <c r="G2152" s="12">
        <f t="shared" si="179"/>
        <v>1.5519999999999999E-2</v>
      </c>
    </row>
    <row r="2153" spans="1:7" x14ac:dyDescent="0.35">
      <c r="A2153" s="18">
        <v>44884</v>
      </c>
      <c r="B2153" s="17">
        <f t="shared" si="176"/>
        <v>2022</v>
      </c>
      <c r="C2153" s="17">
        <f t="shared" si="177"/>
        <v>11</v>
      </c>
      <c r="D2153" s="17">
        <f t="shared" si="178"/>
        <v>19</v>
      </c>
      <c r="E2153" s="17">
        <v>0</v>
      </c>
      <c r="F2153" s="17">
        <v>15.48</v>
      </c>
      <c r="G2153" s="12">
        <f t="shared" si="179"/>
        <v>1.5480000000000001E-2</v>
      </c>
    </row>
    <row r="2154" spans="1:7" x14ac:dyDescent="0.35">
      <c r="A2154" s="18">
        <v>44885</v>
      </c>
      <c r="B2154" s="17">
        <f t="shared" si="176"/>
        <v>2022</v>
      </c>
      <c r="C2154" s="17">
        <f t="shared" si="177"/>
        <v>11</v>
      </c>
      <c r="D2154" s="17">
        <f t="shared" si="178"/>
        <v>20</v>
      </c>
      <c r="E2154" s="17">
        <v>0</v>
      </c>
      <c r="F2154" s="17">
        <v>15.47</v>
      </c>
      <c r="G2154" s="12">
        <f t="shared" si="179"/>
        <v>1.5470000000000001E-2</v>
      </c>
    </row>
    <row r="2155" spans="1:7" x14ac:dyDescent="0.35">
      <c r="A2155" s="18">
        <v>44886</v>
      </c>
      <c r="B2155" s="17">
        <f t="shared" si="176"/>
        <v>2022</v>
      </c>
      <c r="C2155" s="17">
        <f t="shared" si="177"/>
        <v>11</v>
      </c>
      <c r="D2155" s="17">
        <f t="shared" si="178"/>
        <v>21</v>
      </c>
      <c r="E2155" s="17">
        <v>0</v>
      </c>
      <c r="F2155" s="17">
        <v>15.48</v>
      </c>
      <c r="G2155" s="12">
        <f t="shared" si="179"/>
        <v>1.5480000000000001E-2</v>
      </c>
    </row>
    <row r="2156" spans="1:7" x14ac:dyDescent="0.35">
      <c r="A2156" s="18">
        <v>44887</v>
      </c>
      <c r="B2156" s="17">
        <f t="shared" si="176"/>
        <v>2022</v>
      </c>
      <c r="C2156" s="17">
        <f t="shared" si="177"/>
        <v>11</v>
      </c>
      <c r="D2156" s="17">
        <f t="shared" si="178"/>
        <v>22</v>
      </c>
      <c r="E2156" s="17">
        <v>0</v>
      </c>
      <c r="F2156" s="17">
        <v>15.51</v>
      </c>
      <c r="G2156" s="12">
        <f t="shared" si="179"/>
        <v>1.5509999999999999E-2</v>
      </c>
    </row>
    <row r="2157" spans="1:7" x14ac:dyDescent="0.35">
      <c r="A2157" s="18">
        <v>44888</v>
      </c>
      <c r="B2157" s="17">
        <f t="shared" si="176"/>
        <v>2022</v>
      </c>
      <c r="C2157" s="17">
        <f t="shared" si="177"/>
        <v>11</v>
      </c>
      <c r="D2157" s="17">
        <f t="shared" si="178"/>
        <v>23</v>
      </c>
      <c r="E2157" s="17">
        <v>0</v>
      </c>
      <c r="F2157" s="17">
        <v>15.41</v>
      </c>
      <c r="G2157" s="12">
        <f t="shared" si="179"/>
        <v>1.541E-2</v>
      </c>
    </row>
    <row r="2158" spans="1:7" x14ac:dyDescent="0.35">
      <c r="A2158" s="18">
        <v>44889</v>
      </c>
      <c r="B2158" s="17">
        <f t="shared" si="176"/>
        <v>2022</v>
      </c>
      <c r="C2158" s="17">
        <f t="shared" si="177"/>
        <v>11</v>
      </c>
      <c r="D2158" s="17">
        <f t="shared" si="178"/>
        <v>24</v>
      </c>
      <c r="E2158" s="17">
        <v>0</v>
      </c>
      <c r="F2158" s="17">
        <v>15.44</v>
      </c>
      <c r="G2158" s="12">
        <f t="shared" si="179"/>
        <v>1.5439999999999999E-2</v>
      </c>
    </row>
    <row r="2159" spans="1:7" x14ac:dyDescent="0.35">
      <c r="A2159" s="18">
        <v>44890</v>
      </c>
      <c r="B2159" s="17">
        <f t="shared" si="176"/>
        <v>2022</v>
      </c>
      <c r="C2159" s="17">
        <f t="shared" si="177"/>
        <v>11</v>
      </c>
      <c r="D2159" s="17">
        <f t="shared" si="178"/>
        <v>25</v>
      </c>
      <c r="E2159" s="17">
        <v>0</v>
      </c>
      <c r="F2159" s="17">
        <v>15.48</v>
      </c>
      <c r="G2159" s="12">
        <f t="shared" si="179"/>
        <v>1.5480000000000001E-2</v>
      </c>
    </row>
    <row r="2160" spans="1:7" x14ac:dyDescent="0.35">
      <c r="A2160" s="18">
        <v>44891</v>
      </c>
      <c r="B2160" s="17">
        <f t="shared" si="176"/>
        <v>2022</v>
      </c>
      <c r="C2160" s="17">
        <f t="shared" si="177"/>
        <v>11</v>
      </c>
      <c r="D2160" s="17">
        <f t="shared" si="178"/>
        <v>26</v>
      </c>
      <c r="E2160" s="17">
        <v>0</v>
      </c>
      <c r="F2160" s="17">
        <v>15.31</v>
      </c>
      <c r="G2160" s="12">
        <f t="shared" si="179"/>
        <v>1.5310000000000001E-2</v>
      </c>
    </row>
    <row r="2161" spans="1:7" x14ac:dyDescent="0.35">
      <c r="A2161" s="18">
        <v>44892</v>
      </c>
      <c r="B2161" s="17">
        <f t="shared" si="176"/>
        <v>2022</v>
      </c>
      <c r="C2161" s="17">
        <f t="shared" si="177"/>
        <v>11</v>
      </c>
      <c r="D2161" s="17">
        <f t="shared" si="178"/>
        <v>27</v>
      </c>
      <c r="E2161" s="17">
        <v>0</v>
      </c>
      <c r="F2161" s="17">
        <v>15.41</v>
      </c>
      <c r="G2161" s="12">
        <f t="shared" si="179"/>
        <v>1.541E-2</v>
      </c>
    </row>
    <row r="2162" spans="1:7" x14ac:dyDescent="0.35">
      <c r="A2162" s="18">
        <v>44893</v>
      </c>
      <c r="B2162" s="17">
        <f t="shared" si="176"/>
        <v>2022</v>
      </c>
      <c r="C2162" s="17">
        <f t="shared" si="177"/>
        <v>11</v>
      </c>
      <c r="D2162" s="17">
        <f t="shared" si="178"/>
        <v>28</v>
      </c>
      <c r="E2162" s="17">
        <v>0</v>
      </c>
      <c r="F2162" s="17">
        <v>15.44</v>
      </c>
      <c r="G2162" s="12">
        <f t="shared" si="179"/>
        <v>1.5439999999999999E-2</v>
      </c>
    </row>
    <row r="2163" spans="1:7" x14ac:dyDescent="0.35">
      <c r="A2163" s="18">
        <v>44894</v>
      </c>
      <c r="B2163" s="17">
        <f t="shared" si="176"/>
        <v>2022</v>
      </c>
      <c r="C2163" s="17">
        <f t="shared" si="177"/>
        <v>11</v>
      </c>
      <c r="D2163" s="17">
        <f t="shared" si="178"/>
        <v>29</v>
      </c>
      <c r="E2163" s="17">
        <v>2.77</v>
      </c>
      <c r="F2163" s="17">
        <v>13.51</v>
      </c>
      <c r="G2163" s="12">
        <f t="shared" si="179"/>
        <v>1.6280000000000003E-2</v>
      </c>
    </row>
    <row r="2164" spans="1:7" x14ac:dyDescent="0.35">
      <c r="A2164" s="18">
        <v>44895</v>
      </c>
      <c r="B2164" s="17">
        <f t="shared" si="176"/>
        <v>2022</v>
      </c>
      <c r="C2164" s="17">
        <f t="shared" si="177"/>
        <v>11</v>
      </c>
      <c r="D2164" s="17">
        <f t="shared" si="178"/>
        <v>30</v>
      </c>
      <c r="E2164" s="17">
        <v>43.01</v>
      </c>
      <c r="F2164" s="17">
        <v>3.35</v>
      </c>
      <c r="G2164" s="12">
        <f t="shared" si="179"/>
        <v>4.6359999999999998E-2</v>
      </c>
    </row>
    <row r="2165" spans="1:7" x14ac:dyDescent="0.35">
      <c r="A2165" s="18">
        <v>44896</v>
      </c>
      <c r="B2165" s="17">
        <f t="shared" si="176"/>
        <v>2022</v>
      </c>
      <c r="C2165" s="17">
        <f t="shared" si="177"/>
        <v>12</v>
      </c>
      <c r="D2165" s="17">
        <f t="shared" si="178"/>
        <v>1</v>
      </c>
      <c r="E2165" s="17">
        <v>49.47</v>
      </c>
      <c r="F2165" s="17">
        <v>0.01</v>
      </c>
      <c r="G2165" s="12">
        <f t="shared" si="179"/>
        <v>4.9479999999999996E-2</v>
      </c>
    </row>
    <row r="2166" spans="1:7" x14ac:dyDescent="0.35">
      <c r="A2166" s="18">
        <v>44897</v>
      </c>
      <c r="B2166" s="17">
        <f t="shared" si="176"/>
        <v>2022</v>
      </c>
      <c r="C2166" s="17">
        <f t="shared" si="177"/>
        <v>12</v>
      </c>
      <c r="D2166" s="17">
        <f t="shared" si="178"/>
        <v>2</v>
      </c>
      <c r="E2166" s="17">
        <v>50.61</v>
      </c>
      <c r="F2166" s="17">
        <v>0</v>
      </c>
      <c r="G2166" s="12">
        <f t="shared" si="179"/>
        <v>5.0610000000000002E-2</v>
      </c>
    </row>
    <row r="2167" spans="1:7" x14ac:dyDescent="0.35">
      <c r="A2167" s="18">
        <v>44898</v>
      </c>
      <c r="B2167" s="17">
        <f t="shared" si="176"/>
        <v>2022</v>
      </c>
      <c r="C2167" s="17">
        <f t="shared" si="177"/>
        <v>12</v>
      </c>
      <c r="D2167" s="17">
        <f t="shared" si="178"/>
        <v>3</v>
      </c>
      <c r="E2167" s="17">
        <v>54.38</v>
      </c>
      <c r="F2167" s="17">
        <v>0</v>
      </c>
      <c r="G2167" s="12">
        <f t="shared" si="179"/>
        <v>5.4380000000000005E-2</v>
      </c>
    </row>
    <row r="2168" spans="1:7" x14ac:dyDescent="0.35">
      <c r="A2168" s="18">
        <v>44899</v>
      </c>
      <c r="B2168" s="17">
        <f t="shared" si="176"/>
        <v>2022</v>
      </c>
      <c r="C2168" s="17">
        <f t="shared" si="177"/>
        <v>12</v>
      </c>
      <c r="D2168" s="17">
        <f t="shared" si="178"/>
        <v>4</v>
      </c>
      <c r="E2168" s="17">
        <v>57.14</v>
      </c>
      <c r="F2168" s="17">
        <v>0</v>
      </c>
      <c r="G2168" s="12">
        <f t="shared" si="179"/>
        <v>5.7140000000000003E-2</v>
      </c>
    </row>
    <row r="2169" spans="1:7" x14ac:dyDescent="0.35">
      <c r="A2169" s="18">
        <v>44900</v>
      </c>
      <c r="B2169" s="17">
        <f t="shared" si="176"/>
        <v>2022</v>
      </c>
      <c r="C2169" s="17">
        <f t="shared" si="177"/>
        <v>12</v>
      </c>
      <c r="D2169" s="17">
        <f t="shared" si="178"/>
        <v>5</v>
      </c>
      <c r="E2169" s="17">
        <v>53.36</v>
      </c>
      <c r="F2169" s="17">
        <v>0</v>
      </c>
      <c r="G2169" s="12">
        <f t="shared" si="179"/>
        <v>5.3359999999999998E-2</v>
      </c>
    </row>
    <row r="2170" spans="1:7" x14ac:dyDescent="0.35">
      <c r="A2170" s="18">
        <v>44901</v>
      </c>
      <c r="B2170" s="17">
        <f t="shared" si="176"/>
        <v>2022</v>
      </c>
      <c r="C2170" s="17">
        <f t="shared" si="177"/>
        <v>12</v>
      </c>
      <c r="D2170" s="17">
        <f t="shared" si="178"/>
        <v>6</v>
      </c>
      <c r="E2170" s="17">
        <v>45.12</v>
      </c>
      <c r="F2170" s="17">
        <v>0</v>
      </c>
      <c r="G2170" s="12">
        <f t="shared" si="179"/>
        <v>4.512E-2</v>
      </c>
    </row>
    <row r="2171" spans="1:7" x14ac:dyDescent="0.35">
      <c r="A2171" s="18">
        <v>44902</v>
      </c>
      <c r="B2171" s="17">
        <f t="shared" si="176"/>
        <v>2022</v>
      </c>
      <c r="C2171" s="17">
        <f t="shared" si="177"/>
        <v>12</v>
      </c>
      <c r="D2171" s="17">
        <f t="shared" si="178"/>
        <v>7</v>
      </c>
      <c r="E2171" s="17">
        <v>23.95</v>
      </c>
      <c r="F2171" s="17">
        <v>0</v>
      </c>
      <c r="G2171" s="12">
        <f t="shared" si="179"/>
        <v>2.3949999999999999E-2</v>
      </c>
    </row>
    <row r="2172" spans="1:7" x14ac:dyDescent="0.35">
      <c r="A2172" s="18">
        <v>44903</v>
      </c>
      <c r="B2172" s="17">
        <f t="shared" si="176"/>
        <v>2022</v>
      </c>
      <c r="C2172" s="17">
        <f t="shared" si="177"/>
        <v>12</v>
      </c>
      <c r="D2172" s="17">
        <f t="shared" si="178"/>
        <v>8</v>
      </c>
      <c r="E2172" s="17">
        <v>4.33</v>
      </c>
      <c r="F2172" s="17">
        <v>0</v>
      </c>
      <c r="G2172" s="12">
        <f t="shared" si="179"/>
        <v>4.3299999999999996E-3</v>
      </c>
    </row>
    <row r="2173" spans="1:7" x14ac:dyDescent="0.35">
      <c r="A2173" s="18">
        <v>44904</v>
      </c>
      <c r="B2173" s="17">
        <f t="shared" si="176"/>
        <v>2022</v>
      </c>
      <c r="C2173" s="17">
        <f t="shared" si="177"/>
        <v>12</v>
      </c>
      <c r="D2173" s="17">
        <f t="shared" si="178"/>
        <v>9</v>
      </c>
      <c r="E2173" s="17">
        <v>7.47</v>
      </c>
      <c r="F2173" s="17">
        <v>0</v>
      </c>
      <c r="G2173" s="12">
        <f t="shared" si="179"/>
        <v>7.4700000000000001E-3</v>
      </c>
    </row>
    <row r="2174" spans="1:7" x14ac:dyDescent="0.35">
      <c r="A2174" s="18">
        <v>44905</v>
      </c>
      <c r="B2174" s="17">
        <f t="shared" si="176"/>
        <v>2022</v>
      </c>
      <c r="C2174" s="17">
        <f t="shared" si="177"/>
        <v>12</v>
      </c>
      <c r="D2174" s="17">
        <f t="shared" si="178"/>
        <v>10</v>
      </c>
      <c r="E2174" s="17">
        <v>16.47</v>
      </c>
      <c r="F2174" s="17">
        <v>0</v>
      </c>
      <c r="G2174" s="12">
        <f t="shared" si="179"/>
        <v>1.6469999999999999E-2</v>
      </c>
    </row>
    <row r="2175" spans="1:7" x14ac:dyDescent="0.35">
      <c r="A2175" s="18">
        <v>44906</v>
      </c>
      <c r="B2175" s="17">
        <f t="shared" si="176"/>
        <v>2022</v>
      </c>
      <c r="C2175" s="17">
        <f t="shared" si="177"/>
        <v>12</v>
      </c>
      <c r="D2175" s="17">
        <f t="shared" si="178"/>
        <v>11</v>
      </c>
      <c r="E2175" s="17">
        <v>9.76</v>
      </c>
      <c r="F2175" s="17">
        <v>0</v>
      </c>
      <c r="G2175" s="12">
        <f t="shared" si="179"/>
        <v>9.7599999999999996E-3</v>
      </c>
    </row>
    <row r="2176" spans="1:7" x14ac:dyDescent="0.35">
      <c r="A2176" s="18">
        <v>44907</v>
      </c>
      <c r="B2176" s="17">
        <f t="shared" si="176"/>
        <v>2022</v>
      </c>
      <c r="C2176" s="17">
        <f t="shared" si="177"/>
        <v>12</v>
      </c>
      <c r="D2176" s="17">
        <f t="shared" si="178"/>
        <v>12</v>
      </c>
      <c r="E2176" s="17">
        <v>4.2</v>
      </c>
      <c r="F2176" s="17">
        <v>0</v>
      </c>
      <c r="G2176" s="12">
        <f t="shared" si="179"/>
        <v>4.2000000000000006E-3</v>
      </c>
    </row>
    <row r="2177" spans="1:7" x14ac:dyDescent="0.35">
      <c r="A2177" s="18">
        <v>44908</v>
      </c>
      <c r="B2177" s="17">
        <f t="shared" si="176"/>
        <v>2022</v>
      </c>
      <c r="C2177" s="17">
        <f t="shared" si="177"/>
        <v>12</v>
      </c>
      <c r="D2177" s="17">
        <f t="shared" si="178"/>
        <v>13</v>
      </c>
      <c r="E2177" s="17">
        <v>13.16</v>
      </c>
      <c r="F2177" s="17">
        <v>0</v>
      </c>
      <c r="G2177" s="12">
        <f t="shared" si="179"/>
        <v>1.316E-2</v>
      </c>
    </row>
    <row r="2178" spans="1:7" x14ac:dyDescent="0.35">
      <c r="A2178" s="18">
        <v>44909</v>
      </c>
      <c r="B2178" s="17">
        <f t="shared" si="176"/>
        <v>2022</v>
      </c>
      <c r="C2178" s="17">
        <f t="shared" si="177"/>
        <v>12</v>
      </c>
      <c r="D2178" s="17">
        <f t="shared" si="178"/>
        <v>14</v>
      </c>
      <c r="E2178" s="17">
        <v>3.76</v>
      </c>
      <c r="F2178" s="17">
        <v>0</v>
      </c>
      <c r="G2178" s="12">
        <f t="shared" si="179"/>
        <v>3.7599999999999999E-3</v>
      </c>
    </row>
    <row r="2179" spans="1:7" x14ac:dyDescent="0.35">
      <c r="A2179" s="18">
        <v>44910</v>
      </c>
      <c r="B2179" s="17">
        <f t="shared" si="176"/>
        <v>2022</v>
      </c>
      <c r="C2179" s="17">
        <f t="shared" si="177"/>
        <v>12</v>
      </c>
      <c r="D2179" s="17">
        <f t="shared" si="178"/>
        <v>15</v>
      </c>
      <c r="E2179" s="17">
        <v>12.3</v>
      </c>
      <c r="F2179" s="17">
        <v>0</v>
      </c>
      <c r="G2179" s="12">
        <f t="shared" si="179"/>
        <v>1.23E-2</v>
      </c>
    </row>
    <row r="2180" spans="1:7" x14ac:dyDescent="0.35">
      <c r="A2180" s="18">
        <v>44911</v>
      </c>
      <c r="B2180" s="17">
        <f t="shared" si="176"/>
        <v>2022</v>
      </c>
      <c r="C2180" s="17">
        <f t="shared" si="177"/>
        <v>12</v>
      </c>
      <c r="D2180" s="17">
        <f t="shared" si="178"/>
        <v>16</v>
      </c>
      <c r="E2180" s="17">
        <v>22.2</v>
      </c>
      <c r="F2180" s="17">
        <v>0</v>
      </c>
      <c r="G2180" s="12">
        <f t="shared" si="179"/>
        <v>2.2200000000000001E-2</v>
      </c>
    </row>
    <row r="2181" spans="1:7" x14ac:dyDescent="0.35">
      <c r="A2181" s="18">
        <v>44912</v>
      </c>
      <c r="B2181" s="17">
        <f t="shared" si="176"/>
        <v>2022</v>
      </c>
      <c r="C2181" s="17">
        <f t="shared" si="177"/>
        <v>12</v>
      </c>
      <c r="D2181" s="17">
        <f t="shared" si="178"/>
        <v>17</v>
      </c>
      <c r="E2181" s="17">
        <v>40.840000000000003</v>
      </c>
      <c r="F2181" s="17">
        <v>0</v>
      </c>
      <c r="G2181" s="12">
        <f t="shared" si="179"/>
        <v>4.0840000000000001E-2</v>
      </c>
    </row>
    <row r="2182" spans="1:7" x14ac:dyDescent="0.35">
      <c r="A2182" s="18">
        <v>44913</v>
      </c>
      <c r="B2182" s="17">
        <f t="shared" ref="B2182:B2245" si="180">YEAR(A2182)</f>
        <v>2022</v>
      </c>
      <c r="C2182" s="17">
        <f t="shared" ref="C2182:C2245" si="181">MONTH(A2182)</f>
        <v>12</v>
      </c>
      <c r="D2182" s="17">
        <f t="shared" ref="D2182:D2245" si="182">DAY(A2182)</f>
        <v>18</v>
      </c>
      <c r="E2182" s="17">
        <v>50.29</v>
      </c>
      <c r="F2182" s="17">
        <v>0</v>
      </c>
      <c r="G2182" s="12">
        <f t="shared" ref="G2182:G2245" si="183">SUM(E2182:F2182)/1000</f>
        <v>5.0290000000000001E-2</v>
      </c>
    </row>
    <row r="2183" spans="1:7" x14ac:dyDescent="0.35">
      <c r="A2183" s="18">
        <v>44914</v>
      </c>
      <c r="B2183" s="17">
        <f t="shared" si="180"/>
        <v>2022</v>
      </c>
      <c r="C2183" s="17">
        <f t="shared" si="181"/>
        <v>12</v>
      </c>
      <c r="D2183" s="17">
        <f t="shared" si="182"/>
        <v>19</v>
      </c>
      <c r="E2183" s="17">
        <v>55.77</v>
      </c>
      <c r="F2183" s="17">
        <v>0</v>
      </c>
      <c r="G2183" s="12">
        <f t="shared" si="183"/>
        <v>5.577E-2</v>
      </c>
    </row>
    <row r="2184" spans="1:7" x14ac:dyDescent="0.35">
      <c r="A2184" s="18">
        <v>44915</v>
      </c>
      <c r="B2184" s="17">
        <f t="shared" si="180"/>
        <v>2022</v>
      </c>
      <c r="C2184" s="17">
        <f t="shared" si="181"/>
        <v>12</v>
      </c>
      <c r="D2184" s="17">
        <f t="shared" si="182"/>
        <v>20</v>
      </c>
      <c r="E2184" s="17">
        <v>56.05</v>
      </c>
      <c r="F2184" s="17">
        <v>0</v>
      </c>
      <c r="G2184" s="12">
        <f t="shared" si="183"/>
        <v>5.6049999999999996E-2</v>
      </c>
    </row>
    <row r="2185" spans="1:7" x14ac:dyDescent="0.35">
      <c r="A2185" s="18">
        <v>44916</v>
      </c>
      <c r="B2185" s="17">
        <f t="shared" si="180"/>
        <v>2022</v>
      </c>
      <c r="C2185" s="17">
        <f t="shared" si="181"/>
        <v>12</v>
      </c>
      <c r="D2185" s="17">
        <f t="shared" si="182"/>
        <v>21</v>
      </c>
      <c r="E2185" s="17">
        <v>54.1</v>
      </c>
      <c r="F2185" s="17">
        <v>0</v>
      </c>
      <c r="G2185" s="12">
        <f t="shared" si="183"/>
        <v>5.4100000000000002E-2</v>
      </c>
    </row>
    <row r="2186" spans="1:7" x14ac:dyDescent="0.35">
      <c r="A2186" s="18">
        <v>44917</v>
      </c>
      <c r="B2186" s="17">
        <f t="shared" si="180"/>
        <v>2022</v>
      </c>
      <c r="C2186" s="17">
        <f t="shared" si="181"/>
        <v>12</v>
      </c>
      <c r="D2186" s="17">
        <f t="shared" si="182"/>
        <v>22</v>
      </c>
      <c r="E2186" s="17">
        <v>55.49</v>
      </c>
      <c r="F2186" s="17">
        <v>0</v>
      </c>
      <c r="G2186" s="12">
        <f t="shared" si="183"/>
        <v>5.5490000000000005E-2</v>
      </c>
    </row>
    <row r="2187" spans="1:7" x14ac:dyDescent="0.35">
      <c r="A2187" s="18">
        <v>44918</v>
      </c>
      <c r="B2187" s="17">
        <f t="shared" si="180"/>
        <v>2022</v>
      </c>
      <c r="C2187" s="17">
        <f t="shared" si="181"/>
        <v>12</v>
      </c>
      <c r="D2187" s="17">
        <f t="shared" si="182"/>
        <v>23</v>
      </c>
      <c r="E2187" s="17">
        <v>54.4</v>
      </c>
      <c r="F2187" s="17">
        <v>0</v>
      </c>
      <c r="G2187" s="12">
        <f t="shared" si="183"/>
        <v>5.4399999999999997E-2</v>
      </c>
    </row>
    <row r="2188" spans="1:7" x14ac:dyDescent="0.35">
      <c r="A2188" s="18">
        <v>44919</v>
      </c>
      <c r="B2188" s="17">
        <f t="shared" si="180"/>
        <v>2022</v>
      </c>
      <c r="C2188" s="17">
        <f t="shared" si="181"/>
        <v>12</v>
      </c>
      <c r="D2188" s="17">
        <f t="shared" si="182"/>
        <v>24</v>
      </c>
      <c r="E2188" s="17">
        <v>56.06</v>
      </c>
      <c r="F2188" s="17">
        <v>0</v>
      </c>
      <c r="G2188" s="12">
        <f t="shared" si="183"/>
        <v>5.6060000000000006E-2</v>
      </c>
    </row>
    <row r="2189" spans="1:7" x14ac:dyDescent="0.35">
      <c r="A2189" s="18">
        <v>44920</v>
      </c>
      <c r="B2189" s="17">
        <f t="shared" si="180"/>
        <v>2022</v>
      </c>
      <c r="C2189" s="17">
        <f t="shared" si="181"/>
        <v>12</v>
      </c>
      <c r="D2189" s="17">
        <f t="shared" si="182"/>
        <v>25</v>
      </c>
      <c r="E2189" s="17">
        <v>56.74</v>
      </c>
      <c r="F2189" s="17">
        <v>0</v>
      </c>
      <c r="G2189" s="12">
        <f t="shared" si="183"/>
        <v>5.6739999999999999E-2</v>
      </c>
    </row>
    <row r="2190" spans="1:7" x14ac:dyDescent="0.35">
      <c r="A2190" s="18">
        <v>44921</v>
      </c>
      <c r="B2190" s="17">
        <f t="shared" si="180"/>
        <v>2022</v>
      </c>
      <c r="C2190" s="17">
        <f t="shared" si="181"/>
        <v>12</v>
      </c>
      <c r="D2190" s="17">
        <f t="shared" si="182"/>
        <v>26</v>
      </c>
      <c r="E2190" s="17">
        <v>56.68</v>
      </c>
      <c r="F2190" s="17">
        <v>0</v>
      </c>
      <c r="G2190" s="12">
        <f t="shared" si="183"/>
        <v>5.6680000000000001E-2</v>
      </c>
    </row>
    <row r="2191" spans="1:7" x14ac:dyDescent="0.35">
      <c r="A2191" s="18">
        <v>44922</v>
      </c>
      <c r="B2191" s="17">
        <f t="shared" si="180"/>
        <v>2022</v>
      </c>
      <c r="C2191" s="17">
        <f t="shared" si="181"/>
        <v>12</v>
      </c>
      <c r="D2191" s="17">
        <f t="shared" si="182"/>
        <v>27</v>
      </c>
      <c r="E2191" s="17">
        <v>55.72</v>
      </c>
      <c r="F2191" s="17">
        <v>0</v>
      </c>
      <c r="G2191" s="12">
        <f t="shared" si="183"/>
        <v>5.5719999999999999E-2</v>
      </c>
    </row>
    <row r="2192" spans="1:7" x14ac:dyDescent="0.35">
      <c r="A2192" s="18">
        <v>44923</v>
      </c>
      <c r="B2192" s="17">
        <f t="shared" si="180"/>
        <v>2022</v>
      </c>
      <c r="C2192" s="17">
        <f t="shared" si="181"/>
        <v>12</v>
      </c>
      <c r="D2192" s="17">
        <f t="shared" si="182"/>
        <v>28</v>
      </c>
      <c r="E2192" s="17">
        <v>58.13</v>
      </c>
      <c r="F2192" s="17">
        <v>0</v>
      </c>
      <c r="G2192" s="12">
        <f t="shared" si="183"/>
        <v>5.8130000000000001E-2</v>
      </c>
    </row>
    <row r="2193" spans="1:7" x14ac:dyDescent="0.35">
      <c r="A2193" s="18">
        <v>44924</v>
      </c>
      <c r="B2193" s="17">
        <f t="shared" si="180"/>
        <v>2022</v>
      </c>
      <c r="C2193" s="17">
        <f t="shared" si="181"/>
        <v>12</v>
      </c>
      <c r="D2193" s="17">
        <f t="shared" si="182"/>
        <v>29</v>
      </c>
      <c r="E2193" s="17">
        <v>57.96</v>
      </c>
      <c r="F2193" s="17">
        <v>0</v>
      </c>
      <c r="G2193" s="12">
        <f t="shared" si="183"/>
        <v>5.7959999999999998E-2</v>
      </c>
    </row>
    <row r="2194" spans="1:7" x14ac:dyDescent="0.35">
      <c r="A2194" s="18">
        <v>44925</v>
      </c>
      <c r="B2194" s="17">
        <f t="shared" si="180"/>
        <v>2022</v>
      </c>
      <c r="C2194" s="17">
        <f t="shared" si="181"/>
        <v>12</v>
      </c>
      <c r="D2194" s="17">
        <f t="shared" si="182"/>
        <v>30</v>
      </c>
      <c r="E2194" s="17">
        <v>44.35</v>
      </c>
      <c r="F2194" s="17">
        <v>0</v>
      </c>
      <c r="G2194" s="12">
        <f t="shared" si="183"/>
        <v>4.4350000000000001E-2</v>
      </c>
    </row>
    <row r="2195" spans="1:7" x14ac:dyDescent="0.35">
      <c r="A2195" s="18">
        <v>44926</v>
      </c>
      <c r="B2195" s="17">
        <f t="shared" si="180"/>
        <v>2022</v>
      </c>
      <c r="C2195" s="17">
        <f t="shared" si="181"/>
        <v>12</v>
      </c>
      <c r="D2195" s="17">
        <f t="shared" si="182"/>
        <v>31</v>
      </c>
      <c r="E2195" s="17">
        <v>37.08</v>
      </c>
      <c r="F2195" s="17">
        <v>0</v>
      </c>
      <c r="G2195" s="12">
        <f t="shared" si="183"/>
        <v>3.7079999999999995E-2</v>
      </c>
    </row>
    <row r="2196" spans="1:7" x14ac:dyDescent="0.35">
      <c r="A2196" s="18">
        <v>44927</v>
      </c>
      <c r="B2196" s="17">
        <f t="shared" si="180"/>
        <v>2023</v>
      </c>
      <c r="C2196" s="17">
        <f t="shared" si="181"/>
        <v>1</v>
      </c>
      <c r="D2196" s="17">
        <f t="shared" si="182"/>
        <v>1</v>
      </c>
      <c r="E2196" s="17">
        <v>31.13</v>
      </c>
      <c r="F2196" s="17">
        <v>0</v>
      </c>
      <c r="G2196" s="12">
        <f t="shared" si="183"/>
        <v>3.1129999999999998E-2</v>
      </c>
    </row>
    <row r="2197" spans="1:7" x14ac:dyDescent="0.35">
      <c r="A2197" s="18">
        <v>44928</v>
      </c>
      <c r="B2197" s="17">
        <f t="shared" si="180"/>
        <v>2023</v>
      </c>
      <c r="C2197" s="17">
        <f t="shared" si="181"/>
        <v>1</v>
      </c>
      <c r="D2197" s="17">
        <f t="shared" si="182"/>
        <v>2</v>
      </c>
      <c r="E2197" s="17">
        <v>35.86</v>
      </c>
      <c r="F2197" s="17">
        <v>0</v>
      </c>
      <c r="G2197" s="12">
        <f t="shared" si="183"/>
        <v>3.5859999999999996E-2</v>
      </c>
    </row>
    <row r="2198" spans="1:7" x14ac:dyDescent="0.35">
      <c r="A2198" s="18">
        <v>44929</v>
      </c>
      <c r="B2198" s="17">
        <f t="shared" si="180"/>
        <v>2023</v>
      </c>
      <c r="C2198" s="17">
        <f t="shared" si="181"/>
        <v>1</v>
      </c>
      <c r="D2198" s="17">
        <f t="shared" si="182"/>
        <v>3</v>
      </c>
      <c r="E2198" s="17">
        <v>49.25</v>
      </c>
      <c r="F2198" s="17">
        <v>0</v>
      </c>
      <c r="G2198" s="12">
        <f t="shared" si="183"/>
        <v>4.9250000000000002E-2</v>
      </c>
    </row>
    <row r="2199" spans="1:7" x14ac:dyDescent="0.35">
      <c r="A2199" s="18">
        <v>44930</v>
      </c>
      <c r="B2199" s="17">
        <f t="shared" si="180"/>
        <v>2023</v>
      </c>
      <c r="C2199" s="17">
        <f t="shared" si="181"/>
        <v>1</v>
      </c>
      <c r="D2199" s="17">
        <f t="shared" si="182"/>
        <v>4</v>
      </c>
      <c r="E2199" s="17">
        <v>48.38</v>
      </c>
      <c r="F2199" s="17">
        <v>0</v>
      </c>
      <c r="G2199" s="12">
        <f t="shared" si="183"/>
        <v>4.8379999999999999E-2</v>
      </c>
    </row>
    <row r="2200" spans="1:7" x14ac:dyDescent="0.35">
      <c r="A2200" s="18">
        <v>44931</v>
      </c>
      <c r="B2200" s="17">
        <f t="shared" si="180"/>
        <v>2023</v>
      </c>
      <c r="C2200" s="17">
        <f t="shared" si="181"/>
        <v>1</v>
      </c>
      <c r="D2200" s="17">
        <f t="shared" si="182"/>
        <v>5</v>
      </c>
      <c r="E2200" s="17">
        <v>56.84</v>
      </c>
      <c r="F2200" s="17">
        <v>0</v>
      </c>
      <c r="G2200" s="12">
        <f t="shared" si="183"/>
        <v>5.6840000000000002E-2</v>
      </c>
    </row>
    <row r="2201" spans="1:7" x14ac:dyDescent="0.35">
      <c r="A2201" s="18">
        <v>44932</v>
      </c>
      <c r="B2201" s="17">
        <f t="shared" si="180"/>
        <v>2023</v>
      </c>
      <c r="C2201" s="17">
        <f t="shared" si="181"/>
        <v>1</v>
      </c>
      <c r="D2201" s="17">
        <f t="shared" si="182"/>
        <v>6</v>
      </c>
      <c r="E2201" s="17">
        <v>55.13</v>
      </c>
      <c r="F2201" s="17">
        <v>0</v>
      </c>
      <c r="G2201" s="12">
        <f t="shared" si="183"/>
        <v>5.5130000000000005E-2</v>
      </c>
    </row>
    <row r="2202" spans="1:7" x14ac:dyDescent="0.35">
      <c r="A2202" s="18">
        <v>44933</v>
      </c>
      <c r="B2202" s="17">
        <f t="shared" si="180"/>
        <v>2023</v>
      </c>
      <c r="C2202" s="17">
        <f t="shared" si="181"/>
        <v>1</v>
      </c>
      <c r="D2202" s="17">
        <f t="shared" si="182"/>
        <v>7</v>
      </c>
      <c r="E2202" s="17">
        <v>37.630000000000003</v>
      </c>
      <c r="F2202" s="17">
        <v>0</v>
      </c>
      <c r="G2202" s="12">
        <f t="shared" si="183"/>
        <v>3.7630000000000004E-2</v>
      </c>
    </row>
    <row r="2203" spans="1:7" x14ac:dyDescent="0.35">
      <c r="A2203" s="18">
        <v>44934</v>
      </c>
      <c r="B2203" s="17">
        <f t="shared" si="180"/>
        <v>2023</v>
      </c>
      <c r="C2203" s="17">
        <f t="shared" si="181"/>
        <v>1</v>
      </c>
      <c r="D2203" s="17">
        <f t="shared" si="182"/>
        <v>8</v>
      </c>
      <c r="E2203" s="17">
        <v>36.369999999999997</v>
      </c>
      <c r="F2203" s="17">
        <v>0</v>
      </c>
      <c r="G2203" s="12">
        <f t="shared" si="183"/>
        <v>3.637E-2</v>
      </c>
    </row>
    <row r="2204" spans="1:7" x14ac:dyDescent="0.35">
      <c r="A2204" s="18">
        <v>44935</v>
      </c>
      <c r="B2204" s="17">
        <f t="shared" si="180"/>
        <v>2023</v>
      </c>
      <c r="C2204" s="17">
        <f t="shared" si="181"/>
        <v>1</v>
      </c>
      <c r="D2204" s="17">
        <f t="shared" si="182"/>
        <v>9</v>
      </c>
      <c r="E2204" s="17">
        <v>38.619999999999997</v>
      </c>
      <c r="F2204" s="17">
        <v>0</v>
      </c>
      <c r="G2204" s="12">
        <f t="shared" si="183"/>
        <v>3.8619999999999995E-2</v>
      </c>
    </row>
    <row r="2205" spans="1:7" x14ac:dyDescent="0.35">
      <c r="A2205" s="18">
        <v>44936</v>
      </c>
      <c r="B2205" s="17">
        <f t="shared" si="180"/>
        <v>2023</v>
      </c>
      <c r="C2205" s="17">
        <f t="shared" si="181"/>
        <v>1</v>
      </c>
      <c r="D2205" s="17">
        <f t="shared" si="182"/>
        <v>10</v>
      </c>
      <c r="E2205" s="17">
        <v>48.46</v>
      </c>
      <c r="F2205" s="17">
        <v>0</v>
      </c>
      <c r="G2205" s="12">
        <f t="shared" si="183"/>
        <v>4.8460000000000003E-2</v>
      </c>
    </row>
    <row r="2206" spans="1:7" x14ac:dyDescent="0.35">
      <c r="A2206" s="18">
        <v>44937</v>
      </c>
      <c r="B2206" s="17">
        <f t="shared" si="180"/>
        <v>2023</v>
      </c>
      <c r="C2206" s="17">
        <f t="shared" si="181"/>
        <v>1</v>
      </c>
      <c r="D2206" s="17">
        <f t="shared" si="182"/>
        <v>11</v>
      </c>
      <c r="E2206" s="17">
        <v>47.26</v>
      </c>
      <c r="F2206" s="17">
        <v>0</v>
      </c>
      <c r="G2206" s="12">
        <f t="shared" si="183"/>
        <v>4.7259999999999996E-2</v>
      </c>
    </row>
    <row r="2207" spans="1:7" x14ac:dyDescent="0.35">
      <c r="A2207" s="18">
        <v>44938</v>
      </c>
      <c r="B2207" s="17">
        <f t="shared" si="180"/>
        <v>2023</v>
      </c>
      <c r="C2207" s="17">
        <f t="shared" si="181"/>
        <v>1</v>
      </c>
      <c r="D2207" s="17">
        <f t="shared" si="182"/>
        <v>12</v>
      </c>
      <c r="E2207" s="17">
        <v>41.7</v>
      </c>
      <c r="F2207" s="17">
        <v>0</v>
      </c>
      <c r="G2207" s="12">
        <f t="shared" si="183"/>
        <v>4.1700000000000001E-2</v>
      </c>
    </row>
    <row r="2208" spans="1:7" x14ac:dyDescent="0.35">
      <c r="A2208" s="18">
        <v>44939</v>
      </c>
      <c r="B2208" s="17">
        <f t="shared" si="180"/>
        <v>2023</v>
      </c>
      <c r="C2208" s="17">
        <f t="shared" si="181"/>
        <v>1</v>
      </c>
      <c r="D2208" s="17">
        <f t="shared" si="182"/>
        <v>13</v>
      </c>
      <c r="E2208" s="17">
        <v>36.35</v>
      </c>
      <c r="F2208" s="17">
        <v>0</v>
      </c>
      <c r="G2208" s="12">
        <f t="shared" si="183"/>
        <v>3.635E-2</v>
      </c>
    </row>
    <row r="2209" spans="1:7" x14ac:dyDescent="0.35">
      <c r="A2209" s="18">
        <v>44940</v>
      </c>
      <c r="B2209" s="17">
        <f t="shared" si="180"/>
        <v>2023</v>
      </c>
      <c r="C2209" s="17">
        <f t="shared" si="181"/>
        <v>1</v>
      </c>
      <c r="D2209" s="17">
        <f t="shared" si="182"/>
        <v>14</v>
      </c>
      <c r="E2209" s="17">
        <v>18.18</v>
      </c>
      <c r="F2209" s="17">
        <v>0</v>
      </c>
      <c r="G2209" s="12">
        <f t="shared" si="183"/>
        <v>1.8179999999999998E-2</v>
      </c>
    </row>
    <row r="2210" spans="1:7" x14ac:dyDescent="0.35">
      <c r="A2210" s="18">
        <v>44941</v>
      </c>
      <c r="B2210" s="17">
        <f t="shared" si="180"/>
        <v>2023</v>
      </c>
      <c r="C2210" s="17">
        <f t="shared" si="181"/>
        <v>1</v>
      </c>
      <c r="D2210" s="17">
        <f t="shared" si="182"/>
        <v>15</v>
      </c>
      <c r="E2210" s="17">
        <v>11.74</v>
      </c>
      <c r="F2210" s="17">
        <v>0</v>
      </c>
      <c r="G2210" s="12">
        <f t="shared" si="183"/>
        <v>1.174E-2</v>
      </c>
    </row>
    <row r="2211" spans="1:7" x14ac:dyDescent="0.35">
      <c r="A2211" s="18">
        <v>44942</v>
      </c>
      <c r="B2211" s="17">
        <f t="shared" si="180"/>
        <v>2023</v>
      </c>
      <c r="C2211" s="17">
        <f t="shared" si="181"/>
        <v>1</v>
      </c>
      <c r="D2211" s="17">
        <f t="shared" si="182"/>
        <v>16</v>
      </c>
      <c r="E2211" s="17">
        <v>13.62</v>
      </c>
      <c r="F2211" s="17">
        <v>0</v>
      </c>
      <c r="G2211" s="12">
        <f t="shared" si="183"/>
        <v>1.3619999999999998E-2</v>
      </c>
    </row>
    <row r="2212" spans="1:7" x14ac:dyDescent="0.35">
      <c r="A2212" s="18">
        <v>44943</v>
      </c>
      <c r="B2212" s="17">
        <f t="shared" si="180"/>
        <v>2023</v>
      </c>
      <c r="C2212" s="17">
        <f t="shared" si="181"/>
        <v>1</v>
      </c>
      <c r="D2212" s="17">
        <f t="shared" si="182"/>
        <v>17</v>
      </c>
      <c r="E2212" s="17">
        <v>19.98</v>
      </c>
      <c r="F2212" s="17">
        <v>0</v>
      </c>
      <c r="G2212" s="12">
        <f t="shared" si="183"/>
        <v>1.9980000000000001E-2</v>
      </c>
    </row>
    <row r="2213" spans="1:7" x14ac:dyDescent="0.35">
      <c r="A2213" s="18">
        <v>44944</v>
      </c>
      <c r="B2213" s="17">
        <f t="shared" si="180"/>
        <v>2023</v>
      </c>
      <c r="C2213" s="17">
        <f t="shared" si="181"/>
        <v>1</v>
      </c>
      <c r="D2213" s="17">
        <f t="shared" si="182"/>
        <v>18</v>
      </c>
      <c r="E2213" s="17">
        <v>33</v>
      </c>
      <c r="F2213" s="17">
        <v>0</v>
      </c>
      <c r="G2213" s="12">
        <f t="shared" si="183"/>
        <v>3.3000000000000002E-2</v>
      </c>
    </row>
    <row r="2214" spans="1:7" x14ac:dyDescent="0.35">
      <c r="A2214" s="18">
        <v>44945</v>
      </c>
      <c r="B2214" s="17">
        <f t="shared" si="180"/>
        <v>2023</v>
      </c>
      <c r="C2214" s="17">
        <f t="shared" si="181"/>
        <v>1</v>
      </c>
      <c r="D2214" s="17">
        <f t="shared" si="182"/>
        <v>19</v>
      </c>
      <c r="E2214" s="17">
        <v>19.66</v>
      </c>
      <c r="F2214" s="17">
        <v>0</v>
      </c>
      <c r="G2214" s="12">
        <f t="shared" si="183"/>
        <v>1.966E-2</v>
      </c>
    </row>
    <row r="2215" spans="1:7" x14ac:dyDescent="0.35">
      <c r="A2215" s="18">
        <v>44946</v>
      </c>
      <c r="B2215" s="17">
        <f t="shared" si="180"/>
        <v>2023</v>
      </c>
      <c r="C2215" s="17">
        <f t="shared" si="181"/>
        <v>1</v>
      </c>
      <c r="D2215" s="17">
        <f t="shared" si="182"/>
        <v>20</v>
      </c>
      <c r="E2215" s="17">
        <v>24.11</v>
      </c>
      <c r="F2215" s="17">
        <v>0</v>
      </c>
      <c r="G2215" s="12">
        <f t="shared" si="183"/>
        <v>2.4109999999999999E-2</v>
      </c>
    </row>
    <row r="2216" spans="1:7" x14ac:dyDescent="0.35">
      <c r="A2216" s="18">
        <v>44947</v>
      </c>
      <c r="B2216" s="17">
        <f t="shared" si="180"/>
        <v>2023</v>
      </c>
      <c r="C2216" s="17">
        <f t="shared" si="181"/>
        <v>1</v>
      </c>
      <c r="D2216" s="17">
        <f t="shared" si="182"/>
        <v>21</v>
      </c>
      <c r="E2216" s="17">
        <v>24.85</v>
      </c>
      <c r="F2216" s="17">
        <v>0</v>
      </c>
      <c r="G2216" s="12">
        <f t="shared" si="183"/>
        <v>2.4850000000000001E-2</v>
      </c>
    </row>
    <row r="2217" spans="1:7" x14ac:dyDescent="0.35">
      <c r="A2217" s="18">
        <v>44948</v>
      </c>
      <c r="B2217" s="17">
        <f t="shared" si="180"/>
        <v>2023</v>
      </c>
      <c r="C2217" s="17">
        <f t="shared" si="181"/>
        <v>1</v>
      </c>
      <c r="D2217" s="17">
        <f t="shared" si="182"/>
        <v>22</v>
      </c>
      <c r="E2217" s="17">
        <v>16.5</v>
      </c>
      <c r="F2217" s="17">
        <v>0</v>
      </c>
      <c r="G2217" s="12">
        <f t="shared" si="183"/>
        <v>1.6500000000000001E-2</v>
      </c>
    </row>
    <row r="2218" spans="1:7" x14ac:dyDescent="0.35">
      <c r="A2218" s="18">
        <v>44949</v>
      </c>
      <c r="B2218" s="17">
        <f t="shared" si="180"/>
        <v>2023</v>
      </c>
      <c r="C2218" s="17">
        <f t="shared" si="181"/>
        <v>1</v>
      </c>
      <c r="D2218" s="17">
        <f t="shared" si="182"/>
        <v>23</v>
      </c>
      <c r="E2218" s="17">
        <v>16.04</v>
      </c>
      <c r="F2218" s="17">
        <v>0</v>
      </c>
      <c r="G2218" s="12">
        <f t="shared" si="183"/>
        <v>1.6039999999999999E-2</v>
      </c>
    </row>
    <row r="2219" spans="1:7" x14ac:dyDescent="0.35">
      <c r="A2219" s="18">
        <v>44950</v>
      </c>
      <c r="B2219" s="17">
        <f t="shared" si="180"/>
        <v>2023</v>
      </c>
      <c r="C2219" s="17">
        <f t="shared" si="181"/>
        <v>1</v>
      </c>
      <c r="D2219" s="17">
        <f t="shared" si="182"/>
        <v>24</v>
      </c>
      <c r="E2219" s="17">
        <v>17.3</v>
      </c>
      <c r="F2219" s="17">
        <v>0</v>
      </c>
      <c r="G2219" s="12">
        <f t="shared" si="183"/>
        <v>1.7299999999999999E-2</v>
      </c>
    </row>
    <row r="2220" spans="1:7" x14ac:dyDescent="0.35">
      <c r="A2220" s="18">
        <v>44951</v>
      </c>
      <c r="B2220" s="17">
        <f t="shared" si="180"/>
        <v>2023</v>
      </c>
      <c r="C2220" s="17">
        <f t="shared" si="181"/>
        <v>1</v>
      </c>
      <c r="D2220" s="17">
        <f t="shared" si="182"/>
        <v>25</v>
      </c>
      <c r="E2220" s="17">
        <v>34.29</v>
      </c>
      <c r="F2220" s="17">
        <v>0</v>
      </c>
      <c r="G2220" s="12">
        <f t="shared" si="183"/>
        <v>3.4290000000000001E-2</v>
      </c>
    </row>
    <row r="2221" spans="1:7" x14ac:dyDescent="0.35">
      <c r="A2221" s="18">
        <v>44952</v>
      </c>
      <c r="B2221" s="17">
        <f t="shared" si="180"/>
        <v>2023</v>
      </c>
      <c r="C2221" s="17">
        <f t="shared" si="181"/>
        <v>1</v>
      </c>
      <c r="D2221" s="17">
        <f t="shared" si="182"/>
        <v>26</v>
      </c>
      <c r="E2221" s="17">
        <v>29.44</v>
      </c>
      <c r="F2221" s="17">
        <v>0</v>
      </c>
      <c r="G2221" s="12">
        <f t="shared" si="183"/>
        <v>2.9440000000000001E-2</v>
      </c>
    </row>
    <row r="2222" spans="1:7" x14ac:dyDescent="0.35">
      <c r="A2222" s="18">
        <v>44953</v>
      </c>
      <c r="B2222" s="17">
        <f t="shared" si="180"/>
        <v>2023</v>
      </c>
      <c r="C2222" s="17">
        <f t="shared" si="181"/>
        <v>1</v>
      </c>
      <c r="D2222" s="17">
        <f t="shared" si="182"/>
        <v>27</v>
      </c>
      <c r="E2222" s="17">
        <v>11.48</v>
      </c>
      <c r="F2222" s="17">
        <v>0</v>
      </c>
      <c r="G2222" s="12">
        <f t="shared" si="183"/>
        <v>1.1480000000000001E-2</v>
      </c>
    </row>
    <row r="2223" spans="1:7" x14ac:dyDescent="0.35">
      <c r="A2223" s="18">
        <v>44954</v>
      </c>
      <c r="B2223" s="17">
        <f t="shared" si="180"/>
        <v>2023</v>
      </c>
      <c r="C2223" s="17">
        <f t="shared" si="181"/>
        <v>1</v>
      </c>
      <c r="D2223" s="17">
        <f t="shared" si="182"/>
        <v>28</v>
      </c>
      <c r="E2223" s="17">
        <v>13.45</v>
      </c>
      <c r="F2223" s="17">
        <v>0</v>
      </c>
      <c r="G2223" s="12">
        <f t="shared" si="183"/>
        <v>1.345E-2</v>
      </c>
    </row>
    <row r="2224" spans="1:7" x14ac:dyDescent="0.35">
      <c r="A2224" s="18">
        <v>44955</v>
      </c>
      <c r="B2224" s="17">
        <f t="shared" si="180"/>
        <v>2023</v>
      </c>
      <c r="C2224" s="17">
        <f t="shared" si="181"/>
        <v>1</v>
      </c>
      <c r="D2224" s="17">
        <f t="shared" si="182"/>
        <v>29</v>
      </c>
      <c r="E2224" s="17">
        <v>23.27</v>
      </c>
      <c r="F2224" s="17">
        <v>0</v>
      </c>
      <c r="G2224" s="12">
        <f t="shared" si="183"/>
        <v>2.3269999999999999E-2</v>
      </c>
    </row>
    <row r="2225" spans="1:7" x14ac:dyDescent="0.35">
      <c r="A2225" s="18">
        <v>44956</v>
      </c>
      <c r="B2225" s="17">
        <f t="shared" si="180"/>
        <v>2023</v>
      </c>
      <c r="C2225" s="17">
        <f t="shared" si="181"/>
        <v>1</v>
      </c>
      <c r="D2225" s="17">
        <f t="shared" si="182"/>
        <v>30</v>
      </c>
      <c r="E2225" s="17">
        <v>37.93</v>
      </c>
      <c r="F2225" s="17">
        <v>0</v>
      </c>
      <c r="G2225" s="12">
        <f t="shared" si="183"/>
        <v>3.7929999999999998E-2</v>
      </c>
    </row>
    <row r="2226" spans="1:7" x14ac:dyDescent="0.35">
      <c r="A2226" s="18">
        <v>44957</v>
      </c>
      <c r="B2226" s="17">
        <f t="shared" si="180"/>
        <v>2023</v>
      </c>
      <c r="C2226" s="17">
        <f t="shared" si="181"/>
        <v>1</v>
      </c>
      <c r="D2226" s="17">
        <f t="shared" si="182"/>
        <v>31</v>
      </c>
      <c r="E2226" s="17">
        <v>42.12</v>
      </c>
      <c r="F2226" s="17">
        <v>0</v>
      </c>
      <c r="G2226" s="12">
        <f t="shared" si="183"/>
        <v>4.2119999999999998E-2</v>
      </c>
    </row>
    <row r="2227" spans="1:7" x14ac:dyDescent="0.35">
      <c r="A2227" s="18">
        <v>44958</v>
      </c>
      <c r="B2227" s="17">
        <f t="shared" si="180"/>
        <v>2023</v>
      </c>
      <c r="C2227" s="17">
        <f t="shared" si="181"/>
        <v>2</v>
      </c>
      <c r="D2227" s="17">
        <f t="shared" si="182"/>
        <v>1</v>
      </c>
      <c r="E2227" s="17">
        <v>29.93</v>
      </c>
      <c r="F2227" s="17">
        <v>0</v>
      </c>
      <c r="G2227" s="12">
        <f t="shared" si="183"/>
        <v>2.9929999999999998E-2</v>
      </c>
    </row>
    <row r="2228" spans="1:7" x14ac:dyDescent="0.35">
      <c r="A2228" s="18">
        <v>44959</v>
      </c>
      <c r="B2228" s="17">
        <f t="shared" si="180"/>
        <v>2023</v>
      </c>
      <c r="C2228" s="17">
        <f t="shared" si="181"/>
        <v>2</v>
      </c>
      <c r="D2228" s="17">
        <f t="shared" si="182"/>
        <v>2</v>
      </c>
      <c r="E2228" s="17">
        <v>32.130000000000003</v>
      </c>
      <c r="F2228" s="17">
        <v>0</v>
      </c>
      <c r="G2228" s="12">
        <f t="shared" si="183"/>
        <v>3.2130000000000006E-2</v>
      </c>
    </row>
    <row r="2229" spans="1:7" x14ac:dyDescent="0.35">
      <c r="A2229" s="18">
        <v>44960</v>
      </c>
      <c r="B2229" s="17">
        <f t="shared" si="180"/>
        <v>2023</v>
      </c>
      <c r="C2229" s="17">
        <f t="shared" si="181"/>
        <v>2</v>
      </c>
      <c r="D2229" s="17">
        <f t="shared" si="182"/>
        <v>3</v>
      </c>
      <c r="E2229" s="17">
        <v>31.07</v>
      </c>
      <c r="F2229" s="17">
        <v>0</v>
      </c>
      <c r="G2229" s="12">
        <f t="shared" si="183"/>
        <v>3.107E-2</v>
      </c>
    </row>
    <row r="2230" spans="1:7" x14ac:dyDescent="0.35">
      <c r="A2230" s="18">
        <v>44961</v>
      </c>
      <c r="B2230" s="17">
        <f t="shared" si="180"/>
        <v>2023</v>
      </c>
      <c r="C2230" s="17">
        <f t="shared" si="181"/>
        <v>2</v>
      </c>
      <c r="D2230" s="17">
        <f t="shared" si="182"/>
        <v>4</v>
      </c>
      <c r="E2230" s="17">
        <v>24.01</v>
      </c>
      <c r="F2230" s="17">
        <v>0</v>
      </c>
      <c r="G2230" s="12">
        <f t="shared" si="183"/>
        <v>2.401E-2</v>
      </c>
    </row>
    <row r="2231" spans="1:7" x14ac:dyDescent="0.35">
      <c r="A2231" s="18">
        <v>44962</v>
      </c>
      <c r="B2231" s="17">
        <f t="shared" si="180"/>
        <v>2023</v>
      </c>
      <c r="C2231" s="17">
        <f t="shared" si="181"/>
        <v>2</v>
      </c>
      <c r="D2231" s="17">
        <f t="shared" si="182"/>
        <v>5</v>
      </c>
      <c r="E2231" s="17">
        <v>25.07</v>
      </c>
      <c r="F2231" s="17">
        <v>0</v>
      </c>
      <c r="G2231" s="12">
        <f t="shared" si="183"/>
        <v>2.5070000000000002E-2</v>
      </c>
    </row>
    <row r="2232" spans="1:7" x14ac:dyDescent="0.35">
      <c r="A2232" s="18">
        <v>44963</v>
      </c>
      <c r="B2232" s="17">
        <f t="shared" si="180"/>
        <v>2023</v>
      </c>
      <c r="C2232" s="17">
        <f t="shared" si="181"/>
        <v>2</v>
      </c>
      <c r="D2232" s="17">
        <f t="shared" si="182"/>
        <v>6</v>
      </c>
      <c r="E2232" s="17">
        <v>32.06</v>
      </c>
      <c r="F2232" s="17">
        <v>0</v>
      </c>
      <c r="G2232" s="12">
        <f t="shared" si="183"/>
        <v>3.2060000000000005E-2</v>
      </c>
    </row>
    <row r="2233" spans="1:7" x14ac:dyDescent="0.35">
      <c r="A2233" s="18">
        <v>44964</v>
      </c>
      <c r="B2233" s="17">
        <f t="shared" si="180"/>
        <v>2023</v>
      </c>
      <c r="C2233" s="17">
        <f t="shared" si="181"/>
        <v>2</v>
      </c>
      <c r="D2233" s="17">
        <f t="shared" si="182"/>
        <v>7</v>
      </c>
      <c r="E2233" s="17">
        <v>32.61</v>
      </c>
      <c r="F2233" s="17">
        <v>0</v>
      </c>
      <c r="G2233" s="12">
        <f t="shared" si="183"/>
        <v>3.261E-2</v>
      </c>
    </row>
    <row r="2234" spans="1:7" x14ac:dyDescent="0.35">
      <c r="A2234" s="18">
        <v>44965</v>
      </c>
      <c r="B2234" s="17">
        <f t="shared" si="180"/>
        <v>2023</v>
      </c>
      <c r="C2234" s="17">
        <f t="shared" si="181"/>
        <v>2</v>
      </c>
      <c r="D2234" s="17">
        <f t="shared" si="182"/>
        <v>8</v>
      </c>
      <c r="E2234" s="17">
        <v>43.3</v>
      </c>
      <c r="F2234" s="17">
        <v>0</v>
      </c>
      <c r="G2234" s="12">
        <f t="shared" si="183"/>
        <v>4.3299999999999998E-2</v>
      </c>
    </row>
    <row r="2235" spans="1:7" x14ac:dyDescent="0.35">
      <c r="A2235" s="18">
        <v>44966</v>
      </c>
      <c r="B2235" s="17">
        <f t="shared" si="180"/>
        <v>2023</v>
      </c>
      <c r="C2235" s="17">
        <f t="shared" si="181"/>
        <v>2</v>
      </c>
      <c r="D2235" s="17">
        <f t="shared" si="182"/>
        <v>9</v>
      </c>
      <c r="E2235" s="17">
        <v>44.43</v>
      </c>
      <c r="F2235" s="17">
        <v>0</v>
      </c>
      <c r="G2235" s="12">
        <f t="shared" si="183"/>
        <v>4.4429999999999997E-2</v>
      </c>
    </row>
    <row r="2236" spans="1:7" x14ac:dyDescent="0.35">
      <c r="A2236" s="18">
        <v>44967</v>
      </c>
      <c r="B2236" s="17">
        <f t="shared" si="180"/>
        <v>2023</v>
      </c>
      <c r="C2236" s="17">
        <f t="shared" si="181"/>
        <v>2</v>
      </c>
      <c r="D2236" s="17">
        <f t="shared" si="182"/>
        <v>10</v>
      </c>
      <c r="E2236" s="17">
        <v>38.89</v>
      </c>
      <c r="F2236" s="17">
        <v>0</v>
      </c>
      <c r="G2236" s="12">
        <f t="shared" si="183"/>
        <v>3.8890000000000001E-2</v>
      </c>
    </row>
    <row r="2237" spans="1:7" x14ac:dyDescent="0.35">
      <c r="A2237" s="18">
        <v>44968</v>
      </c>
      <c r="B2237" s="17">
        <f t="shared" si="180"/>
        <v>2023</v>
      </c>
      <c r="C2237" s="17">
        <f t="shared" si="181"/>
        <v>2</v>
      </c>
      <c r="D2237" s="17">
        <f t="shared" si="182"/>
        <v>11</v>
      </c>
      <c r="E2237" s="17">
        <v>25.86</v>
      </c>
      <c r="F2237" s="17">
        <v>0</v>
      </c>
      <c r="G2237" s="12">
        <f t="shared" si="183"/>
        <v>2.5860000000000001E-2</v>
      </c>
    </row>
    <row r="2238" spans="1:7" x14ac:dyDescent="0.35">
      <c r="A2238" s="18">
        <v>44969</v>
      </c>
      <c r="B2238" s="17">
        <f t="shared" si="180"/>
        <v>2023</v>
      </c>
      <c r="C2238" s="17">
        <f t="shared" si="181"/>
        <v>2</v>
      </c>
      <c r="D2238" s="17">
        <f t="shared" si="182"/>
        <v>12</v>
      </c>
      <c r="E2238" s="17">
        <v>25.03</v>
      </c>
      <c r="F2238" s="17">
        <v>0</v>
      </c>
      <c r="G2238" s="12">
        <f t="shared" si="183"/>
        <v>2.503E-2</v>
      </c>
    </row>
    <row r="2239" spans="1:7" x14ac:dyDescent="0.35">
      <c r="A2239" s="18">
        <v>44970</v>
      </c>
      <c r="B2239" s="17">
        <f t="shared" si="180"/>
        <v>2023</v>
      </c>
      <c r="C2239" s="17">
        <f t="shared" si="181"/>
        <v>2</v>
      </c>
      <c r="D2239" s="17">
        <f t="shared" si="182"/>
        <v>13</v>
      </c>
      <c r="E2239" s="17">
        <v>36.65</v>
      </c>
      <c r="F2239" s="17">
        <v>0</v>
      </c>
      <c r="G2239" s="12">
        <f t="shared" si="183"/>
        <v>3.6650000000000002E-2</v>
      </c>
    </row>
    <row r="2240" spans="1:7" x14ac:dyDescent="0.35">
      <c r="A2240" s="18">
        <v>44971</v>
      </c>
      <c r="B2240" s="17">
        <f t="shared" si="180"/>
        <v>2023</v>
      </c>
      <c r="C2240" s="17">
        <f t="shared" si="181"/>
        <v>2</v>
      </c>
      <c r="D2240" s="17">
        <f t="shared" si="182"/>
        <v>14</v>
      </c>
      <c r="E2240" s="17">
        <v>44.52</v>
      </c>
      <c r="F2240" s="17">
        <v>0</v>
      </c>
      <c r="G2240" s="12">
        <f t="shared" si="183"/>
        <v>4.4520000000000004E-2</v>
      </c>
    </row>
    <row r="2241" spans="1:7" x14ac:dyDescent="0.35">
      <c r="A2241" s="18">
        <v>44972</v>
      </c>
      <c r="B2241" s="17">
        <f t="shared" si="180"/>
        <v>2023</v>
      </c>
      <c r="C2241" s="17">
        <f t="shared" si="181"/>
        <v>2</v>
      </c>
      <c r="D2241" s="17">
        <f t="shared" si="182"/>
        <v>15</v>
      </c>
      <c r="E2241" s="17">
        <v>45.47</v>
      </c>
      <c r="F2241" s="17">
        <v>0</v>
      </c>
      <c r="G2241" s="12">
        <f t="shared" si="183"/>
        <v>4.5469999999999997E-2</v>
      </c>
    </row>
    <row r="2242" spans="1:7" x14ac:dyDescent="0.35">
      <c r="A2242" s="18">
        <v>44973</v>
      </c>
      <c r="B2242" s="17">
        <f t="shared" si="180"/>
        <v>2023</v>
      </c>
      <c r="C2242" s="17">
        <f t="shared" si="181"/>
        <v>2</v>
      </c>
      <c r="D2242" s="17">
        <f t="shared" si="182"/>
        <v>16</v>
      </c>
      <c r="E2242" s="17">
        <v>44.74</v>
      </c>
      <c r="F2242" s="17">
        <v>0</v>
      </c>
      <c r="G2242" s="12">
        <f t="shared" si="183"/>
        <v>4.4740000000000002E-2</v>
      </c>
    </row>
    <row r="2243" spans="1:7" x14ac:dyDescent="0.35">
      <c r="A2243" s="18">
        <v>44974</v>
      </c>
      <c r="B2243" s="17">
        <f t="shared" si="180"/>
        <v>2023</v>
      </c>
      <c r="C2243" s="17">
        <f t="shared" si="181"/>
        <v>2</v>
      </c>
      <c r="D2243" s="17">
        <f t="shared" si="182"/>
        <v>17</v>
      </c>
      <c r="E2243" s="17">
        <v>46.1</v>
      </c>
      <c r="F2243" s="17">
        <v>0</v>
      </c>
      <c r="G2243" s="12">
        <f t="shared" si="183"/>
        <v>4.6100000000000002E-2</v>
      </c>
    </row>
    <row r="2244" spans="1:7" x14ac:dyDescent="0.35">
      <c r="A2244" s="18">
        <v>44975</v>
      </c>
      <c r="B2244" s="17">
        <f t="shared" si="180"/>
        <v>2023</v>
      </c>
      <c r="C2244" s="17">
        <f t="shared" si="181"/>
        <v>2</v>
      </c>
      <c r="D2244" s="17">
        <f t="shared" si="182"/>
        <v>18</v>
      </c>
      <c r="E2244" s="17">
        <v>45.38</v>
      </c>
      <c r="F2244" s="17">
        <v>0</v>
      </c>
      <c r="G2244" s="12">
        <f t="shared" si="183"/>
        <v>4.5380000000000004E-2</v>
      </c>
    </row>
    <row r="2245" spans="1:7" x14ac:dyDescent="0.35">
      <c r="A2245" s="18">
        <v>44976</v>
      </c>
      <c r="B2245" s="17">
        <f t="shared" si="180"/>
        <v>2023</v>
      </c>
      <c r="C2245" s="17">
        <f t="shared" si="181"/>
        <v>2</v>
      </c>
      <c r="D2245" s="17">
        <f t="shared" si="182"/>
        <v>19</v>
      </c>
      <c r="E2245" s="17">
        <v>47.72</v>
      </c>
      <c r="F2245" s="17">
        <v>0</v>
      </c>
      <c r="G2245" s="12">
        <f t="shared" si="183"/>
        <v>4.7719999999999999E-2</v>
      </c>
    </row>
    <row r="2246" spans="1:7" x14ac:dyDescent="0.35">
      <c r="A2246" s="18">
        <v>44977</v>
      </c>
      <c r="B2246" s="17">
        <f t="shared" ref="B2246:B2309" si="184">YEAR(A2246)</f>
        <v>2023</v>
      </c>
      <c r="C2246" s="17">
        <f t="shared" ref="C2246:C2309" si="185">MONTH(A2246)</f>
        <v>2</v>
      </c>
      <c r="D2246" s="17">
        <f t="shared" ref="D2246:D2309" si="186">DAY(A2246)</f>
        <v>20</v>
      </c>
      <c r="E2246" s="17">
        <v>47.31</v>
      </c>
      <c r="F2246" s="17">
        <v>0</v>
      </c>
      <c r="G2246" s="12">
        <f t="shared" ref="G2246:G2309" si="187">SUM(E2246:F2246)/1000</f>
        <v>4.7310000000000005E-2</v>
      </c>
    </row>
    <row r="2247" spans="1:7" x14ac:dyDescent="0.35">
      <c r="A2247" s="18">
        <v>44978</v>
      </c>
      <c r="B2247" s="17">
        <f t="shared" si="184"/>
        <v>2023</v>
      </c>
      <c r="C2247" s="17">
        <f t="shared" si="185"/>
        <v>2</v>
      </c>
      <c r="D2247" s="17">
        <f t="shared" si="186"/>
        <v>21</v>
      </c>
      <c r="E2247" s="17">
        <v>46.74</v>
      </c>
      <c r="F2247" s="17">
        <v>0</v>
      </c>
      <c r="G2247" s="12">
        <f t="shared" si="187"/>
        <v>4.6740000000000004E-2</v>
      </c>
    </row>
    <row r="2248" spans="1:7" x14ac:dyDescent="0.35">
      <c r="A2248" s="18">
        <v>44979</v>
      </c>
      <c r="B2248" s="17">
        <f t="shared" si="184"/>
        <v>2023</v>
      </c>
      <c r="C2248" s="17">
        <f t="shared" si="185"/>
        <v>2</v>
      </c>
      <c r="D2248" s="17">
        <f t="shared" si="186"/>
        <v>22</v>
      </c>
      <c r="E2248" s="17">
        <v>45.45</v>
      </c>
      <c r="F2248" s="17">
        <v>0</v>
      </c>
      <c r="G2248" s="12">
        <f t="shared" si="187"/>
        <v>4.5450000000000004E-2</v>
      </c>
    </row>
    <row r="2249" spans="1:7" x14ac:dyDescent="0.35">
      <c r="A2249" s="18">
        <v>44980</v>
      </c>
      <c r="B2249" s="17">
        <f t="shared" si="184"/>
        <v>2023</v>
      </c>
      <c r="C2249" s="17">
        <f t="shared" si="185"/>
        <v>2</v>
      </c>
      <c r="D2249" s="17">
        <f t="shared" si="186"/>
        <v>23</v>
      </c>
      <c r="E2249" s="17">
        <v>28.24</v>
      </c>
      <c r="F2249" s="17">
        <v>0</v>
      </c>
      <c r="G2249" s="12">
        <f t="shared" si="187"/>
        <v>2.8239999999999998E-2</v>
      </c>
    </row>
    <row r="2250" spans="1:7" x14ac:dyDescent="0.35">
      <c r="A2250" s="18">
        <v>44981</v>
      </c>
      <c r="B2250" s="17">
        <f t="shared" si="184"/>
        <v>2023</v>
      </c>
      <c r="C2250" s="17">
        <f t="shared" si="185"/>
        <v>2</v>
      </c>
      <c r="D2250" s="17">
        <f t="shared" si="186"/>
        <v>24</v>
      </c>
      <c r="E2250" s="17">
        <v>32.39</v>
      </c>
      <c r="F2250" s="17">
        <v>0</v>
      </c>
      <c r="G2250" s="12">
        <f t="shared" si="187"/>
        <v>3.2390000000000002E-2</v>
      </c>
    </row>
    <row r="2251" spans="1:7" x14ac:dyDescent="0.35">
      <c r="A2251" s="18">
        <v>44982</v>
      </c>
      <c r="B2251" s="17">
        <f t="shared" si="184"/>
        <v>2023</v>
      </c>
      <c r="C2251" s="17">
        <f t="shared" si="185"/>
        <v>2</v>
      </c>
      <c r="D2251" s="17">
        <f t="shared" si="186"/>
        <v>25</v>
      </c>
      <c r="E2251" s="17">
        <v>22.66</v>
      </c>
      <c r="F2251" s="17">
        <v>0</v>
      </c>
      <c r="G2251" s="12">
        <f t="shared" si="187"/>
        <v>2.266E-2</v>
      </c>
    </row>
    <row r="2252" spans="1:7" x14ac:dyDescent="0.35">
      <c r="A2252" s="18">
        <v>44983</v>
      </c>
      <c r="B2252" s="17">
        <f t="shared" si="184"/>
        <v>2023</v>
      </c>
      <c r="C2252" s="17">
        <f t="shared" si="185"/>
        <v>2</v>
      </c>
      <c r="D2252" s="17">
        <f t="shared" si="186"/>
        <v>26</v>
      </c>
      <c r="E2252" s="17">
        <v>25.14</v>
      </c>
      <c r="F2252" s="17">
        <v>0</v>
      </c>
      <c r="G2252" s="12">
        <f t="shared" si="187"/>
        <v>2.5139999999999999E-2</v>
      </c>
    </row>
    <row r="2253" spans="1:7" x14ac:dyDescent="0.35">
      <c r="A2253" s="18">
        <v>44984</v>
      </c>
      <c r="B2253" s="17">
        <f t="shared" si="184"/>
        <v>2023</v>
      </c>
      <c r="C2253" s="17">
        <f t="shared" si="185"/>
        <v>2</v>
      </c>
      <c r="D2253" s="17">
        <f t="shared" si="186"/>
        <v>27</v>
      </c>
      <c r="E2253" s="17">
        <v>34.72</v>
      </c>
      <c r="F2253" s="17">
        <v>0</v>
      </c>
      <c r="G2253" s="12">
        <f t="shared" si="187"/>
        <v>3.4720000000000001E-2</v>
      </c>
    </row>
    <row r="2254" spans="1:7" x14ac:dyDescent="0.35">
      <c r="A2254" s="18">
        <v>44985</v>
      </c>
      <c r="B2254" s="17">
        <f t="shared" si="184"/>
        <v>2023</v>
      </c>
      <c r="C2254" s="17">
        <f t="shared" si="185"/>
        <v>2</v>
      </c>
      <c r="D2254" s="17">
        <f t="shared" si="186"/>
        <v>28</v>
      </c>
      <c r="E2254" s="17">
        <v>34.58</v>
      </c>
      <c r="F2254" s="17">
        <v>0</v>
      </c>
      <c r="G2254" s="12">
        <f t="shared" si="187"/>
        <v>3.458E-2</v>
      </c>
    </row>
    <row r="2255" spans="1:7" x14ac:dyDescent="0.35">
      <c r="A2255" s="18">
        <v>44986</v>
      </c>
      <c r="B2255" s="17">
        <f t="shared" si="184"/>
        <v>2023</v>
      </c>
      <c r="C2255" s="17">
        <f t="shared" si="185"/>
        <v>3</v>
      </c>
      <c r="D2255" s="17">
        <f t="shared" si="186"/>
        <v>1</v>
      </c>
      <c r="E2255" s="17">
        <v>29.69</v>
      </c>
      <c r="F2255" s="17">
        <v>0</v>
      </c>
      <c r="G2255" s="12">
        <f t="shared" si="187"/>
        <v>2.9690000000000001E-2</v>
      </c>
    </row>
    <row r="2256" spans="1:7" x14ac:dyDescent="0.35">
      <c r="A2256" s="18">
        <v>44987</v>
      </c>
      <c r="B2256" s="17">
        <f t="shared" si="184"/>
        <v>2023</v>
      </c>
      <c r="C2256" s="17">
        <f t="shared" si="185"/>
        <v>3</v>
      </c>
      <c r="D2256" s="17">
        <f t="shared" si="186"/>
        <v>2</v>
      </c>
      <c r="E2256" s="17">
        <v>14.14</v>
      </c>
      <c r="F2256" s="17">
        <v>0</v>
      </c>
      <c r="G2256" s="12">
        <f t="shared" si="187"/>
        <v>1.414E-2</v>
      </c>
    </row>
    <row r="2257" spans="1:7" x14ac:dyDescent="0.35">
      <c r="A2257" s="18">
        <v>44988</v>
      </c>
      <c r="B2257" s="17">
        <f t="shared" si="184"/>
        <v>2023</v>
      </c>
      <c r="C2257" s="17">
        <f t="shared" si="185"/>
        <v>3</v>
      </c>
      <c r="D2257" s="17">
        <f t="shared" si="186"/>
        <v>3</v>
      </c>
      <c r="E2257" s="17">
        <v>0</v>
      </c>
      <c r="F2257" s="17">
        <v>0</v>
      </c>
      <c r="G2257" s="12">
        <f t="shared" si="187"/>
        <v>0</v>
      </c>
    </row>
    <row r="2258" spans="1:7" x14ac:dyDescent="0.35">
      <c r="A2258" s="18">
        <v>44989</v>
      </c>
      <c r="B2258" s="17">
        <f t="shared" si="184"/>
        <v>2023</v>
      </c>
      <c r="C2258" s="17">
        <f t="shared" si="185"/>
        <v>3</v>
      </c>
      <c r="D2258" s="17">
        <f t="shared" si="186"/>
        <v>4</v>
      </c>
      <c r="E2258" s="17">
        <v>0</v>
      </c>
      <c r="F2258" s="17">
        <v>0</v>
      </c>
      <c r="G2258" s="12">
        <f t="shared" si="187"/>
        <v>0</v>
      </c>
    </row>
    <row r="2259" spans="1:7" x14ac:dyDescent="0.35">
      <c r="A2259" s="18">
        <v>44990</v>
      </c>
      <c r="B2259" s="17">
        <f t="shared" si="184"/>
        <v>2023</v>
      </c>
      <c r="C2259" s="17">
        <f t="shared" si="185"/>
        <v>3</v>
      </c>
      <c r="D2259" s="17">
        <f t="shared" si="186"/>
        <v>5</v>
      </c>
      <c r="E2259" s="17">
        <v>0</v>
      </c>
      <c r="F2259" s="17">
        <v>0</v>
      </c>
      <c r="G2259" s="12">
        <f t="shared" si="187"/>
        <v>0</v>
      </c>
    </row>
    <row r="2260" spans="1:7" x14ac:dyDescent="0.35">
      <c r="A2260" s="18">
        <v>44991</v>
      </c>
      <c r="B2260" s="17">
        <f t="shared" si="184"/>
        <v>2023</v>
      </c>
      <c r="C2260" s="17">
        <f t="shared" si="185"/>
        <v>3</v>
      </c>
      <c r="D2260" s="17">
        <f t="shared" si="186"/>
        <v>6</v>
      </c>
      <c r="E2260" s="17">
        <v>0</v>
      </c>
      <c r="F2260" s="17">
        <v>0</v>
      </c>
      <c r="G2260" s="12">
        <f t="shared" si="187"/>
        <v>0</v>
      </c>
    </row>
    <row r="2261" spans="1:7" x14ac:dyDescent="0.35">
      <c r="A2261" s="18">
        <v>44992</v>
      </c>
      <c r="B2261" s="17">
        <f t="shared" si="184"/>
        <v>2023</v>
      </c>
      <c r="C2261" s="17">
        <f t="shared" si="185"/>
        <v>3</v>
      </c>
      <c r="D2261" s="17">
        <f t="shared" si="186"/>
        <v>7</v>
      </c>
      <c r="E2261" s="17">
        <v>3.57</v>
      </c>
      <c r="F2261" s="17">
        <v>0</v>
      </c>
      <c r="G2261" s="12">
        <f t="shared" si="187"/>
        <v>3.5699999999999998E-3</v>
      </c>
    </row>
    <row r="2262" spans="1:7" x14ac:dyDescent="0.35">
      <c r="A2262" s="18">
        <v>44993</v>
      </c>
      <c r="B2262" s="17">
        <f t="shared" si="184"/>
        <v>2023</v>
      </c>
      <c r="C2262" s="17">
        <f t="shared" si="185"/>
        <v>3</v>
      </c>
      <c r="D2262" s="17">
        <f t="shared" si="186"/>
        <v>8</v>
      </c>
      <c r="E2262" s="17">
        <v>0</v>
      </c>
      <c r="F2262" s="17">
        <v>0</v>
      </c>
      <c r="G2262" s="12">
        <f t="shared" si="187"/>
        <v>0</v>
      </c>
    </row>
    <row r="2263" spans="1:7" x14ac:dyDescent="0.35">
      <c r="A2263" s="18">
        <v>44994</v>
      </c>
      <c r="B2263" s="17">
        <f t="shared" si="184"/>
        <v>2023</v>
      </c>
      <c r="C2263" s="17">
        <f t="shared" si="185"/>
        <v>3</v>
      </c>
      <c r="D2263" s="17">
        <f t="shared" si="186"/>
        <v>9</v>
      </c>
      <c r="E2263" s="17">
        <v>0.78</v>
      </c>
      <c r="F2263" s="17">
        <v>0</v>
      </c>
      <c r="G2263" s="12">
        <f t="shared" si="187"/>
        <v>7.7999999999999999E-4</v>
      </c>
    </row>
    <row r="2264" spans="1:7" x14ac:dyDescent="0.35">
      <c r="A2264" s="18">
        <v>44995</v>
      </c>
      <c r="B2264" s="17">
        <f t="shared" si="184"/>
        <v>2023</v>
      </c>
      <c r="C2264" s="17">
        <f t="shared" si="185"/>
        <v>3</v>
      </c>
      <c r="D2264" s="17">
        <f t="shared" si="186"/>
        <v>10</v>
      </c>
      <c r="E2264" s="17">
        <v>18.93</v>
      </c>
      <c r="F2264" s="17">
        <v>0</v>
      </c>
      <c r="G2264" s="12">
        <f t="shared" si="187"/>
        <v>1.8929999999999999E-2</v>
      </c>
    </row>
    <row r="2265" spans="1:7" x14ac:dyDescent="0.35">
      <c r="A2265" s="18">
        <v>44996</v>
      </c>
      <c r="B2265" s="17">
        <f t="shared" si="184"/>
        <v>2023</v>
      </c>
      <c r="C2265" s="17">
        <f t="shared" si="185"/>
        <v>3</v>
      </c>
      <c r="D2265" s="17">
        <f t="shared" si="186"/>
        <v>11</v>
      </c>
      <c r="E2265" s="17">
        <v>24.81</v>
      </c>
      <c r="F2265" s="17">
        <v>0</v>
      </c>
      <c r="G2265" s="12">
        <f t="shared" si="187"/>
        <v>2.4809999999999999E-2</v>
      </c>
    </row>
    <row r="2266" spans="1:7" x14ac:dyDescent="0.35">
      <c r="A2266" s="18">
        <v>44997</v>
      </c>
      <c r="B2266" s="17">
        <f t="shared" si="184"/>
        <v>2023</v>
      </c>
      <c r="C2266" s="17">
        <f t="shared" si="185"/>
        <v>3</v>
      </c>
      <c r="D2266" s="17">
        <f t="shared" si="186"/>
        <v>12</v>
      </c>
      <c r="E2266" s="17">
        <v>28.54</v>
      </c>
      <c r="F2266" s="17">
        <v>0</v>
      </c>
      <c r="G2266" s="12">
        <f t="shared" si="187"/>
        <v>2.8539999999999999E-2</v>
      </c>
    </row>
    <row r="2267" spans="1:7" x14ac:dyDescent="0.35">
      <c r="A2267" s="18">
        <v>44998</v>
      </c>
      <c r="B2267" s="17">
        <f t="shared" si="184"/>
        <v>2023</v>
      </c>
      <c r="C2267" s="17">
        <f t="shared" si="185"/>
        <v>3</v>
      </c>
      <c r="D2267" s="17">
        <f t="shared" si="186"/>
        <v>13</v>
      </c>
      <c r="E2267" s="17">
        <v>36.729999999999997</v>
      </c>
      <c r="F2267" s="17">
        <v>0</v>
      </c>
      <c r="G2267" s="12">
        <f t="shared" si="187"/>
        <v>3.6729999999999999E-2</v>
      </c>
    </row>
    <row r="2268" spans="1:7" x14ac:dyDescent="0.35">
      <c r="A2268" s="18">
        <v>44999</v>
      </c>
      <c r="B2268" s="17">
        <f t="shared" si="184"/>
        <v>2023</v>
      </c>
      <c r="C2268" s="17">
        <f t="shared" si="185"/>
        <v>3</v>
      </c>
      <c r="D2268" s="17">
        <f t="shared" si="186"/>
        <v>14</v>
      </c>
      <c r="E2268" s="17">
        <v>23.77</v>
      </c>
      <c r="F2268" s="17">
        <v>0</v>
      </c>
      <c r="G2268" s="12">
        <f t="shared" si="187"/>
        <v>2.3769999999999999E-2</v>
      </c>
    </row>
    <row r="2269" spans="1:7" x14ac:dyDescent="0.35">
      <c r="A2269" s="18">
        <v>45000</v>
      </c>
      <c r="B2269" s="17">
        <f t="shared" si="184"/>
        <v>2023</v>
      </c>
      <c r="C2269" s="17">
        <f t="shared" si="185"/>
        <v>3</v>
      </c>
      <c r="D2269" s="17">
        <f t="shared" si="186"/>
        <v>15</v>
      </c>
      <c r="E2269" s="17">
        <v>31.14</v>
      </c>
      <c r="F2269" s="17">
        <v>0</v>
      </c>
      <c r="G2269" s="12">
        <f t="shared" si="187"/>
        <v>3.1140000000000001E-2</v>
      </c>
    </row>
    <row r="2270" spans="1:7" x14ac:dyDescent="0.35">
      <c r="A2270" s="18">
        <v>45001</v>
      </c>
      <c r="B2270" s="17">
        <f t="shared" si="184"/>
        <v>2023</v>
      </c>
      <c r="C2270" s="17">
        <f t="shared" si="185"/>
        <v>3</v>
      </c>
      <c r="D2270" s="17">
        <f t="shared" si="186"/>
        <v>16</v>
      </c>
      <c r="E2270" s="17">
        <v>53.41</v>
      </c>
      <c r="F2270" s="17">
        <v>0</v>
      </c>
      <c r="G2270" s="12">
        <f t="shared" si="187"/>
        <v>5.3409999999999999E-2</v>
      </c>
    </row>
    <row r="2271" spans="1:7" x14ac:dyDescent="0.35">
      <c r="A2271" s="18">
        <v>45002</v>
      </c>
      <c r="B2271" s="17">
        <f t="shared" si="184"/>
        <v>2023</v>
      </c>
      <c r="C2271" s="17">
        <f t="shared" si="185"/>
        <v>3</v>
      </c>
      <c r="D2271" s="17">
        <f t="shared" si="186"/>
        <v>17</v>
      </c>
      <c r="E2271" s="17">
        <v>54.19</v>
      </c>
      <c r="F2271" s="17">
        <v>0</v>
      </c>
      <c r="G2271" s="12">
        <f t="shared" si="187"/>
        <v>5.4189999999999995E-2</v>
      </c>
    </row>
    <row r="2272" spans="1:7" x14ac:dyDescent="0.35">
      <c r="A2272" s="18">
        <v>45003</v>
      </c>
      <c r="B2272" s="17">
        <f t="shared" si="184"/>
        <v>2023</v>
      </c>
      <c r="C2272" s="17">
        <f t="shared" si="185"/>
        <v>3</v>
      </c>
      <c r="D2272" s="17">
        <f t="shared" si="186"/>
        <v>18</v>
      </c>
      <c r="E2272" s="17">
        <v>39.99</v>
      </c>
      <c r="F2272" s="17">
        <v>0</v>
      </c>
      <c r="G2272" s="12">
        <f t="shared" si="187"/>
        <v>3.9990000000000005E-2</v>
      </c>
    </row>
    <row r="2273" spans="1:7" x14ac:dyDescent="0.35">
      <c r="A2273" s="18">
        <v>45004</v>
      </c>
      <c r="B2273" s="17">
        <f t="shared" si="184"/>
        <v>2023</v>
      </c>
      <c r="C2273" s="17">
        <f t="shared" si="185"/>
        <v>3</v>
      </c>
      <c r="D2273" s="17">
        <f t="shared" si="186"/>
        <v>19</v>
      </c>
      <c r="E2273" s="17">
        <v>47.48</v>
      </c>
      <c r="F2273" s="17">
        <v>0</v>
      </c>
      <c r="G2273" s="12">
        <f t="shared" si="187"/>
        <v>4.7479999999999994E-2</v>
      </c>
    </row>
    <row r="2274" spans="1:7" x14ac:dyDescent="0.35">
      <c r="A2274" s="18">
        <v>45005</v>
      </c>
      <c r="B2274" s="17">
        <f t="shared" si="184"/>
        <v>2023</v>
      </c>
      <c r="C2274" s="17">
        <f t="shared" si="185"/>
        <v>3</v>
      </c>
      <c r="D2274" s="17">
        <f t="shared" si="186"/>
        <v>20</v>
      </c>
      <c r="E2274" s="17">
        <v>55.5</v>
      </c>
      <c r="F2274" s="17">
        <v>0</v>
      </c>
      <c r="G2274" s="12">
        <f t="shared" si="187"/>
        <v>5.5500000000000001E-2</v>
      </c>
    </row>
    <row r="2275" spans="1:7" x14ac:dyDescent="0.35">
      <c r="A2275" s="18">
        <v>45006</v>
      </c>
      <c r="B2275" s="17">
        <f t="shared" si="184"/>
        <v>2023</v>
      </c>
      <c r="C2275" s="17">
        <f t="shared" si="185"/>
        <v>3</v>
      </c>
      <c r="D2275" s="17">
        <f t="shared" si="186"/>
        <v>21</v>
      </c>
      <c r="E2275" s="17">
        <v>58.45</v>
      </c>
      <c r="F2275" s="17">
        <v>0</v>
      </c>
      <c r="G2275" s="12">
        <f t="shared" si="187"/>
        <v>5.8450000000000002E-2</v>
      </c>
    </row>
    <row r="2276" spans="1:7" x14ac:dyDescent="0.35">
      <c r="A2276" s="18">
        <v>45007</v>
      </c>
      <c r="B2276" s="17">
        <f t="shared" si="184"/>
        <v>2023</v>
      </c>
      <c r="C2276" s="17">
        <f t="shared" si="185"/>
        <v>3</v>
      </c>
      <c r="D2276" s="17">
        <f t="shared" si="186"/>
        <v>22</v>
      </c>
      <c r="E2276" s="17">
        <v>56.66</v>
      </c>
      <c r="F2276" s="17">
        <v>0</v>
      </c>
      <c r="G2276" s="12">
        <f t="shared" si="187"/>
        <v>5.6659999999999995E-2</v>
      </c>
    </row>
    <row r="2277" spans="1:7" x14ac:dyDescent="0.35">
      <c r="A2277" s="18">
        <v>45008</v>
      </c>
      <c r="B2277" s="17">
        <f t="shared" si="184"/>
        <v>2023</v>
      </c>
      <c r="C2277" s="17">
        <f t="shared" si="185"/>
        <v>3</v>
      </c>
      <c r="D2277" s="17">
        <f t="shared" si="186"/>
        <v>23</v>
      </c>
      <c r="E2277" s="17">
        <v>56.37</v>
      </c>
      <c r="F2277" s="17">
        <v>0</v>
      </c>
      <c r="G2277" s="12">
        <f t="shared" si="187"/>
        <v>5.6369999999999996E-2</v>
      </c>
    </row>
    <row r="2278" spans="1:7" x14ac:dyDescent="0.35">
      <c r="A2278" s="18">
        <v>45009</v>
      </c>
      <c r="B2278" s="17">
        <f t="shared" si="184"/>
        <v>2023</v>
      </c>
      <c r="C2278" s="17">
        <f t="shared" si="185"/>
        <v>3</v>
      </c>
      <c r="D2278" s="17">
        <f t="shared" si="186"/>
        <v>24</v>
      </c>
      <c r="E2278" s="17">
        <v>57.05</v>
      </c>
      <c r="F2278" s="17">
        <v>0</v>
      </c>
      <c r="G2278" s="12">
        <f t="shared" si="187"/>
        <v>5.7049999999999997E-2</v>
      </c>
    </row>
    <row r="2279" spans="1:7" x14ac:dyDescent="0.35">
      <c r="A2279" s="18">
        <v>45010</v>
      </c>
      <c r="B2279" s="17">
        <f t="shared" si="184"/>
        <v>2023</v>
      </c>
      <c r="C2279" s="17">
        <f t="shared" si="185"/>
        <v>3</v>
      </c>
      <c r="D2279" s="17">
        <f t="shared" si="186"/>
        <v>25</v>
      </c>
      <c r="E2279" s="17">
        <v>34.93</v>
      </c>
      <c r="F2279" s="17">
        <v>0</v>
      </c>
      <c r="G2279" s="12">
        <f t="shared" si="187"/>
        <v>3.4930000000000003E-2</v>
      </c>
    </row>
    <row r="2280" spans="1:7" x14ac:dyDescent="0.35">
      <c r="A2280" s="18">
        <v>45011</v>
      </c>
      <c r="B2280" s="17">
        <f t="shared" si="184"/>
        <v>2023</v>
      </c>
      <c r="C2280" s="17">
        <f t="shared" si="185"/>
        <v>3</v>
      </c>
      <c r="D2280" s="17">
        <f t="shared" si="186"/>
        <v>26</v>
      </c>
      <c r="E2280" s="17">
        <v>40.450000000000003</v>
      </c>
      <c r="F2280" s="17">
        <v>0</v>
      </c>
      <c r="G2280" s="12">
        <f t="shared" si="187"/>
        <v>4.045E-2</v>
      </c>
    </row>
    <row r="2281" spans="1:7" x14ac:dyDescent="0.35">
      <c r="A2281" s="18">
        <v>45012</v>
      </c>
      <c r="B2281" s="17">
        <f t="shared" si="184"/>
        <v>2023</v>
      </c>
      <c r="C2281" s="17">
        <f t="shared" si="185"/>
        <v>3</v>
      </c>
      <c r="D2281" s="17">
        <f t="shared" si="186"/>
        <v>27</v>
      </c>
      <c r="E2281" s="17">
        <v>49.04</v>
      </c>
      <c r="F2281" s="17">
        <v>0</v>
      </c>
      <c r="G2281" s="12">
        <f t="shared" si="187"/>
        <v>4.904E-2</v>
      </c>
    </row>
    <row r="2282" spans="1:7" x14ac:dyDescent="0.35">
      <c r="A2282" s="18">
        <v>45013</v>
      </c>
      <c r="B2282" s="17">
        <f t="shared" si="184"/>
        <v>2023</v>
      </c>
      <c r="C2282" s="17">
        <f t="shared" si="185"/>
        <v>3</v>
      </c>
      <c r="D2282" s="17">
        <f t="shared" si="186"/>
        <v>28</v>
      </c>
      <c r="E2282" s="17">
        <v>56.48</v>
      </c>
      <c r="F2282" s="17">
        <v>0</v>
      </c>
      <c r="G2282" s="12">
        <f t="shared" si="187"/>
        <v>5.6479999999999995E-2</v>
      </c>
    </row>
    <row r="2283" spans="1:7" x14ac:dyDescent="0.35">
      <c r="A2283" s="18">
        <v>45014</v>
      </c>
      <c r="B2283" s="17">
        <f t="shared" si="184"/>
        <v>2023</v>
      </c>
      <c r="C2283" s="17">
        <f t="shared" si="185"/>
        <v>3</v>
      </c>
      <c r="D2283" s="17">
        <f t="shared" si="186"/>
        <v>29</v>
      </c>
      <c r="E2283" s="17">
        <v>57.03</v>
      </c>
      <c r="F2283" s="17">
        <v>0</v>
      </c>
      <c r="G2283" s="12">
        <f t="shared" si="187"/>
        <v>5.7030000000000004E-2</v>
      </c>
    </row>
    <row r="2284" spans="1:7" x14ac:dyDescent="0.35">
      <c r="A2284" s="18">
        <v>45015</v>
      </c>
      <c r="B2284" s="17">
        <f t="shared" si="184"/>
        <v>2023</v>
      </c>
      <c r="C2284" s="17">
        <f t="shared" si="185"/>
        <v>3</v>
      </c>
      <c r="D2284" s="17">
        <f t="shared" si="186"/>
        <v>30</v>
      </c>
      <c r="E2284" s="17">
        <v>51.75</v>
      </c>
      <c r="F2284" s="17">
        <v>0</v>
      </c>
      <c r="G2284" s="12">
        <f t="shared" si="187"/>
        <v>5.1749999999999997E-2</v>
      </c>
    </row>
    <row r="2285" spans="1:7" x14ac:dyDescent="0.35">
      <c r="A2285" s="18">
        <v>45016</v>
      </c>
      <c r="B2285" s="17">
        <f t="shared" si="184"/>
        <v>2023</v>
      </c>
      <c r="C2285" s="17">
        <f t="shared" si="185"/>
        <v>3</v>
      </c>
      <c r="D2285" s="17">
        <f t="shared" si="186"/>
        <v>31</v>
      </c>
      <c r="E2285" s="17">
        <v>50.39</v>
      </c>
      <c r="F2285" s="17">
        <v>0</v>
      </c>
      <c r="G2285" s="12">
        <f t="shared" si="187"/>
        <v>5.0389999999999997E-2</v>
      </c>
    </row>
    <row r="2286" spans="1:7" x14ac:dyDescent="0.35">
      <c r="A2286" s="18">
        <v>45017</v>
      </c>
      <c r="B2286" s="17">
        <f t="shared" si="184"/>
        <v>2023</v>
      </c>
      <c r="C2286" s="17">
        <f t="shared" si="185"/>
        <v>4</v>
      </c>
      <c r="D2286" s="17">
        <f t="shared" si="186"/>
        <v>1</v>
      </c>
      <c r="E2286" s="17">
        <v>58.67</v>
      </c>
      <c r="F2286" s="17">
        <v>14.89</v>
      </c>
      <c r="G2286" s="12">
        <f t="shared" si="187"/>
        <v>7.356E-2</v>
      </c>
    </row>
    <row r="2287" spans="1:7" x14ac:dyDescent="0.35">
      <c r="A2287" s="18">
        <v>45018</v>
      </c>
      <c r="B2287" s="17">
        <f t="shared" si="184"/>
        <v>2023</v>
      </c>
      <c r="C2287" s="17">
        <f t="shared" si="185"/>
        <v>4</v>
      </c>
      <c r="D2287" s="17">
        <f t="shared" si="186"/>
        <v>2</v>
      </c>
      <c r="E2287" s="17">
        <v>58.61</v>
      </c>
      <c r="F2287" s="17">
        <v>14.86</v>
      </c>
      <c r="G2287" s="12">
        <f t="shared" si="187"/>
        <v>7.3469999999999994E-2</v>
      </c>
    </row>
    <row r="2288" spans="1:7" x14ac:dyDescent="0.35">
      <c r="A2288" s="18">
        <v>45019</v>
      </c>
      <c r="B2288" s="17">
        <f t="shared" si="184"/>
        <v>2023</v>
      </c>
      <c r="C2288" s="17">
        <f t="shared" si="185"/>
        <v>4</v>
      </c>
      <c r="D2288" s="17">
        <f t="shared" si="186"/>
        <v>3</v>
      </c>
      <c r="E2288" s="17">
        <v>58.44</v>
      </c>
      <c r="F2288" s="17">
        <v>14.67</v>
      </c>
      <c r="G2288" s="12">
        <f t="shared" si="187"/>
        <v>7.3109999999999994E-2</v>
      </c>
    </row>
    <row r="2289" spans="1:7" x14ac:dyDescent="0.35">
      <c r="A2289" s="18">
        <v>45020</v>
      </c>
      <c r="B2289" s="17">
        <f t="shared" si="184"/>
        <v>2023</v>
      </c>
      <c r="C2289" s="17">
        <f t="shared" si="185"/>
        <v>4</v>
      </c>
      <c r="D2289" s="17">
        <f t="shared" si="186"/>
        <v>4</v>
      </c>
      <c r="E2289" s="17">
        <v>58.96</v>
      </c>
      <c r="F2289" s="17">
        <v>14.75</v>
      </c>
      <c r="G2289" s="12">
        <f t="shared" si="187"/>
        <v>7.3710000000000012E-2</v>
      </c>
    </row>
    <row r="2290" spans="1:7" x14ac:dyDescent="0.35">
      <c r="A2290" s="18">
        <v>45021</v>
      </c>
      <c r="B2290" s="17">
        <f t="shared" si="184"/>
        <v>2023</v>
      </c>
      <c r="C2290" s="17">
        <f t="shared" si="185"/>
        <v>4</v>
      </c>
      <c r="D2290" s="17">
        <f t="shared" si="186"/>
        <v>5</v>
      </c>
      <c r="E2290" s="17">
        <v>58.59</v>
      </c>
      <c r="F2290" s="17">
        <v>14.77</v>
      </c>
      <c r="G2290" s="12">
        <f t="shared" si="187"/>
        <v>7.3359999999999995E-2</v>
      </c>
    </row>
    <row r="2291" spans="1:7" x14ac:dyDescent="0.35">
      <c r="A2291" s="18">
        <v>45022</v>
      </c>
      <c r="B2291" s="17">
        <f t="shared" si="184"/>
        <v>2023</v>
      </c>
      <c r="C2291" s="17">
        <f t="shared" si="185"/>
        <v>4</v>
      </c>
      <c r="D2291" s="17">
        <f t="shared" si="186"/>
        <v>6</v>
      </c>
      <c r="E2291" s="17">
        <v>59.11</v>
      </c>
      <c r="F2291" s="17">
        <v>14.79</v>
      </c>
      <c r="G2291" s="12">
        <f t="shared" si="187"/>
        <v>7.3900000000000007E-2</v>
      </c>
    </row>
    <row r="2292" spans="1:7" x14ac:dyDescent="0.35">
      <c r="A2292" s="18">
        <v>45023</v>
      </c>
      <c r="B2292" s="17">
        <f t="shared" si="184"/>
        <v>2023</v>
      </c>
      <c r="C2292" s="17">
        <f t="shared" si="185"/>
        <v>4</v>
      </c>
      <c r="D2292" s="17">
        <f t="shared" si="186"/>
        <v>7</v>
      </c>
      <c r="E2292" s="17">
        <v>58.61</v>
      </c>
      <c r="F2292" s="17">
        <v>14.8</v>
      </c>
      <c r="G2292" s="12">
        <f t="shared" si="187"/>
        <v>7.3410000000000003E-2</v>
      </c>
    </row>
    <row r="2293" spans="1:7" x14ac:dyDescent="0.35">
      <c r="A2293" s="18">
        <v>45024</v>
      </c>
      <c r="B2293" s="17">
        <f t="shared" si="184"/>
        <v>2023</v>
      </c>
      <c r="C2293" s="17">
        <f t="shared" si="185"/>
        <v>4</v>
      </c>
      <c r="D2293" s="17">
        <f t="shared" si="186"/>
        <v>8</v>
      </c>
      <c r="E2293" s="17">
        <v>59.16</v>
      </c>
      <c r="F2293" s="17">
        <v>14.84</v>
      </c>
      <c r="G2293" s="12">
        <f t="shared" si="187"/>
        <v>7.3999999999999996E-2</v>
      </c>
    </row>
    <row r="2294" spans="1:7" x14ac:dyDescent="0.35">
      <c r="A2294" s="18">
        <v>45025</v>
      </c>
      <c r="B2294" s="17">
        <f t="shared" si="184"/>
        <v>2023</v>
      </c>
      <c r="C2294" s="17">
        <f t="shared" si="185"/>
        <v>4</v>
      </c>
      <c r="D2294" s="17">
        <f t="shared" si="186"/>
        <v>9</v>
      </c>
      <c r="E2294" s="17">
        <v>59.11</v>
      </c>
      <c r="F2294" s="17">
        <v>14.74</v>
      </c>
      <c r="G2294" s="12">
        <f t="shared" si="187"/>
        <v>7.3849999999999999E-2</v>
      </c>
    </row>
    <row r="2295" spans="1:7" x14ac:dyDescent="0.35">
      <c r="A2295" s="18">
        <v>45026</v>
      </c>
      <c r="B2295" s="17">
        <f t="shared" si="184"/>
        <v>2023</v>
      </c>
      <c r="C2295" s="17">
        <f t="shared" si="185"/>
        <v>4</v>
      </c>
      <c r="D2295" s="17">
        <f t="shared" si="186"/>
        <v>10</v>
      </c>
      <c r="E2295" s="17">
        <v>58.95</v>
      </c>
      <c r="F2295" s="17">
        <v>14.69</v>
      </c>
      <c r="G2295" s="12">
        <f t="shared" si="187"/>
        <v>7.3639999999999997E-2</v>
      </c>
    </row>
    <row r="2296" spans="1:7" x14ac:dyDescent="0.35">
      <c r="A2296" s="18">
        <v>45027</v>
      </c>
      <c r="B2296" s="17">
        <f t="shared" si="184"/>
        <v>2023</v>
      </c>
      <c r="C2296" s="17">
        <f t="shared" si="185"/>
        <v>4</v>
      </c>
      <c r="D2296" s="17">
        <f t="shared" si="186"/>
        <v>11</v>
      </c>
      <c r="E2296" s="17">
        <v>59.01</v>
      </c>
      <c r="F2296" s="17">
        <v>14.73</v>
      </c>
      <c r="G2296" s="12">
        <f t="shared" si="187"/>
        <v>7.374E-2</v>
      </c>
    </row>
    <row r="2297" spans="1:7" x14ac:dyDescent="0.35">
      <c r="A2297" s="18">
        <v>45028</v>
      </c>
      <c r="B2297" s="17">
        <f t="shared" si="184"/>
        <v>2023</v>
      </c>
      <c r="C2297" s="17">
        <f t="shared" si="185"/>
        <v>4</v>
      </c>
      <c r="D2297" s="17">
        <f t="shared" si="186"/>
        <v>12</v>
      </c>
      <c r="E2297" s="17">
        <v>58.9</v>
      </c>
      <c r="F2297" s="17">
        <v>14.87</v>
      </c>
      <c r="G2297" s="12">
        <f t="shared" si="187"/>
        <v>7.3770000000000002E-2</v>
      </c>
    </row>
    <row r="2298" spans="1:7" x14ac:dyDescent="0.35">
      <c r="A2298" s="18">
        <v>45029</v>
      </c>
      <c r="B2298" s="17">
        <f t="shared" si="184"/>
        <v>2023</v>
      </c>
      <c r="C2298" s="17">
        <f t="shared" si="185"/>
        <v>4</v>
      </c>
      <c r="D2298" s="17">
        <f t="shared" si="186"/>
        <v>13</v>
      </c>
      <c r="E2298" s="17">
        <v>59.2</v>
      </c>
      <c r="F2298" s="17">
        <v>14.78</v>
      </c>
      <c r="G2298" s="12">
        <f t="shared" si="187"/>
        <v>7.3980000000000004E-2</v>
      </c>
    </row>
    <row r="2299" spans="1:7" x14ac:dyDescent="0.35">
      <c r="A2299" s="18">
        <v>45030</v>
      </c>
      <c r="B2299" s="17">
        <f t="shared" si="184"/>
        <v>2023</v>
      </c>
      <c r="C2299" s="17">
        <f t="shared" si="185"/>
        <v>4</v>
      </c>
      <c r="D2299" s="17">
        <f t="shared" si="186"/>
        <v>14</v>
      </c>
      <c r="E2299" s="17">
        <v>58.87</v>
      </c>
      <c r="F2299" s="17">
        <v>14.8</v>
      </c>
      <c r="G2299" s="12">
        <f t="shared" si="187"/>
        <v>7.3669999999999999E-2</v>
      </c>
    </row>
    <row r="2300" spans="1:7" x14ac:dyDescent="0.35">
      <c r="A2300" s="18">
        <v>45031</v>
      </c>
      <c r="B2300" s="17">
        <f t="shared" si="184"/>
        <v>2023</v>
      </c>
      <c r="C2300" s="17">
        <f t="shared" si="185"/>
        <v>4</v>
      </c>
      <c r="D2300" s="17">
        <f t="shared" si="186"/>
        <v>15</v>
      </c>
      <c r="E2300" s="17">
        <v>58.85</v>
      </c>
      <c r="F2300" s="17">
        <v>14.76</v>
      </c>
      <c r="G2300" s="12">
        <f t="shared" si="187"/>
        <v>7.3609999999999995E-2</v>
      </c>
    </row>
    <row r="2301" spans="1:7" x14ac:dyDescent="0.35">
      <c r="A2301" s="18">
        <v>45032</v>
      </c>
      <c r="B2301" s="17">
        <f t="shared" si="184"/>
        <v>2023</v>
      </c>
      <c r="C2301" s="17">
        <f t="shared" si="185"/>
        <v>4</v>
      </c>
      <c r="D2301" s="17">
        <f t="shared" si="186"/>
        <v>16</v>
      </c>
      <c r="E2301" s="17">
        <v>59.21</v>
      </c>
      <c r="F2301" s="17">
        <v>14.89</v>
      </c>
      <c r="G2301" s="12">
        <f t="shared" si="187"/>
        <v>7.4099999999999999E-2</v>
      </c>
    </row>
    <row r="2302" spans="1:7" x14ac:dyDescent="0.35">
      <c r="A2302" s="18">
        <v>45033</v>
      </c>
      <c r="B2302" s="17">
        <f t="shared" si="184"/>
        <v>2023</v>
      </c>
      <c r="C2302" s="17">
        <f t="shared" si="185"/>
        <v>4</v>
      </c>
      <c r="D2302" s="17">
        <f t="shared" si="186"/>
        <v>17</v>
      </c>
      <c r="E2302" s="17">
        <v>59.2</v>
      </c>
      <c r="F2302" s="17">
        <v>14.85</v>
      </c>
      <c r="G2302" s="12">
        <f t="shared" si="187"/>
        <v>7.4049999999999991E-2</v>
      </c>
    </row>
    <row r="2303" spans="1:7" x14ac:dyDescent="0.35">
      <c r="A2303" s="18">
        <v>45034</v>
      </c>
      <c r="B2303" s="17">
        <f t="shared" si="184"/>
        <v>2023</v>
      </c>
      <c r="C2303" s="17">
        <f t="shared" si="185"/>
        <v>4</v>
      </c>
      <c r="D2303" s="17">
        <f t="shared" si="186"/>
        <v>18</v>
      </c>
      <c r="E2303" s="17">
        <v>59.07</v>
      </c>
      <c r="F2303" s="17">
        <v>14.8</v>
      </c>
      <c r="G2303" s="12">
        <f t="shared" si="187"/>
        <v>7.3870000000000005E-2</v>
      </c>
    </row>
    <row r="2304" spans="1:7" x14ac:dyDescent="0.35">
      <c r="A2304" s="18">
        <v>45035</v>
      </c>
      <c r="B2304" s="17">
        <f t="shared" si="184"/>
        <v>2023</v>
      </c>
      <c r="C2304" s="17">
        <f t="shared" si="185"/>
        <v>4</v>
      </c>
      <c r="D2304" s="17">
        <f t="shared" si="186"/>
        <v>19</v>
      </c>
      <c r="E2304" s="17">
        <v>49.55</v>
      </c>
      <c r="F2304" s="17">
        <v>11.21</v>
      </c>
      <c r="G2304" s="12">
        <f t="shared" si="187"/>
        <v>6.0759999999999995E-2</v>
      </c>
    </row>
    <row r="2305" spans="1:7" x14ac:dyDescent="0.35">
      <c r="A2305" s="18">
        <v>45036</v>
      </c>
      <c r="B2305" s="17">
        <f t="shared" si="184"/>
        <v>2023</v>
      </c>
      <c r="C2305" s="17">
        <f t="shared" si="185"/>
        <v>4</v>
      </c>
      <c r="D2305" s="17">
        <f t="shared" si="186"/>
        <v>20</v>
      </c>
      <c r="E2305" s="17">
        <v>59.75</v>
      </c>
      <c r="F2305" s="17">
        <v>14.75</v>
      </c>
      <c r="G2305" s="12">
        <f t="shared" si="187"/>
        <v>7.4499999999999997E-2</v>
      </c>
    </row>
    <row r="2306" spans="1:7" x14ac:dyDescent="0.35">
      <c r="A2306" s="18">
        <v>45037</v>
      </c>
      <c r="B2306" s="17">
        <f t="shared" si="184"/>
        <v>2023</v>
      </c>
      <c r="C2306" s="17">
        <f t="shared" si="185"/>
        <v>4</v>
      </c>
      <c r="D2306" s="17">
        <f t="shared" si="186"/>
        <v>21</v>
      </c>
      <c r="E2306" s="17">
        <v>52.55</v>
      </c>
      <c r="F2306" s="17">
        <v>14.77</v>
      </c>
      <c r="G2306" s="12">
        <f t="shared" si="187"/>
        <v>6.7319999999999991E-2</v>
      </c>
    </row>
    <row r="2307" spans="1:7" x14ac:dyDescent="0.35">
      <c r="A2307" s="18">
        <v>45038</v>
      </c>
      <c r="B2307" s="17">
        <f t="shared" si="184"/>
        <v>2023</v>
      </c>
      <c r="C2307" s="17">
        <f t="shared" si="185"/>
        <v>4</v>
      </c>
      <c r="D2307" s="17">
        <f t="shared" si="186"/>
        <v>22</v>
      </c>
      <c r="E2307" s="17">
        <v>43.76</v>
      </c>
      <c r="F2307" s="17">
        <v>14.9</v>
      </c>
      <c r="G2307" s="12">
        <f t="shared" si="187"/>
        <v>5.8659999999999997E-2</v>
      </c>
    </row>
    <row r="2308" spans="1:7" x14ac:dyDescent="0.35">
      <c r="A2308" s="18">
        <v>45039</v>
      </c>
      <c r="B2308" s="17">
        <f t="shared" si="184"/>
        <v>2023</v>
      </c>
      <c r="C2308" s="17">
        <f t="shared" si="185"/>
        <v>4</v>
      </c>
      <c r="D2308" s="17">
        <f t="shared" si="186"/>
        <v>23</v>
      </c>
      <c r="E2308" s="17">
        <v>41.62</v>
      </c>
      <c r="F2308" s="17">
        <v>14.8</v>
      </c>
      <c r="G2308" s="12">
        <f t="shared" si="187"/>
        <v>5.6420000000000005E-2</v>
      </c>
    </row>
    <row r="2309" spans="1:7" x14ac:dyDescent="0.35">
      <c r="A2309" s="18">
        <v>45040</v>
      </c>
      <c r="B2309" s="17">
        <f t="shared" si="184"/>
        <v>2023</v>
      </c>
      <c r="C2309" s="17">
        <f t="shared" si="185"/>
        <v>4</v>
      </c>
      <c r="D2309" s="17">
        <f t="shared" si="186"/>
        <v>24</v>
      </c>
      <c r="E2309" s="17">
        <v>40.58</v>
      </c>
      <c r="F2309" s="17">
        <v>14.83</v>
      </c>
      <c r="G2309" s="12">
        <f t="shared" si="187"/>
        <v>5.5409999999999994E-2</v>
      </c>
    </row>
    <row r="2310" spans="1:7" x14ac:dyDescent="0.35">
      <c r="A2310" s="18">
        <v>45041</v>
      </c>
      <c r="B2310" s="17">
        <f t="shared" ref="B2310:B2373" si="188">YEAR(A2310)</f>
        <v>2023</v>
      </c>
      <c r="C2310" s="17">
        <f t="shared" ref="C2310:C2373" si="189">MONTH(A2310)</f>
        <v>4</v>
      </c>
      <c r="D2310" s="17">
        <f t="shared" ref="D2310:D2373" si="190">DAY(A2310)</f>
        <v>25</v>
      </c>
      <c r="E2310" s="17">
        <v>44.32</v>
      </c>
      <c r="F2310" s="17">
        <v>14.83</v>
      </c>
      <c r="G2310" s="12">
        <f t="shared" ref="G2310:G2373" si="191">SUM(E2310:F2310)/1000</f>
        <v>5.9150000000000001E-2</v>
      </c>
    </row>
    <row r="2311" spans="1:7" x14ac:dyDescent="0.35">
      <c r="A2311" s="18">
        <v>45042</v>
      </c>
      <c r="B2311" s="17">
        <f t="shared" si="188"/>
        <v>2023</v>
      </c>
      <c r="C2311" s="17">
        <f t="shared" si="189"/>
        <v>4</v>
      </c>
      <c r="D2311" s="17">
        <f t="shared" si="190"/>
        <v>26</v>
      </c>
      <c r="E2311" s="17">
        <v>44.45</v>
      </c>
      <c r="F2311" s="17">
        <v>14.76</v>
      </c>
      <c r="G2311" s="12">
        <f t="shared" si="191"/>
        <v>5.9209999999999999E-2</v>
      </c>
    </row>
    <row r="2312" spans="1:7" x14ac:dyDescent="0.35">
      <c r="A2312" s="18">
        <v>45043</v>
      </c>
      <c r="B2312" s="17">
        <f t="shared" si="188"/>
        <v>2023</v>
      </c>
      <c r="C2312" s="17">
        <f t="shared" si="189"/>
        <v>4</v>
      </c>
      <c r="D2312" s="17">
        <f t="shared" si="190"/>
        <v>27</v>
      </c>
      <c r="E2312" s="17">
        <v>45.97</v>
      </c>
      <c r="F2312" s="17">
        <v>14.73</v>
      </c>
      <c r="G2312" s="12">
        <f t="shared" si="191"/>
        <v>6.0700000000000004E-2</v>
      </c>
    </row>
    <row r="2313" spans="1:7" x14ac:dyDescent="0.35">
      <c r="A2313" s="18">
        <v>45044</v>
      </c>
      <c r="B2313" s="17">
        <f t="shared" si="188"/>
        <v>2023</v>
      </c>
      <c r="C2313" s="17">
        <f t="shared" si="189"/>
        <v>4</v>
      </c>
      <c r="D2313" s="17">
        <f t="shared" si="190"/>
        <v>28</v>
      </c>
      <c r="E2313" s="17">
        <v>54.26</v>
      </c>
      <c r="F2313" s="17">
        <v>14.79</v>
      </c>
      <c r="G2313" s="12">
        <f t="shared" si="191"/>
        <v>6.905E-2</v>
      </c>
    </row>
    <row r="2314" spans="1:7" x14ac:dyDescent="0.35">
      <c r="A2314" s="18">
        <v>45045</v>
      </c>
      <c r="B2314" s="17">
        <f t="shared" si="188"/>
        <v>2023</v>
      </c>
      <c r="C2314" s="17">
        <f t="shared" si="189"/>
        <v>4</v>
      </c>
      <c r="D2314" s="17">
        <f t="shared" si="190"/>
        <v>29</v>
      </c>
      <c r="E2314" s="17">
        <v>52.39</v>
      </c>
      <c r="F2314" s="17">
        <v>14.59</v>
      </c>
      <c r="G2314" s="12">
        <f t="shared" si="191"/>
        <v>6.6979999999999998E-2</v>
      </c>
    </row>
    <row r="2315" spans="1:7" x14ac:dyDescent="0.35">
      <c r="A2315" s="18">
        <v>45046</v>
      </c>
      <c r="B2315" s="17">
        <f t="shared" si="188"/>
        <v>2023</v>
      </c>
      <c r="C2315" s="17">
        <f t="shared" si="189"/>
        <v>4</v>
      </c>
      <c r="D2315" s="17">
        <f t="shared" si="190"/>
        <v>30</v>
      </c>
      <c r="E2315" s="17">
        <v>52.25</v>
      </c>
      <c r="F2315" s="17">
        <v>14.61</v>
      </c>
      <c r="G2315" s="12">
        <f t="shared" si="191"/>
        <v>6.6860000000000003E-2</v>
      </c>
    </row>
    <row r="2316" spans="1:7" x14ac:dyDescent="0.35">
      <c r="A2316" s="18">
        <v>45047</v>
      </c>
      <c r="B2316" s="17">
        <f t="shared" si="188"/>
        <v>2023</v>
      </c>
      <c r="C2316" s="17">
        <f t="shared" si="189"/>
        <v>5</v>
      </c>
      <c r="D2316" s="17">
        <f t="shared" si="190"/>
        <v>1</v>
      </c>
      <c r="E2316" s="17">
        <v>50.7</v>
      </c>
      <c r="F2316" s="17">
        <v>15.16</v>
      </c>
      <c r="G2316" s="12">
        <f t="shared" si="191"/>
        <v>6.5860000000000002E-2</v>
      </c>
    </row>
    <row r="2317" spans="1:7" x14ac:dyDescent="0.35">
      <c r="A2317" s="18">
        <v>45048</v>
      </c>
      <c r="B2317" s="17">
        <f t="shared" si="188"/>
        <v>2023</v>
      </c>
      <c r="C2317" s="17">
        <f t="shared" si="189"/>
        <v>5</v>
      </c>
      <c r="D2317" s="17">
        <f t="shared" si="190"/>
        <v>2</v>
      </c>
      <c r="E2317" s="17">
        <v>47.98</v>
      </c>
      <c r="F2317" s="17">
        <v>15.14</v>
      </c>
      <c r="G2317" s="12">
        <f t="shared" si="191"/>
        <v>6.3119999999999996E-2</v>
      </c>
    </row>
    <row r="2318" spans="1:7" x14ac:dyDescent="0.35">
      <c r="A2318" s="18">
        <v>45049</v>
      </c>
      <c r="B2318" s="17">
        <f t="shared" si="188"/>
        <v>2023</v>
      </c>
      <c r="C2318" s="17">
        <f t="shared" si="189"/>
        <v>5</v>
      </c>
      <c r="D2318" s="17">
        <f t="shared" si="190"/>
        <v>3</v>
      </c>
      <c r="E2318" s="17">
        <v>58.89</v>
      </c>
      <c r="F2318" s="17">
        <v>15.15</v>
      </c>
      <c r="G2318" s="12">
        <f t="shared" si="191"/>
        <v>7.4040000000000009E-2</v>
      </c>
    </row>
    <row r="2319" spans="1:7" x14ac:dyDescent="0.35">
      <c r="A2319" s="18">
        <v>45050</v>
      </c>
      <c r="B2319" s="17">
        <f t="shared" si="188"/>
        <v>2023</v>
      </c>
      <c r="C2319" s="17">
        <f t="shared" si="189"/>
        <v>5</v>
      </c>
      <c r="D2319" s="17">
        <f t="shared" si="190"/>
        <v>4</v>
      </c>
      <c r="E2319" s="17">
        <v>58.52</v>
      </c>
      <c r="F2319" s="17">
        <v>15.11</v>
      </c>
      <c r="G2319" s="12">
        <f t="shared" si="191"/>
        <v>7.3630000000000001E-2</v>
      </c>
    </row>
    <row r="2320" spans="1:7" x14ac:dyDescent="0.35">
      <c r="A2320" s="18">
        <v>45051</v>
      </c>
      <c r="B2320" s="17">
        <f t="shared" si="188"/>
        <v>2023</v>
      </c>
      <c r="C2320" s="17">
        <f t="shared" si="189"/>
        <v>5</v>
      </c>
      <c r="D2320" s="17">
        <f t="shared" si="190"/>
        <v>5</v>
      </c>
      <c r="E2320" s="17">
        <v>59</v>
      </c>
      <c r="F2320" s="17">
        <v>15.22</v>
      </c>
      <c r="G2320" s="12">
        <f t="shared" si="191"/>
        <v>7.4219999999999994E-2</v>
      </c>
    </row>
    <row r="2321" spans="1:7" x14ac:dyDescent="0.35">
      <c r="A2321" s="18">
        <v>45052</v>
      </c>
      <c r="B2321" s="17">
        <f t="shared" si="188"/>
        <v>2023</v>
      </c>
      <c r="C2321" s="17">
        <f t="shared" si="189"/>
        <v>5</v>
      </c>
      <c r="D2321" s="17">
        <f t="shared" si="190"/>
        <v>6</v>
      </c>
      <c r="E2321" s="17">
        <v>53.77</v>
      </c>
      <c r="F2321" s="17">
        <v>15</v>
      </c>
      <c r="G2321" s="12">
        <f t="shared" si="191"/>
        <v>6.8770000000000012E-2</v>
      </c>
    </row>
    <row r="2322" spans="1:7" x14ac:dyDescent="0.35">
      <c r="A2322" s="18">
        <v>45053</v>
      </c>
      <c r="B2322" s="17">
        <f t="shared" si="188"/>
        <v>2023</v>
      </c>
      <c r="C2322" s="17">
        <f t="shared" si="189"/>
        <v>5</v>
      </c>
      <c r="D2322" s="17">
        <f t="shared" si="190"/>
        <v>7</v>
      </c>
      <c r="E2322" s="17">
        <v>56.33</v>
      </c>
      <c r="F2322" s="17">
        <v>15.06</v>
      </c>
      <c r="G2322" s="12">
        <f t="shared" si="191"/>
        <v>7.1389999999999995E-2</v>
      </c>
    </row>
    <row r="2323" spans="1:7" x14ac:dyDescent="0.35">
      <c r="A2323" s="18">
        <v>45054</v>
      </c>
      <c r="B2323" s="17">
        <f t="shared" si="188"/>
        <v>2023</v>
      </c>
      <c r="C2323" s="17">
        <f t="shared" si="189"/>
        <v>5</v>
      </c>
      <c r="D2323" s="17">
        <f t="shared" si="190"/>
        <v>8</v>
      </c>
      <c r="E2323" s="17">
        <v>54.36</v>
      </c>
      <c r="F2323" s="17">
        <v>15.1</v>
      </c>
      <c r="G2323" s="12">
        <f t="shared" si="191"/>
        <v>6.9459999999999994E-2</v>
      </c>
    </row>
    <row r="2324" spans="1:7" x14ac:dyDescent="0.35">
      <c r="A2324" s="18">
        <v>45055</v>
      </c>
      <c r="B2324" s="17">
        <f t="shared" si="188"/>
        <v>2023</v>
      </c>
      <c r="C2324" s="17">
        <f t="shared" si="189"/>
        <v>5</v>
      </c>
      <c r="D2324" s="17">
        <f t="shared" si="190"/>
        <v>9</v>
      </c>
      <c r="E2324" s="17">
        <v>58.32</v>
      </c>
      <c r="F2324" s="17">
        <v>15.08</v>
      </c>
      <c r="G2324" s="12">
        <f t="shared" si="191"/>
        <v>7.3400000000000007E-2</v>
      </c>
    </row>
    <row r="2325" spans="1:7" x14ac:dyDescent="0.35">
      <c r="A2325" s="18">
        <v>45056</v>
      </c>
      <c r="B2325" s="17">
        <f t="shared" si="188"/>
        <v>2023</v>
      </c>
      <c r="C2325" s="17">
        <f t="shared" si="189"/>
        <v>5</v>
      </c>
      <c r="D2325" s="17">
        <f t="shared" si="190"/>
        <v>10</v>
      </c>
      <c r="E2325" s="17">
        <v>53.53</v>
      </c>
      <c r="F2325" s="17">
        <v>15.3</v>
      </c>
      <c r="G2325" s="12">
        <f t="shared" si="191"/>
        <v>6.8830000000000002E-2</v>
      </c>
    </row>
    <row r="2326" spans="1:7" x14ac:dyDescent="0.35">
      <c r="A2326" s="18">
        <v>45057</v>
      </c>
      <c r="B2326" s="17">
        <f t="shared" si="188"/>
        <v>2023</v>
      </c>
      <c r="C2326" s="17">
        <f t="shared" si="189"/>
        <v>5</v>
      </c>
      <c r="D2326" s="17">
        <f t="shared" si="190"/>
        <v>11</v>
      </c>
      <c r="E2326" s="17">
        <v>56.78</v>
      </c>
      <c r="F2326" s="17">
        <v>15.31</v>
      </c>
      <c r="G2326" s="12">
        <f t="shared" si="191"/>
        <v>7.2090000000000001E-2</v>
      </c>
    </row>
    <row r="2327" spans="1:7" x14ac:dyDescent="0.35">
      <c r="A2327" s="18">
        <v>45058</v>
      </c>
      <c r="B2327" s="17">
        <f t="shared" si="188"/>
        <v>2023</v>
      </c>
      <c r="C2327" s="17">
        <f t="shared" si="189"/>
        <v>5</v>
      </c>
      <c r="D2327" s="17">
        <f t="shared" si="190"/>
        <v>12</v>
      </c>
      <c r="E2327" s="17">
        <v>49.76</v>
      </c>
      <c r="F2327" s="17">
        <v>15.15</v>
      </c>
      <c r="G2327" s="12">
        <f t="shared" si="191"/>
        <v>6.4909999999999995E-2</v>
      </c>
    </row>
    <row r="2328" spans="1:7" x14ac:dyDescent="0.35">
      <c r="A2328" s="18">
        <v>45059</v>
      </c>
      <c r="B2328" s="17">
        <f t="shared" si="188"/>
        <v>2023</v>
      </c>
      <c r="C2328" s="17">
        <f t="shared" si="189"/>
        <v>5</v>
      </c>
      <c r="D2328" s="17">
        <f t="shared" si="190"/>
        <v>13</v>
      </c>
      <c r="E2328" s="17">
        <v>49.39</v>
      </c>
      <c r="F2328" s="17">
        <v>15.23</v>
      </c>
      <c r="G2328" s="12">
        <f t="shared" si="191"/>
        <v>6.4620000000000011E-2</v>
      </c>
    </row>
    <row r="2329" spans="1:7" x14ac:dyDescent="0.35">
      <c r="A2329" s="18">
        <v>45060</v>
      </c>
      <c r="B2329" s="17">
        <f t="shared" si="188"/>
        <v>2023</v>
      </c>
      <c r="C2329" s="17">
        <f t="shared" si="189"/>
        <v>5</v>
      </c>
      <c r="D2329" s="17">
        <f t="shared" si="190"/>
        <v>14</v>
      </c>
      <c r="E2329" s="17">
        <v>49.54</v>
      </c>
      <c r="F2329" s="17">
        <v>15.23</v>
      </c>
      <c r="G2329" s="12">
        <f t="shared" si="191"/>
        <v>6.4769999999999994E-2</v>
      </c>
    </row>
    <row r="2330" spans="1:7" x14ac:dyDescent="0.35">
      <c r="A2330" s="18">
        <v>45061</v>
      </c>
      <c r="B2330" s="17">
        <f t="shared" si="188"/>
        <v>2023</v>
      </c>
      <c r="C2330" s="17">
        <f t="shared" si="189"/>
        <v>5</v>
      </c>
      <c r="D2330" s="17">
        <f t="shared" si="190"/>
        <v>15</v>
      </c>
      <c r="E2330" s="17">
        <v>55.02</v>
      </c>
      <c r="F2330" s="17">
        <v>15.22</v>
      </c>
      <c r="G2330" s="12">
        <f t="shared" si="191"/>
        <v>7.0240000000000011E-2</v>
      </c>
    </row>
    <row r="2331" spans="1:7" x14ac:dyDescent="0.35">
      <c r="A2331" s="18">
        <v>45062</v>
      </c>
      <c r="B2331" s="17">
        <f t="shared" si="188"/>
        <v>2023</v>
      </c>
      <c r="C2331" s="17">
        <f t="shared" si="189"/>
        <v>5</v>
      </c>
      <c r="D2331" s="17">
        <f t="shared" si="190"/>
        <v>16</v>
      </c>
      <c r="E2331" s="17">
        <v>58.84</v>
      </c>
      <c r="F2331" s="17">
        <v>13.84</v>
      </c>
      <c r="G2331" s="12">
        <f t="shared" si="191"/>
        <v>7.2680000000000008E-2</v>
      </c>
    </row>
    <row r="2332" spans="1:7" x14ac:dyDescent="0.35">
      <c r="A2332" s="18">
        <v>45063</v>
      </c>
      <c r="B2332" s="17">
        <f t="shared" si="188"/>
        <v>2023</v>
      </c>
      <c r="C2332" s="17">
        <f t="shared" si="189"/>
        <v>5</v>
      </c>
      <c r="D2332" s="17">
        <f t="shared" si="190"/>
        <v>17</v>
      </c>
      <c r="E2332" s="17">
        <v>53.23</v>
      </c>
      <c r="F2332" s="17">
        <v>14.4</v>
      </c>
      <c r="G2332" s="12">
        <f t="shared" si="191"/>
        <v>6.7629999999999996E-2</v>
      </c>
    </row>
    <row r="2333" spans="1:7" x14ac:dyDescent="0.35">
      <c r="A2333" s="18">
        <v>45064</v>
      </c>
      <c r="B2333" s="17">
        <f t="shared" si="188"/>
        <v>2023</v>
      </c>
      <c r="C2333" s="17">
        <f t="shared" si="189"/>
        <v>5</v>
      </c>
      <c r="D2333" s="17">
        <f t="shared" si="190"/>
        <v>18</v>
      </c>
      <c r="E2333" s="17">
        <v>48.37</v>
      </c>
      <c r="F2333" s="17">
        <v>15.22</v>
      </c>
      <c r="G2333" s="12">
        <f t="shared" si="191"/>
        <v>6.3589999999999994E-2</v>
      </c>
    </row>
    <row r="2334" spans="1:7" x14ac:dyDescent="0.35">
      <c r="A2334" s="18">
        <v>45065</v>
      </c>
      <c r="B2334" s="17">
        <f t="shared" si="188"/>
        <v>2023</v>
      </c>
      <c r="C2334" s="17">
        <f t="shared" si="189"/>
        <v>5</v>
      </c>
      <c r="D2334" s="17">
        <f t="shared" si="190"/>
        <v>19</v>
      </c>
      <c r="E2334" s="17">
        <v>53.93</v>
      </c>
      <c r="F2334" s="17">
        <v>15.22</v>
      </c>
      <c r="G2334" s="12">
        <f t="shared" si="191"/>
        <v>6.9150000000000003E-2</v>
      </c>
    </row>
    <row r="2335" spans="1:7" x14ac:dyDescent="0.35">
      <c r="A2335" s="18">
        <v>45066</v>
      </c>
      <c r="B2335" s="17">
        <f t="shared" si="188"/>
        <v>2023</v>
      </c>
      <c r="C2335" s="17">
        <f t="shared" si="189"/>
        <v>5</v>
      </c>
      <c r="D2335" s="17">
        <f t="shared" si="190"/>
        <v>20</v>
      </c>
      <c r="E2335" s="17">
        <v>56.09</v>
      </c>
      <c r="F2335" s="17">
        <v>15.18</v>
      </c>
      <c r="G2335" s="12">
        <f t="shared" si="191"/>
        <v>7.1270000000000014E-2</v>
      </c>
    </row>
    <row r="2336" spans="1:7" x14ac:dyDescent="0.35">
      <c r="A2336" s="18">
        <v>45067</v>
      </c>
      <c r="B2336" s="17">
        <f t="shared" si="188"/>
        <v>2023</v>
      </c>
      <c r="C2336" s="17">
        <f t="shared" si="189"/>
        <v>5</v>
      </c>
      <c r="D2336" s="17">
        <f t="shared" si="190"/>
        <v>21</v>
      </c>
      <c r="E2336" s="17">
        <v>57.47</v>
      </c>
      <c r="F2336" s="17">
        <v>15.21</v>
      </c>
      <c r="G2336" s="12">
        <f t="shared" si="191"/>
        <v>7.2680000000000008E-2</v>
      </c>
    </row>
    <row r="2337" spans="1:7" x14ac:dyDescent="0.35">
      <c r="A2337" s="18">
        <v>45068</v>
      </c>
      <c r="B2337" s="17">
        <f t="shared" si="188"/>
        <v>2023</v>
      </c>
      <c r="C2337" s="17">
        <f t="shared" si="189"/>
        <v>5</v>
      </c>
      <c r="D2337" s="17">
        <f t="shared" si="190"/>
        <v>22</v>
      </c>
      <c r="E2337" s="17">
        <v>59.17</v>
      </c>
      <c r="F2337" s="17">
        <v>15.23</v>
      </c>
      <c r="G2337" s="12">
        <f t="shared" si="191"/>
        <v>7.4400000000000008E-2</v>
      </c>
    </row>
    <row r="2338" spans="1:7" x14ac:dyDescent="0.35">
      <c r="A2338" s="18">
        <v>45069</v>
      </c>
      <c r="B2338" s="17">
        <f t="shared" si="188"/>
        <v>2023</v>
      </c>
      <c r="C2338" s="17">
        <f t="shared" si="189"/>
        <v>5</v>
      </c>
      <c r="D2338" s="17">
        <f t="shared" si="190"/>
        <v>23</v>
      </c>
      <c r="E2338" s="17">
        <v>59.08</v>
      </c>
      <c r="F2338" s="17">
        <v>15.17</v>
      </c>
      <c r="G2338" s="12">
        <f t="shared" si="191"/>
        <v>7.4249999999999997E-2</v>
      </c>
    </row>
    <row r="2339" spans="1:7" x14ac:dyDescent="0.35">
      <c r="A2339" s="18">
        <v>45070</v>
      </c>
      <c r="B2339" s="17">
        <f t="shared" si="188"/>
        <v>2023</v>
      </c>
      <c r="C2339" s="17">
        <f t="shared" si="189"/>
        <v>5</v>
      </c>
      <c r="D2339" s="17">
        <f t="shared" si="190"/>
        <v>24</v>
      </c>
      <c r="E2339" s="17">
        <v>58.86</v>
      </c>
      <c r="F2339" s="17">
        <v>15.11</v>
      </c>
      <c r="G2339" s="12">
        <f t="shared" si="191"/>
        <v>7.3969999999999994E-2</v>
      </c>
    </row>
    <row r="2340" spans="1:7" x14ac:dyDescent="0.35">
      <c r="A2340" s="18">
        <v>45071</v>
      </c>
      <c r="B2340" s="17">
        <f t="shared" si="188"/>
        <v>2023</v>
      </c>
      <c r="C2340" s="17">
        <f t="shared" si="189"/>
        <v>5</v>
      </c>
      <c r="D2340" s="17">
        <f t="shared" si="190"/>
        <v>25</v>
      </c>
      <c r="E2340" s="17">
        <v>55.24</v>
      </c>
      <c r="F2340" s="17">
        <v>15.02</v>
      </c>
      <c r="G2340" s="12">
        <f t="shared" si="191"/>
        <v>7.0260000000000003E-2</v>
      </c>
    </row>
    <row r="2341" spans="1:7" x14ac:dyDescent="0.35">
      <c r="A2341" s="18">
        <v>45072</v>
      </c>
      <c r="B2341" s="17">
        <f t="shared" si="188"/>
        <v>2023</v>
      </c>
      <c r="C2341" s="17">
        <f t="shared" si="189"/>
        <v>5</v>
      </c>
      <c r="D2341" s="17">
        <f t="shared" si="190"/>
        <v>26</v>
      </c>
      <c r="E2341" s="17">
        <v>56.21</v>
      </c>
      <c r="F2341" s="17">
        <v>15.17</v>
      </c>
      <c r="G2341" s="12">
        <f t="shared" si="191"/>
        <v>7.1379999999999999E-2</v>
      </c>
    </row>
    <row r="2342" spans="1:7" x14ac:dyDescent="0.35">
      <c r="A2342" s="18">
        <v>45073</v>
      </c>
      <c r="B2342" s="17">
        <f t="shared" si="188"/>
        <v>2023</v>
      </c>
      <c r="C2342" s="17">
        <f t="shared" si="189"/>
        <v>5</v>
      </c>
      <c r="D2342" s="17">
        <f t="shared" si="190"/>
        <v>27</v>
      </c>
      <c r="E2342" s="17">
        <v>44.5</v>
      </c>
      <c r="F2342" s="17">
        <v>14.93</v>
      </c>
      <c r="G2342" s="12">
        <f t="shared" si="191"/>
        <v>5.9429999999999997E-2</v>
      </c>
    </row>
    <row r="2343" spans="1:7" x14ac:dyDescent="0.35">
      <c r="A2343" s="18">
        <v>45074</v>
      </c>
      <c r="B2343" s="17">
        <f t="shared" si="188"/>
        <v>2023</v>
      </c>
      <c r="C2343" s="17">
        <f t="shared" si="189"/>
        <v>5</v>
      </c>
      <c r="D2343" s="17">
        <f t="shared" si="190"/>
        <v>28</v>
      </c>
      <c r="E2343" s="17">
        <v>40.28</v>
      </c>
      <c r="F2343" s="17">
        <v>14.46</v>
      </c>
      <c r="G2343" s="12">
        <f t="shared" si="191"/>
        <v>5.4740000000000004E-2</v>
      </c>
    </row>
    <row r="2344" spans="1:7" x14ac:dyDescent="0.35">
      <c r="A2344" s="18">
        <v>45075</v>
      </c>
      <c r="B2344" s="17">
        <f t="shared" si="188"/>
        <v>2023</v>
      </c>
      <c r="C2344" s="17">
        <f t="shared" si="189"/>
        <v>5</v>
      </c>
      <c r="D2344" s="17">
        <f t="shared" si="190"/>
        <v>29</v>
      </c>
      <c r="E2344" s="17">
        <v>46.18</v>
      </c>
      <c r="F2344" s="17">
        <v>14.92</v>
      </c>
      <c r="G2344" s="12">
        <f t="shared" si="191"/>
        <v>6.1100000000000002E-2</v>
      </c>
    </row>
    <row r="2345" spans="1:7" x14ac:dyDescent="0.35">
      <c r="A2345" s="18">
        <v>45076</v>
      </c>
      <c r="B2345" s="17">
        <f t="shared" si="188"/>
        <v>2023</v>
      </c>
      <c r="C2345" s="17">
        <f t="shared" si="189"/>
        <v>5</v>
      </c>
      <c r="D2345" s="17">
        <f t="shared" si="190"/>
        <v>30</v>
      </c>
      <c r="E2345" s="17">
        <v>48.56</v>
      </c>
      <c r="F2345" s="17">
        <v>14.89</v>
      </c>
      <c r="G2345" s="12">
        <f t="shared" si="191"/>
        <v>6.3450000000000006E-2</v>
      </c>
    </row>
    <row r="2346" spans="1:7" x14ac:dyDescent="0.35">
      <c r="A2346" s="18">
        <v>45077</v>
      </c>
      <c r="B2346" s="17">
        <f t="shared" si="188"/>
        <v>2023</v>
      </c>
      <c r="C2346" s="17">
        <f t="shared" si="189"/>
        <v>5</v>
      </c>
      <c r="D2346" s="17">
        <f t="shared" si="190"/>
        <v>31</v>
      </c>
      <c r="E2346" s="17">
        <v>51.79</v>
      </c>
      <c r="F2346" s="17">
        <v>14.67</v>
      </c>
      <c r="G2346" s="12">
        <f t="shared" si="191"/>
        <v>6.6459999999999991E-2</v>
      </c>
    </row>
    <row r="2347" spans="1:7" x14ac:dyDescent="0.35">
      <c r="A2347" s="18">
        <v>45078</v>
      </c>
      <c r="B2347" s="17">
        <f t="shared" si="188"/>
        <v>2023</v>
      </c>
      <c r="C2347" s="17">
        <f t="shared" si="189"/>
        <v>6</v>
      </c>
      <c r="D2347" s="17">
        <f t="shared" si="190"/>
        <v>1</v>
      </c>
      <c r="E2347" s="17">
        <v>35.32</v>
      </c>
      <c r="F2347" s="17">
        <v>13.36</v>
      </c>
      <c r="G2347" s="12">
        <f t="shared" si="191"/>
        <v>4.8680000000000001E-2</v>
      </c>
    </row>
    <row r="2348" spans="1:7" x14ac:dyDescent="0.35">
      <c r="A2348" s="18">
        <v>45079</v>
      </c>
      <c r="B2348" s="17">
        <f t="shared" si="188"/>
        <v>2023</v>
      </c>
      <c r="C2348" s="17">
        <f t="shared" si="189"/>
        <v>6</v>
      </c>
      <c r="D2348" s="17">
        <f t="shared" si="190"/>
        <v>2</v>
      </c>
      <c r="E2348" s="17">
        <v>32.06</v>
      </c>
      <c r="F2348" s="17">
        <v>10.94</v>
      </c>
      <c r="G2348" s="12">
        <f t="shared" si="191"/>
        <v>4.2999999999999997E-2</v>
      </c>
    </row>
    <row r="2349" spans="1:7" x14ac:dyDescent="0.35">
      <c r="A2349" s="18">
        <v>45080</v>
      </c>
      <c r="B2349" s="17">
        <f t="shared" si="188"/>
        <v>2023</v>
      </c>
      <c r="C2349" s="17">
        <f t="shared" si="189"/>
        <v>6</v>
      </c>
      <c r="D2349" s="17">
        <f t="shared" si="190"/>
        <v>3</v>
      </c>
      <c r="E2349" s="17">
        <v>29.16</v>
      </c>
      <c r="F2349" s="17">
        <v>11.51</v>
      </c>
      <c r="G2349" s="12">
        <f t="shared" si="191"/>
        <v>4.0670000000000005E-2</v>
      </c>
    </row>
    <row r="2350" spans="1:7" x14ac:dyDescent="0.35">
      <c r="A2350" s="18">
        <v>45081</v>
      </c>
      <c r="B2350" s="17">
        <f t="shared" si="188"/>
        <v>2023</v>
      </c>
      <c r="C2350" s="17">
        <f t="shared" si="189"/>
        <v>6</v>
      </c>
      <c r="D2350" s="17">
        <f t="shared" si="190"/>
        <v>4</v>
      </c>
      <c r="E2350" s="17">
        <v>26.52</v>
      </c>
      <c r="F2350" s="17">
        <v>9.36</v>
      </c>
      <c r="G2350" s="12">
        <f t="shared" si="191"/>
        <v>3.5879999999999995E-2</v>
      </c>
    </row>
    <row r="2351" spans="1:7" x14ac:dyDescent="0.35">
      <c r="A2351" s="18">
        <v>45082</v>
      </c>
      <c r="B2351" s="17">
        <f t="shared" si="188"/>
        <v>2023</v>
      </c>
      <c r="C2351" s="17">
        <f t="shared" si="189"/>
        <v>6</v>
      </c>
      <c r="D2351" s="17">
        <f t="shared" si="190"/>
        <v>5</v>
      </c>
      <c r="E2351" s="17">
        <v>30.76</v>
      </c>
      <c r="F2351" s="17">
        <v>11.25</v>
      </c>
      <c r="G2351" s="12">
        <f t="shared" si="191"/>
        <v>4.2010000000000006E-2</v>
      </c>
    </row>
    <row r="2352" spans="1:7" x14ac:dyDescent="0.35">
      <c r="A2352" s="18">
        <v>45083</v>
      </c>
      <c r="B2352" s="17">
        <f t="shared" si="188"/>
        <v>2023</v>
      </c>
      <c r="C2352" s="17">
        <f t="shared" si="189"/>
        <v>6</v>
      </c>
      <c r="D2352" s="17">
        <f t="shared" si="190"/>
        <v>6</v>
      </c>
      <c r="E2352" s="17">
        <v>18.14</v>
      </c>
      <c r="F2352" s="17">
        <v>9.8800000000000008</v>
      </c>
      <c r="G2352" s="12">
        <f t="shared" si="191"/>
        <v>2.8020000000000003E-2</v>
      </c>
    </row>
    <row r="2353" spans="1:7" x14ac:dyDescent="0.35">
      <c r="A2353" s="18">
        <v>45084</v>
      </c>
      <c r="B2353" s="17">
        <f t="shared" si="188"/>
        <v>2023</v>
      </c>
      <c r="C2353" s="17">
        <f t="shared" si="189"/>
        <v>6</v>
      </c>
      <c r="D2353" s="17">
        <f t="shared" si="190"/>
        <v>7</v>
      </c>
      <c r="E2353" s="17">
        <v>11.02</v>
      </c>
      <c r="F2353" s="17">
        <v>7.07</v>
      </c>
      <c r="G2353" s="12">
        <f t="shared" si="191"/>
        <v>1.8089999999999998E-2</v>
      </c>
    </row>
    <row r="2354" spans="1:7" x14ac:dyDescent="0.35">
      <c r="A2354" s="18">
        <v>45085</v>
      </c>
      <c r="B2354" s="17">
        <f t="shared" si="188"/>
        <v>2023</v>
      </c>
      <c r="C2354" s="17">
        <f t="shared" si="189"/>
        <v>6</v>
      </c>
      <c r="D2354" s="17">
        <f t="shared" si="190"/>
        <v>8</v>
      </c>
      <c r="E2354" s="17">
        <v>25.06</v>
      </c>
      <c r="F2354" s="17">
        <v>8.76</v>
      </c>
      <c r="G2354" s="12">
        <f t="shared" si="191"/>
        <v>3.3820000000000003E-2</v>
      </c>
    </row>
    <row r="2355" spans="1:7" x14ac:dyDescent="0.35">
      <c r="A2355" s="18">
        <v>45086</v>
      </c>
      <c r="B2355" s="17">
        <f t="shared" si="188"/>
        <v>2023</v>
      </c>
      <c r="C2355" s="17">
        <f t="shared" si="189"/>
        <v>6</v>
      </c>
      <c r="D2355" s="17">
        <f t="shared" si="190"/>
        <v>9</v>
      </c>
      <c r="E2355" s="17">
        <v>28.53</v>
      </c>
      <c r="F2355" s="17">
        <v>10.3</v>
      </c>
      <c r="G2355" s="12">
        <f t="shared" si="191"/>
        <v>3.8829999999999996E-2</v>
      </c>
    </row>
    <row r="2356" spans="1:7" x14ac:dyDescent="0.35">
      <c r="A2356" s="18">
        <v>45087</v>
      </c>
      <c r="B2356" s="17">
        <f t="shared" si="188"/>
        <v>2023</v>
      </c>
      <c r="C2356" s="17">
        <f t="shared" si="189"/>
        <v>6</v>
      </c>
      <c r="D2356" s="17">
        <f t="shared" si="190"/>
        <v>10</v>
      </c>
      <c r="E2356" s="17">
        <v>18.37</v>
      </c>
      <c r="F2356" s="17">
        <v>9.07</v>
      </c>
      <c r="G2356" s="12">
        <f t="shared" si="191"/>
        <v>2.7440000000000003E-2</v>
      </c>
    </row>
    <row r="2357" spans="1:7" x14ac:dyDescent="0.35">
      <c r="A2357" s="18">
        <v>45088</v>
      </c>
      <c r="B2357" s="17">
        <f t="shared" si="188"/>
        <v>2023</v>
      </c>
      <c r="C2357" s="17">
        <f t="shared" si="189"/>
        <v>6</v>
      </c>
      <c r="D2357" s="17">
        <f t="shared" si="190"/>
        <v>11</v>
      </c>
      <c r="E2357" s="17">
        <v>10.9</v>
      </c>
      <c r="F2357" s="17">
        <v>8.61</v>
      </c>
      <c r="G2357" s="12">
        <f t="shared" si="191"/>
        <v>1.951E-2</v>
      </c>
    </row>
    <row r="2358" spans="1:7" x14ac:dyDescent="0.35">
      <c r="A2358" s="18">
        <v>45089</v>
      </c>
      <c r="B2358" s="17">
        <f t="shared" si="188"/>
        <v>2023</v>
      </c>
      <c r="C2358" s="17">
        <f t="shared" si="189"/>
        <v>6</v>
      </c>
      <c r="D2358" s="17">
        <f t="shared" si="190"/>
        <v>12</v>
      </c>
      <c r="E2358" s="17">
        <v>8.85</v>
      </c>
      <c r="F2358" s="17">
        <v>6.36</v>
      </c>
      <c r="G2358" s="12">
        <f t="shared" si="191"/>
        <v>1.5210000000000001E-2</v>
      </c>
    </row>
    <row r="2359" spans="1:7" x14ac:dyDescent="0.35">
      <c r="A2359" s="18">
        <v>45090</v>
      </c>
      <c r="B2359" s="17">
        <f t="shared" si="188"/>
        <v>2023</v>
      </c>
      <c r="C2359" s="17">
        <f t="shared" si="189"/>
        <v>6</v>
      </c>
      <c r="D2359" s="17">
        <f t="shared" si="190"/>
        <v>13</v>
      </c>
      <c r="E2359" s="17">
        <v>7.34</v>
      </c>
      <c r="F2359" s="17">
        <v>6.2</v>
      </c>
      <c r="G2359" s="12">
        <f t="shared" si="191"/>
        <v>1.354E-2</v>
      </c>
    </row>
    <row r="2360" spans="1:7" x14ac:dyDescent="0.35">
      <c r="A2360" s="18">
        <v>45091</v>
      </c>
      <c r="B2360" s="17">
        <f t="shared" si="188"/>
        <v>2023</v>
      </c>
      <c r="C2360" s="17">
        <f t="shared" si="189"/>
        <v>6</v>
      </c>
      <c r="D2360" s="17">
        <f t="shared" si="190"/>
        <v>14</v>
      </c>
      <c r="E2360" s="17">
        <v>4.0999999999999996</v>
      </c>
      <c r="F2360" s="17">
        <v>2.1</v>
      </c>
      <c r="G2360" s="12">
        <f t="shared" si="191"/>
        <v>6.1999999999999989E-3</v>
      </c>
    </row>
    <row r="2361" spans="1:7" x14ac:dyDescent="0.35">
      <c r="A2361" s="18">
        <v>45092</v>
      </c>
      <c r="B2361" s="17">
        <f t="shared" si="188"/>
        <v>2023</v>
      </c>
      <c r="C2361" s="17">
        <f t="shared" si="189"/>
        <v>6</v>
      </c>
      <c r="D2361" s="17">
        <f t="shared" si="190"/>
        <v>15</v>
      </c>
      <c r="E2361" s="17">
        <v>4.63</v>
      </c>
      <c r="F2361" s="17">
        <v>3.87</v>
      </c>
      <c r="G2361" s="12">
        <f t="shared" si="191"/>
        <v>8.5000000000000006E-3</v>
      </c>
    </row>
    <row r="2362" spans="1:7" x14ac:dyDescent="0.35">
      <c r="A2362" s="18">
        <v>45093</v>
      </c>
      <c r="B2362" s="17">
        <f t="shared" si="188"/>
        <v>2023</v>
      </c>
      <c r="C2362" s="17">
        <f t="shared" si="189"/>
        <v>6</v>
      </c>
      <c r="D2362" s="17">
        <f t="shared" si="190"/>
        <v>16</v>
      </c>
      <c r="E2362" s="17">
        <v>3.7</v>
      </c>
      <c r="F2362" s="17">
        <v>1.92</v>
      </c>
      <c r="G2362" s="12">
        <f t="shared" si="191"/>
        <v>5.62E-3</v>
      </c>
    </row>
    <row r="2363" spans="1:7" x14ac:dyDescent="0.35">
      <c r="A2363" s="18">
        <v>45094</v>
      </c>
      <c r="B2363" s="17">
        <f t="shared" si="188"/>
        <v>2023</v>
      </c>
      <c r="C2363" s="17">
        <f t="shared" si="189"/>
        <v>6</v>
      </c>
      <c r="D2363" s="17">
        <f t="shared" si="190"/>
        <v>17</v>
      </c>
      <c r="E2363" s="17">
        <v>4.0599999999999996</v>
      </c>
      <c r="F2363" s="17">
        <v>2.77</v>
      </c>
      <c r="G2363" s="12">
        <f t="shared" si="191"/>
        <v>6.8300000000000001E-3</v>
      </c>
    </row>
    <row r="2364" spans="1:7" x14ac:dyDescent="0.35">
      <c r="A2364" s="18">
        <v>45095</v>
      </c>
      <c r="B2364" s="17">
        <f t="shared" si="188"/>
        <v>2023</v>
      </c>
      <c r="C2364" s="17">
        <f t="shared" si="189"/>
        <v>6</v>
      </c>
      <c r="D2364" s="17">
        <f t="shared" si="190"/>
        <v>18</v>
      </c>
      <c r="E2364" s="17">
        <v>2</v>
      </c>
      <c r="F2364" s="17">
        <v>2.0099999999999998</v>
      </c>
      <c r="G2364" s="12">
        <f t="shared" si="191"/>
        <v>4.0099999999999997E-3</v>
      </c>
    </row>
    <row r="2365" spans="1:7" x14ac:dyDescent="0.35">
      <c r="A2365" s="18">
        <v>45096</v>
      </c>
      <c r="B2365" s="17">
        <f t="shared" si="188"/>
        <v>2023</v>
      </c>
      <c r="C2365" s="17">
        <f t="shared" si="189"/>
        <v>6</v>
      </c>
      <c r="D2365" s="17">
        <f t="shared" si="190"/>
        <v>19</v>
      </c>
      <c r="E2365" s="17">
        <v>4.55</v>
      </c>
      <c r="F2365" s="17">
        <v>2.78</v>
      </c>
      <c r="G2365" s="12">
        <f t="shared" si="191"/>
        <v>7.3299999999999997E-3</v>
      </c>
    </row>
    <row r="2366" spans="1:7" x14ac:dyDescent="0.35">
      <c r="A2366" s="18">
        <v>45097</v>
      </c>
      <c r="B2366" s="17">
        <f t="shared" si="188"/>
        <v>2023</v>
      </c>
      <c r="C2366" s="17">
        <f t="shared" si="189"/>
        <v>6</v>
      </c>
      <c r="D2366" s="17">
        <f t="shared" si="190"/>
        <v>20</v>
      </c>
      <c r="E2366" s="17">
        <v>5.54</v>
      </c>
      <c r="F2366" s="17">
        <v>6.09</v>
      </c>
      <c r="G2366" s="12">
        <f t="shared" si="191"/>
        <v>1.163E-2</v>
      </c>
    </row>
    <row r="2367" spans="1:7" x14ac:dyDescent="0.35">
      <c r="A2367" s="18">
        <v>45098</v>
      </c>
      <c r="B2367" s="17">
        <f t="shared" si="188"/>
        <v>2023</v>
      </c>
      <c r="C2367" s="17">
        <f t="shared" si="189"/>
        <v>6</v>
      </c>
      <c r="D2367" s="17">
        <f t="shared" si="190"/>
        <v>21</v>
      </c>
      <c r="E2367" s="17">
        <v>4.99</v>
      </c>
      <c r="F2367" s="17">
        <v>4.76</v>
      </c>
      <c r="G2367" s="12">
        <f t="shared" si="191"/>
        <v>9.75E-3</v>
      </c>
    </row>
    <row r="2368" spans="1:7" x14ac:dyDescent="0.35">
      <c r="A2368" s="18">
        <v>45099</v>
      </c>
      <c r="B2368" s="17">
        <f t="shared" si="188"/>
        <v>2023</v>
      </c>
      <c r="C2368" s="17">
        <f t="shared" si="189"/>
        <v>6</v>
      </c>
      <c r="D2368" s="17">
        <f t="shared" si="190"/>
        <v>22</v>
      </c>
      <c r="E2368" s="17">
        <v>8.81</v>
      </c>
      <c r="F2368" s="17">
        <v>5.25</v>
      </c>
      <c r="G2368" s="12">
        <f t="shared" si="191"/>
        <v>1.4060000000000001E-2</v>
      </c>
    </row>
    <row r="2369" spans="1:7" x14ac:dyDescent="0.35">
      <c r="A2369" s="18">
        <v>45100</v>
      </c>
      <c r="B2369" s="17">
        <f t="shared" si="188"/>
        <v>2023</v>
      </c>
      <c r="C2369" s="17">
        <f t="shared" si="189"/>
        <v>6</v>
      </c>
      <c r="D2369" s="17">
        <f t="shared" si="190"/>
        <v>23</v>
      </c>
      <c r="E2369" s="17">
        <v>8.57</v>
      </c>
      <c r="F2369" s="17">
        <v>5.8</v>
      </c>
      <c r="G2369" s="12">
        <f t="shared" si="191"/>
        <v>1.4370000000000001E-2</v>
      </c>
    </row>
    <row r="2370" spans="1:7" x14ac:dyDescent="0.35">
      <c r="A2370" s="18">
        <v>45101</v>
      </c>
      <c r="B2370" s="17">
        <f t="shared" si="188"/>
        <v>2023</v>
      </c>
      <c r="C2370" s="17">
        <f t="shared" si="189"/>
        <v>6</v>
      </c>
      <c r="D2370" s="17">
        <f t="shared" si="190"/>
        <v>24</v>
      </c>
      <c r="E2370" s="17">
        <v>12.54</v>
      </c>
      <c r="F2370" s="17">
        <v>7.3</v>
      </c>
      <c r="G2370" s="12">
        <f t="shared" si="191"/>
        <v>1.984E-2</v>
      </c>
    </row>
    <row r="2371" spans="1:7" x14ac:dyDescent="0.35">
      <c r="A2371" s="18">
        <v>45102</v>
      </c>
      <c r="B2371" s="17">
        <f t="shared" si="188"/>
        <v>2023</v>
      </c>
      <c r="C2371" s="17">
        <f t="shared" si="189"/>
        <v>6</v>
      </c>
      <c r="D2371" s="17">
        <f t="shared" si="190"/>
        <v>25</v>
      </c>
      <c r="E2371" s="17">
        <v>11.39</v>
      </c>
      <c r="F2371" s="17">
        <v>6.89</v>
      </c>
      <c r="G2371" s="12">
        <f t="shared" si="191"/>
        <v>1.8280000000000001E-2</v>
      </c>
    </row>
    <row r="2372" spans="1:7" x14ac:dyDescent="0.35">
      <c r="A2372" s="18">
        <v>45103</v>
      </c>
      <c r="B2372" s="17">
        <f t="shared" si="188"/>
        <v>2023</v>
      </c>
      <c r="C2372" s="17">
        <f t="shared" si="189"/>
        <v>6</v>
      </c>
      <c r="D2372" s="17">
        <f t="shared" si="190"/>
        <v>26</v>
      </c>
      <c r="E2372" s="17">
        <v>15.51</v>
      </c>
      <c r="F2372" s="17">
        <v>7.6</v>
      </c>
      <c r="G2372" s="12">
        <f t="shared" si="191"/>
        <v>2.3109999999999999E-2</v>
      </c>
    </row>
    <row r="2373" spans="1:7" x14ac:dyDescent="0.35">
      <c r="A2373" s="18">
        <v>45104</v>
      </c>
      <c r="B2373" s="17">
        <f t="shared" si="188"/>
        <v>2023</v>
      </c>
      <c r="C2373" s="17">
        <f t="shared" si="189"/>
        <v>6</v>
      </c>
      <c r="D2373" s="17">
        <f t="shared" si="190"/>
        <v>27</v>
      </c>
      <c r="E2373" s="17">
        <v>11.52</v>
      </c>
      <c r="F2373" s="17">
        <v>5.77</v>
      </c>
      <c r="G2373" s="12">
        <f t="shared" si="191"/>
        <v>1.729E-2</v>
      </c>
    </row>
    <row r="2374" spans="1:7" x14ac:dyDescent="0.35">
      <c r="A2374" s="18">
        <v>45105</v>
      </c>
      <c r="B2374" s="17">
        <f t="shared" ref="B2374:B2437" si="192">YEAR(A2374)</f>
        <v>2023</v>
      </c>
      <c r="C2374" s="17">
        <f t="shared" ref="C2374:C2437" si="193">MONTH(A2374)</f>
        <v>6</v>
      </c>
      <c r="D2374" s="17">
        <f t="shared" ref="D2374:D2437" si="194">DAY(A2374)</f>
        <v>28</v>
      </c>
      <c r="E2374" s="17">
        <v>22.46</v>
      </c>
      <c r="F2374" s="17">
        <v>9.09</v>
      </c>
      <c r="G2374" s="12">
        <f t="shared" ref="G2374:G2437" si="195">SUM(E2374:F2374)/1000</f>
        <v>3.1550000000000002E-2</v>
      </c>
    </row>
    <row r="2375" spans="1:7" x14ac:dyDescent="0.35">
      <c r="A2375" s="18">
        <v>45106</v>
      </c>
      <c r="B2375" s="17">
        <f t="shared" si="192"/>
        <v>2023</v>
      </c>
      <c r="C2375" s="17">
        <f t="shared" si="193"/>
        <v>6</v>
      </c>
      <c r="D2375" s="17">
        <f t="shared" si="194"/>
        <v>29</v>
      </c>
      <c r="E2375" s="17">
        <v>24.8</v>
      </c>
      <c r="F2375" s="17">
        <v>8.35</v>
      </c>
      <c r="G2375" s="12">
        <f t="shared" si="195"/>
        <v>3.3149999999999999E-2</v>
      </c>
    </row>
    <row r="2376" spans="1:7" x14ac:dyDescent="0.35">
      <c r="A2376" s="18">
        <v>45107</v>
      </c>
      <c r="B2376" s="17">
        <f t="shared" si="192"/>
        <v>2023</v>
      </c>
      <c r="C2376" s="17">
        <f t="shared" si="193"/>
        <v>6</v>
      </c>
      <c r="D2376" s="17">
        <f t="shared" si="194"/>
        <v>30</v>
      </c>
      <c r="E2376" s="17">
        <v>24.93</v>
      </c>
      <c r="F2376" s="17">
        <v>9.7899999999999991</v>
      </c>
      <c r="G2376" s="12">
        <f t="shared" si="195"/>
        <v>3.4720000000000001E-2</v>
      </c>
    </row>
    <row r="2377" spans="1:7" x14ac:dyDescent="0.35">
      <c r="A2377" s="18">
        <v>45108</v>
      </c>
      <c r="B2377" s="17">
        <f t="shared" si="192"/>
        <v>2023</v>
      </c>
      <c r="C2377" s="17">
        <f t="shared" si="193"/>
        <v>7</v>
      </c>
      <c r="D2377" s="17">
        <f t="shared" si="194"/>
        <v>1</v>
      </c>
      <c r="E2377" s="17">
        <v>16.34</v>
      </c>
      <c r="F2377" s="17">
        <v>10.64</v>
      </c>
      <c r="G2377" s="12">
        <f t="shared" si="195"/>
        <v>2.6980000000000001E-2</v>
      </c>
    </row>
    <row r="2378" spans="1:7" x14ac:dyDescent="0.35">
      <c r="A2378" s="18">
        <v>45109</v>
      </c>
      <c r="B2378" s="17">
        <f t="shared" si="192"/>
        <v>2023</v>
      </c>
      <c r="C2378" s="17">
        <f t="shared" si="193"/>
        <v>7</v>
      </c>
      <c r="D2378" s="17">
        <f t="shared" si="194"/>
        <v>2</v>
      </c>
      <c r="E2378" s="17">
        <v>15.07</v>
      </c>
      <c r="F2378" s="17">
        <v>10.51</v>
      </c>
      <c r="G2378" s="12">
        <f t="shared" si="195"/>
        <v>2.5579999999999999E-2</v>
      </c>
    </row>
    <row r="2379" spans="1:7" x14ac:dyDescent="0.35">
      <c r="A2379" s="18">
        <v>45110</v>
      </c>
      <c r="B2379" s="17">
        <f t="shared" si="192"/>
        <v>2023</v>
      </c>
      <c r="C2379" s="17">
        <f t="shared" si="193"/>
        <v>7</v>
      </c>
      <c r="D2379" s="17">
        <f t="shared" si="194"/>
        <v>3</v>
      </c>
      <c r="E2379" s="17">
        <v>17.96</v>
      </c>
      <c r="F2379" s="17">
        <v>10.54</v>
      </c>
      <c r="G2379" s="12">
        <f t="shared" si="195"/>
        <v>2.8500000000000001E-2</v>
      </c>
    </row>
    <row r="2380" spans="1:7" x14ac:dyDescent="0.35">
      <c r="A2380" s="18">
        <v>45111</v>
      </c>
      <c r="B2380" s="17">
        <f t="shared" si="192"/>
        <v>2023</v>
      </c>
      <c r="C2380" s="17">
        <f t="shared" si="193"/>
        <v>7</v>
      </c>
      <c r="D2380" s="17">
        <f t="shared" si="194"/>
        <v>4</v>
      </c>
      <c r="E2380" s="17">
        <v>12.01</v>
      </c>
      <c r="F2380" s="17">
        <v>7.56</v>
      </c>
      <c r="G2380" s="12">
        <f t="shared" si="195"/>
        <v>1.9570000000000001E-2</v>
      </c>
    </row>
    <row r="2381" spans="1:7" x14ac:dyDescent="0.35">
      <c r="A2381" s="18">
        <v>45112</v>
      </c>
      <c r="B2381" s="17">
        <f t="shared" si="192"/>
        <v>2023</v>
      </c>
      <c r="C2381" s="17">
        <f t="shared" si="193"/>
        <v>7</v>
      </c>
      <c r="D2381" s="17">
        <f t="shared" si="194"/>
        <v>5</v>
      </c>
      <c r="E2381" s="17">
        <v>15.65</v>
      </c>
      <c r="F2381" s="17">
        <v>7.89</v>
      </c>
      <c r="G2381" s="12">
        <f t="shared" si="195"/>
        <v>2.3539999999999998E-2</v>
      </c>
    </row>
    <row r="2382" spans="1:7" x14ac:dyDescent="0.35">
      <c r="A2382" s="18">
        <v>45113</v>
      </c>
      <c r="B2382" s="17">
        <f t="shared" si="192"/>
        <v>2023</v>
      </c>
      <c r="C2382" s="17">
        <f t="shared" si="193"/>
        <v>7</v>
      </c>
      <c r="D2382" s="17">
        <f t="shared" si="194"/>
        <v>6</v>
      </c>
      <c r="E2382" s="17">
        <v>15.23</v>
      </c>
      <c r="F2382" s="17">
        <v>8.43</v>
      </c>
      <c r="G2382" s="12">
        <f t="shared" si="195"/>
        <v>2.366E-2</v>
      </c>
    </row>
    <row r="2383" spans="1:7" x14ac:dyDescent="0.35">
      <c r="A2383" s="18">
        <v>45114</v>
      </c>
      <c r="B2383" s="17">
        <f t="shared" si="192"/>
        <v>2023</v>
      </c>
      <c r="C2383" s="17">
        <f t="shared" si="193"/>
        <v>7</v>
      </c>
      <c r="D2383" s="17">
        <f t="shared" si="194"/>
        <v>7</v>
      </c>
      <c r="E2383" s="17">
        <v>23.21</v>
      </c>
      <c r="F2383" s="17">
        <v>8.06</v>
      </c>
      <c r="G2383" s="12">
        <f t="shared" si="195"/>
        <v>3.1270000000000006E-2</v>
      </c>
    </row>
    <row r="2384" spans="1:7" x14ac:dyDescent="0.35">
      <c r="A2384" s="18">
        <v>45115</v>
      </c>
      <c r="B2384" s="17">
        <f t="shared" si="192"/>
        <v>2023</v>
      </c>
      <c r="C2384" s="17">
        <f t="shared" si="193"/>
        <v>7</v>
      </c>
      <c r="D2384" s="17">
        <f t="shared" si="194"/>
        <v>8</v>
      </c>
      <c r="E2384" s="17">
        <v>8.7899999999999991</v>
      </c>
      <c r="F2384" s="17">
        <v>6.36</v>
      </c>
      <c r="G2384" s="12">
        <f t="shared" si="195"/>
        <v>1.5149999999999999E-2</v>
      </c>
    </row>
    <row r="2385" spans="1:7" x14ac:dyDescent="0.35">
      <c r="A2385" s="18">
        <v>45116</v>
      </c>
      <c r="B2385" s="17">
        <f t="shared" si="192"/>
        <v>2023</v>
      </c>
      <c r="C2385" s="17">
        <f t="shared" si="193"/>
        <v>7</v>
      </c>
      <c r="D2385" s="17">
        <f t="shared" si="194"/>
        <v>9</v>
      </c>
      <c r="E2385" s="17">
        <v>11.07</v>
      </c>
      <c r="F2385" s="17">
        <v>7.38</v>
      </c>
      <c r="G2385" s="12">
        <f t="shared" si="195"/>
        <v>1.8449999999999998E-2</v>
      </c>
    </row>
    <row r="2386" spans="1:7" x14ac:dyDescent="0.35">
      <c r="A2386" s="18">
        <v>45117</v>
      </c>
      <c r="B2386" s="17">
        <f t="shared" si="192"/>
        <v>2023</v>
      </c>
      <c r="C2386" s="17">
        <f t="shared" si="193"/>
        <v>7</v>
      </c>
      <c r="D2386" s="17">
        <f t="shared" si="194"/>
        <v>10</v>
      </c>
      <c r="E2386" s="17">
        <v>10.94</v>
      </c>
      <c r="F2386" s="17">
        <v>6.29</v>
      </c>
      <c r="G2386" s="12">
        <f t="shared" si="195"/>
        <v>1.7229999999999999E-2</v>
      </c>
    </row>
    <row r="2387" spans="1:7" x14ac:dyDescent="0.35">
      <c r="A2387" s="18">
        <v>45118</v>
      </c>
      <c r="B2387" s="17">
        <f t="shared" si="192"/>
        <v>2023</v>
      </c>
      <c r="C2387" s="17">
        <f t="shared" si="193"/>
        <v>7</v>
      </c>
      <c r="D2387" s="17">
        <f t="shared" si="194"/>
        <v>11</v>
      </c>
      <c r="E2387" s="17">
        <v>11.82</v>
      </c>
      <c r="F2387" s="17">
        <v>7.26</v>
      </c>
      <c r="G2387" s="12">
        <f t="shared" si="195"/>
        <v>1.908E-2</v>
      </c>
    </row>
    <row r="2388" spans="1:7" x14ac:dyDescent="0.35">
      <c r="A2388" s="18">
        <v>45119</v>
      </c>
      <c r="B2388" s="17">
        <f t="shared" si="192"/>
        <v>2023</v>
      </c>
      <c r="C2388" s="17">
        <f t="shared" si="193"/>
        <v>7</v>
      </c>
      <c r="D2388" s="17">
        <f t="shared" si="194"/>
        <v>12</v>
      </c>
      <c r="E2388" s="17">
        <v>10.01</v>
      </c>
      <c r="F2388" s="17">
        <v>6</v>
      </c>
      <c r="G2388" s="12">
        <f t="shared" si="195"/>
        <v>1.6009999999999996E-2</v>
      </c>
    </row>
    <row r="2389" spans="1:7" x14ac:dyDescent="0.35">
      <c r="A2389" s="18">
        <v>45120</v>
      </c>
      <c r="B2389" s="17">
        <f t="shared" si="192"/>
        <v>2023</v>
      </c>
      <c r="C2389" s="17">
        <f t="shared" si="193"/>
        <v>7</v>
      </c>
      <c r="D2389" s="17">
        <f t="shared" si="194"/>
        <v>13</v>
      </c>
      <c r="E2389" s="17">
        <v>10.63</v>
      </c>
      <c r="F2389" s="17">
        <v>5.93</v>
      </c>
      <c r="G2389" s="12">
        <f t="shared" si="195"/>
        <v>1.6560000000000002E-2</v>
      </c>
    </row>
    <row r="2390" spans="1:7" x14ac:dyDescent="0.35">
      <c r="A2390" s="18">
        <v>45121</v>
      </c>
      <c r="B2390" s="17">
        <f t="shared" si="192"/>
        <v>2023</v>
      </c>
      <c r="C2390" s="17">
        <f t="shared" si="193"/>
        <v>7</v>
      </c>
      <c r="D2390" s="17">
        <f t="shared" si="194"/>
        <v>14</v>
      </c>
      <c r="E2390" s="17">
        <v>18.829999999999998</v>
      </c>
      <c r="F2390" s="17">
        <v>8.9600000000000009</v>
      </c>
      <c r="G2390" s="12">
        <f t="shared" si="195"/>
        <v>2.7789999999999999E-2</v>
      </c>
    </row>
    <row r="2391" spans="1:7" x14ac:dyDescent="0.35">
      <c r="A2391" s="18">
        <v>45122</v>
      </c>
      <c r="B2391" s="17">
        <f t="shared" si="192"/>
        <v>2023</v>
      </c>
      <c r="C2391" s="17">
        <f t="shared" si="193"/>
        <v>7</v>
      </c>
      <c r="D2391" s="17">
        <f t="shared" si="194"/>
        <v>15</v>
      </c>
      <c r="E2391" s="17">
        <v>24.44</v>
      </c>
      <c r="F2391" s="17">
        <v>10.57</v>
      </c>
      <c r="G2391" s="12">
        <f t="shared" si="195"/>
        <v>3.5010000000000006E-2</v>
      </c>
    </row>
    <row r="2392" spans="1:7" x14ac:dyDescent="0.35">
      <c r="A2392" s="18">
        <v>45123</v>
      </c>
      <c r="B2392" s="17">
        <f t="shared" si="192"/>
        <v>2023</v>
      </c>
      <c r="C2392" s="17">
        <f t="shared" si="193"/>
        <v>7</v>
      </c>
      <c r="D2392" s="17">
        <f t="shared" si="194"/>
        <v>16</v>
      </c>
      <c r="E2392" s="17">
        <v>26.73</v>
      </c>
      <c r="F2392" s="17">
        <v>11.38</v>
      </c>
      <c r="G2392" s="12">
        <f t="shared" si="195"/>
        <v>3.8109999999999998E-2</v>
      </c>
    </row>
    <row r="2393" spans="1:7" x14ac:dyDescent="0.35">
      <c r="A2393" s="18">
        <v>45124</v>
      </c>
      <c r="B2393" s="17">
        <f t="shared" si="192"/>
        <v>2023</v>
      </c>
      <c r="C2393" s="17">
        <f t="shared" si="193"/>
        <v>7</v>
      </c>
      <c r="D2393" s="17">
        <f t="shared" si="194"/>
        <v>17</v>
      </c>
      <c r="E2393" s="17">
        <v>30.4</v>
      </c>
      <c r="F2393" s="17">
        <v>10.48</v>
      </c>
      <c r="G2393" s="12">
        <f t="shared" si="195"/>
        <v>4.0879999999999993E-2</v>
      </c>
    </row>
    <row r="2394" spans="1:7" x14ac:dyDescent="0.35">
      <c r="A2394" s="18">
        <v>45125</v>
      </c>
      <c r="B2394" s="17">
        <f t="shared" si="192"/>
        <v>2023</v>
      </c>
      <c r="C2394" s="17">
        <f t="shared" si="193"/>
        <v>7</v>
      </c>
      <c r="D2394" s="17">
        <f t="shared" si="194"/>
        <v>18</v>
      </c>
      <c r="E2394" s="17">
        <v>33.869999999999997</v>
      </c>
      <c r="F2394" s="17">
        <v>11.44</v>
      </c>
      <c r="G2394" s="12">
        <f t="shared" si="195"/>
        <v>4.5309999999999996E-2</v>
      </c>
    </row>
    <row r="2395" spans="1:7" x14ac:dyDescent="0.35">
      <c r="A2395" s="18">
        <v>45126</v>
      </c>
      <c r="B2395" s="17">
        <f t="shared" si="192"/>
        <v>2023</v>
      </c>
      <c r="C2395" s="17">
        <f t="shared" si="193"/>
        <v>7</v>
      </c>
      <c r="D2395" s="17">
        <f t="shared" si="194"/>
        <v>19</v>
      </c>
      <c r="E2395" s="17">
        <v>32.130000000000003</v>
      </c>
      <c r="F2395" s="17">
        <v>10.94</v>
      </c>
      <c r="G2395" s="12">
        <f t="shared" si="195"/>
        <v>4.3069999999999997E-2</v>
      </c>
    </row>
    <row r="2396" spans="1:7" x14ac:dyDescent="0.35">
      <c r="A2396" s="18">
        <v>45127</v>
      </c>
      <c r="B2396" s="17">
        <f t="shared" si="192"/>
        <v>2023</v>
      </c>
      <c r="C2396" s="17">
        <f t="shared" si="193"/>
        <v>7</v>
      </c>
      <c r="D2396" s="17">
        <f t="shared" si="194"/>
        <v>20</v>
      </c>
      <c r="E2396" s="17">
        <v>31.2</v>
      </c>
      <c r="F2396" s="17">
        <v>10.78</v>
      </c>
      <c r="G2396" s="12">
        <f t="shared" si="195"/>
        <v>4.1979999999999996E-2</v>
      </c>
    </row>
    <row r="2397" spans="1:7" x14ac:dyDescent="0.35">
      <c r="A2397" s="18">
        <v>45128</v>
      </c>
      <c r="B2397" s="17">
        <f t="shared" si="192"/>
        <v>2023</v>
      </c>
      <c r="C2397" s="17">
        <f t="shared" si="193"/>
        <v>7</v>
      </c>
      <c r="D2397" s="17">
        <f t="shared" si="194"/>
        <v>21</v>
      </c>
      <c r="E2397" s="17">
        <v>22.43</v>
      </c>
      <c r="F2397" s="17">
        <v>7.77</v>
      </c>
      <c r="G2397" s="12">
        <f t="shared" si="195"/>
        <v>3.0199999999999998E-2</v>
      </c>
    </row>
    <row r="2398" spans="1:7" x14ac:dyDescent="0.35">
      <c r="A2398" s="18">
        <v>45129</v>
      </c>
      <c r="B2398" s="17">
        <f t="shared" si="192"/>
        <v>2023</v>
      </c>
      <c r="C2398" s="17">
        <f t="shared" si="193"/>
        <v>7</v>
      </c>
      <c r="D2398" s="17">
        <f t="shared" si="194"/>
        <v>22</v>
      </c>
      <c r="E2398" s="17">
        <v>34.049999999999997</v>
      </c>
      <c r="F2398" s="17">
        <v>9.2100000000000009</v>
      </c>
      <c r="G2398" s="12">
        <f t="shared" si="195"/>
        <v>4.326E-2</v>
      </c>
    </row>
    <row r="2399" spans="1:7" x14ac:dyDescent="0.35">
      <c r="A2399" s="18">
        <v>45130</v>
      </c>
      <c r="B2399" s="17">
        <f t="shared" si="192"/>
        <v>2023</v>
      </c>
      <c r="C2399" s="17">
        <f t="shared" si="193"/>
        <v>7</v>
      </c>
      <c r="D2399" s="17">
        <f t="shared" si="194"/>
        <v>23</v>
      </c>
      <c r="E2399" s="17">
        <v>35.9</v>
      </c>
      <c r="F2399" s="17">
        <v>10.44</v>
      </c>
      <c r="G2399" s="12">
        <f t="shared" si="195"/>
        <v>4.6339999999999999E-2</v>
      </c>
    </row>
    <row r="2400" spans="1:7" x14ac:dyDescent="0.35">
      <c r="A2400" s="18">
        <v>45131</v>
      </c>
      <c r="B2400" s="17">
        <f t="shared" si="192"/>
        <v>2023</v>
      </c>
      <c r="C2400" s="17">
        <f t="shared" si="193"/>
        <v>7</v>
      </c>
      <c r="D2400" s="17">
        <f t="shared" si="194"/>
        <v>24</v>
      </c>
      <c r="E2400" s="17">
        <v>30.52</v>
      </c>
      <c r="F2400" s="17">
        <v>8.51</v>
      </c>
      <c r="G2400" s="12">
        <f t="shared" si="195"/>
        <v>3.9030000000000002E-2</v>
      </c>
    </row>
    <row r="2401" spans="1:7" x14ac:dyDescent="0.35">
      <c r="A2401" s="18">
        <v>45132</v>
      </c>
      <c r="B2401" s="17">
        <f t="shared" si="192"/>
        <v>2023</v>
      </c>
      <c r="C2401" s="17">
        <f t="shared" si="193"/>
        <v>7</v>
      </c>
      <c r="D2401" s="17">
        <f t="shared" si="194"/>
        <v>25</v>
      </c>
      <c r="E2401" s="17">
        <v>33.22</v>
      </c>
      <c r="F2401" s="17">
        <v>7.71</v>
      </c>
      <c r="G2401" s="12">
        <f t="shared" si="195"/>
        <v>4.0930000000000001E-2</v>
      </c>
    </row>
    <row r="2402" spans="1:7" x14ac:dyDescent="0.35">
      <c r="A2402" s="18">
        <v>45133</v>
      </c>
      <c r="B2402" s="17">
        <f t="shared" si="192"/>
        <v>2023</v>
      </c>
      <c r="C2402" s="17">
        <f t="shared" si="193"/>
        <v>7</v>
      </c>
      <c r="D2402" s="17">
        <f t="shared" si="194"/>
        <v>26</v>
      </c>
      <c r="E2402" s="17">
        <v>36.35</v>
      </c>
      <c r="F2402" s="17">
        <v>9.0500000000000007</v>
      </c>
      <c r="G2402" s="12">
        <f t="shared" si="195"/>
        <v>4.5400000000000003E-2</v>
      </c>
    </row>
    <row r="2403" spans="1:7" x14ac:dyDescent="0.35">
      <c r="A2403" s="18">
        <v>45134</v>
      </c>
      <c r="B2403" s="17">
        <f t="shared" si="192"/>
        <v>2023</v>
      </c>
      <c r="C2403" s="17">
        <f t="shared" si="193"/>
        <v>7</v>
      </c>
      <c r="D2403" s="17">
        <f t="shared" si="194"/>
        <v>27</v>
      </c>
      <c r="E2403" s="17">
        <v>37.72</v>
      </c>
      <c r="F2403" s="17">
        <v>9.61</v>
      </c>
      <c r="G2403" s="12">
        <f t="shared" si="195"/>
        <v>4.7329999999999997E-2</v>
      </c>
    </row>
    <row r="2404" spans="1:7" x14ac:dyDescent="0.35">
      <c r="A2404" s="18">
        <v>45135</v>
      </c>
      <c r="B2404" s="17">
        <f t="shared" si="192"/>
        <v>2023</v>
      </c>
      <c r="C2404" s="17">
        <f t="shared" si="193"/>
        <v>7</v>
      </c>
      <c r="D2404" s="17">
        <f t="shared" si="194"/>
        <v>28</v>
      </c>
      <c r="E2404" s="17">
        <v>35.72</v>
      </c>
      <c r="F2404" s="17">
        <v>9.2899999999999991</v>
      </c>
      <c r="G2404" s="12">
        <f t="shared" si="195"/>
        <v>4.5010000000000001E-2</v>
      </c>
    </row>
    <row r="2405" spans="1:7" x14ac:dyDescent="0.35">
      <c r="A2405" s="18">
        <v>45136</v>
      </c>
      <c r="B2405" s="17">
        <f t="shared" si="192"/>
        <v>2023</v>
      </c>
      <c r="C2405" s="17">
        <f t="shared" si="193"/>
        <v>7</v>
      </c>
      <c r="D2405" s="17">
        <f t="shared" si="194"/>
        <v>29</v>
      </c>
      <c r="E2405" s="17">
        <v>42.62</v>
      </c>
      <c r="F2405" s="17">
        <v>12.93</v>
      </c>
      <c r="G2405" s="12">
        <f t="shared" si="195"/>
        <v>5.5549999999999995E-2</v>
      </c>
    </row>
    <row r="2406" spans="1:7" x14ac:dyDescent="0.35">
      <c r="A2406" s="18">
        <v>45137</v>
      </c>
      <c r="B2406" s="17">
        <f t="shared" si="192"/>
        <v>2023</v>
      </c>
      <c r="C2406" s="17">
        <f t="shared" si="193"/>
        <v>7</v>
      </c>
      <c r="D2406" s="17">
        <f t="shared" si="194"/>
        <v>30</v>
      </c>
      <c r="E2406" s="17">
        <v>31.18</v>
      </c>
      <c r="F2406" s="17">
        <v>11.75</v>
      </c>
      <c r="G2406" s="12">
        <f t="shared" si="195"/>
        <v>4.2930000000000003E-2</v>
      </c>
    </row>
    <row r="2407" spans="1:7" x14ac:dyDescent="0.35">
      <c r="A2407" s="18">
        <v>45138</v>
      </c>
      <c r="B2407" s="17">
        <f t="shared" si="192"/>
        <v>2023</v>
      </c>
      <c r="C2407" s="17">
        <f t="shared" si="193"/>
        <v>7</v>
      </c>
      <c r="D2407" s="17">
        <f t="shared" si="194"/>
        <v>31</v>
      </c>
      <c r="E2407" s="17">
        <v>38.450000000000003</v>
      </c>
      <c r="F2407" s="17">
        <v>12.48</v>
      </c>
      <c r="G2407" s="12">
        <f t="shared" si="195"/>
        <v>5.093000000000001E-2</v>
      </c>
    </row>
    <row r="2408" spans="1:7" x14ac:dyDescent="0.35">
      <c r="A2408" s="18">
        <v>45139</v>
      </c>
      <c r="B2408" s="17">
        <f t="shared" si="192"/>
        <v>2023</v>
      </c>
      <c r="C2408" s="17">
        <f t="shared" si="193"/>
        <v>8</v>
      </c>
      <c r="D2408" s="17">
        <f t="shared" si="194"/>
        <v>1</v>
      </c>
      <c r="E2408" s="17">
        <v>25.86</v>
      </c>
      <c r="F2408" s="17">
        <v>9.14</v>
      </c>
      <c r="G2408" s="12">
        <f t="shared" si="195"/>
        <v>3.5000000000000003E-2</v>
      </c>
    </row>
    <row r="2409" spans="1:7" x14ac:dyDescent="0.35">
      <c r="A2409" s="18">
        <v>45140</v>
      </c>
      <c r="B2409" s="17">
        <f t="shared" si="192"/>
        <v>2023</v>
      </c>
      <c r="C2409" s="17">
        <f t="shared" si="193"/>
        <v>8</v>
      </c>
      <c r="D2409" s="17">
        <f t="shared" si="194"/>
        <v>2</v>
      </c>
      <c r="E2409" s="17">
        <v>36.36</v>
      </c>
      <c r="F2409" s="17">
        <v>9</v>
      </c>
      <c r="G2409" s="12">
        <f t="shared" si="195"/>
        <v>4.5359999999999998E-2</v>
      </c>
    </row>
    <row r="2410" spans="1:7" x14ac:dyDescent="0.35">
      <c r="A2410" s="18">
        <v>45141</v>
      </c>
      <c r="B2410" s="17">
        <f t="shared" si="192"/>
        <v>2023</v>
      </c>
      <c r="C2410" s="17">
        <f t="shared" si="193"/>
        <v>8</v>
      </c>
      <c r="D2410" s="17">
        <f t="shared" si="194"/>
        <v>3</v>
      </c>
      <c r="E2410" s="17">
        <v>26.72</v>
      </c>
      <c r="F2410" s="17">
        <v>8.1999999999999993</v>
      </c>
      <c r="G2410" s="12">
        <f t="shared" si="195"/>
        <v>3.492E-2</v>
      </c>
    </row>
    <row r="2411" spans="1:7" x14ac:dyDescent="0.35">
      <c r="A2411" s="18">
        <v>45142</v>
      </c>
      <c r="B2411" s="17">
        <f t="shared" si="192"/>
        <v>2023</v>
      </c>
      <c r="C2411" s="17">
        <f t="shared" si="193"/>
        <v>8</v>
      </c>
      <c r="D2411" s="17">
        <f t="shared" si="194"/>
        <v>4</v>
      </c>
      <c r="E2411" s="17">
        <v>7.53</v>
      </c>
      <c r="F2411" s="17">
        <v>6.01</v>
      </c>
      <c r="G2411" s="12">
        <f t="shared" si="195"/>
        <v>1.354E-2</v>
      </c>
    </row>
    <row r="2412" spans="1:7" x14ac:dyDescent="0.35">
      <c r="A2412" s="18">
        <v>45143</v>
      </c>
      <c r="B2412" s="17">
        <f t="shared" si="192"/>
        <v>2023</v>
      </c>
      <c r="C2412" s="17">
        <f t="shared" si="193"/>
        <v>8</v>
      </c>
      <c r="D2412" s="17">
        <f t="shared" si="194"/>
        <v>5</v>
      </c>
      <c r="E2412" s="17">
        <v>15.72</v>
      </c>
      <c r="F2412" s="17">
        <v>6.42</v>
      </c>
      <c r="G2412" s="12">
        <f t="shared" si="195"/>
        <v>2.214E-2</v>
      </c>
    </row>
    <row r="2413" spans="1:7" x14ac:dyDescent="0.35">
      <c r="A2413" s="18">
        <v>45144</v>
      </c>
      <c r="B2413" s="17">
        <f t="shared" si="192"/>
        <v>2023</v>
      </c>
      <c r="C2413" s="17">
        <f t="shared" si="193"/>
        <v>8</v>
      </c>
      <c r="D2413" s="17">
        <f t="shared" si="194"/>
        <v>6</v>
      </c>
      <c r="E2413" s="17">
        <v>12.85</v>
      </c>
      <c r="F2413" s="17">
        <v>6.68</v>
      </c>
      <c r="G2413" s="12">
        <f t="shared" si="195"/>
        <v>1.9530000000000002E-2</v>
      </c>
    </row>
    <row r="2414" spans="1:7" x14ac:dyDescent="0.35">
      <c r="A2414" s="18">
        <v>45145</v>
      </c>
      <c r="B2414" s="17">
        <f t="shared" si="192"/>
        <v>2023</v>
      </c>
      <c r="C2414" s="17">
        <f t="shared" si="193"/>
        <v>8</v>
      </c>
      <c r="D2414" s="17">
        <f t="shared" si="194"/>
        <v>7</v>
      </c>
      <c r="E2414" s="17">
        <v>14.89</v>
      </c>
      <c r="F2414" s="17">
        <v>5.4</v>
      </c>
      <c r="G2414" s="12">
        <f t="shared" si="195"/>
        <v>2.0289999999999999E-2</v>
      </c>
    </row>
    <row r="2415" spans="1:7" x14ac:dyDescent="0.35">
      <c r="A2415" s="18">
        <v>45146</v>
      </c>
      <c r="B2415" s="17">
        <f t="shared" si="192"/>
        <v>2023</v>
      </c>
      <c r="C2415" s="17">
        <f t="shared" si="193"/>
        <v>8</v>
      </c>
      <c r="D2415" s="17">
        <f t="shared" si="194"/>
        <v>8</v>
      </c>
      <c r="E2415" s="17">
        <v>29.33</v>
      </c>
      <c r="F2415" s="17">
        <v>7.22</v>
      </c>
      <c r="G2415" s="12">
        <f t="shared" si="195"/>
        <v>3.6549999999999999E-2</v>
      </c>
    </row>
    <row r="2416" spans="1:7" x14ac:dyDescent="0.35">
      <c r="A2416" s="18">
        <v>45147</v>
      </c>
      <c r="B2416" s="17">
        <f t="shared" si="192"/>
        <v>2023</v>
      </c>
      <c r="C2416" s="17">
        <f t="shared" si="193"/>
        <v>8</v>
      </c>
      <c r="D2416" s="17">
        <f t="shared" si="194"/>
        <v>9</v>
      </c>
      <c r="E2416" s="17">
        <v>32.880000000000003</v>
      </c>
      <c r="F2416" s="17">
        <v>8.3000000000000007</v>
      </c>
      <c r="G2416" s="12">
        <f t="shared" si="195"/>
        <v>4.1180000000000008E-2</v>
      </c>
    </row>
    <row r="2417" spans="1:7" x14ac:dyDescent="0.35">
      <c r="A2417" s="18">
        <v>45148</v>
      </c>
      <c r="B2417" s="17">
        <f t="shared" si="192"/>
        <v>2023</v>
      </c>
      <c r="C2417" s="17">
        <f t="shared" si="193"/>
        <v>8</v>
      </c>
      <c r="D2417" s="17">
        <f t="shared" si="194"/>
        <v>10</v>
      </c>
      <c r="E2417" s="17">
        <v>31.6</v>
      </c>
      <c r="F2417" s="17">
        <v>9.64</v>
      </c>
      <c r="G2417" s="12">
        <f t="shared" si="195"/>
        <v>4.1239999999999999E-2</v>
      </c>
    </row>
    <row r="2418" spans="1:7" x14ac:dyDescent="0.35">
      <c r="A2418" s="18">
        <v>45149</v>
      </c>
      <c r="B2418" s="17">
        <f t="shared" si="192"/>
        <v>2023</v>
      </c>
      <c r="C2418" s="17">
        <f t="shared" si="193"/>
        <v>8</v>
      </c>
      <c r="D2418" s="17">
        <f t="shared" si="194"/>
        <v>11</v>
      </c>
      <c r="E2418" s="17">
        <v>36.64</v>
      </c>
      <c r="F2418" s="17">
        <v>10.98</v>
      </c>
      <c r="G2418" s="12">
        <f t="shared" si="195"/>
        <v>4.7620000000000003E-2</v>
      </c>
    </row>
    <row r="2419" spans="1:7" x14ac:dyDescent="0.35">
      <c r="A2419" s="18">
        <v>45150</v>
      </c>
      <c r="B2419" s="17">
        <f t="shared" si="192"/>
        <v>2023</v>
      </c>
      <c r="C2419" s="17">
        <f t="shared" si="193"/>
        <v>8</v>
      </c>
      <c r="D2419" s="17">
        <f t="shared" si="194"/>
        <v>12</v>
      </c>
      <c r="E2419" s="17">
        <v>31.72</v>
      </c>
      <c r="F2419" s="17">
        <v>10.44</v>
      </c>
      <c r="G2419" s="12">
        <f t="shared" si="195"/>
        <v>4.2159999999999996E-2</v>
      </c>
    </row>
    <row r="2420" spans="1:7" x14ac:dyDescent="0.35">
      <c r="A2420" s="18">
        <v>45151</v>
      </c>
      <c r="B2420" s="17">
        <f t="shared" si="192"/>
        <v>2023</v>
      </c>
      <c r="C2420" s="17">
        <f t="shared" si="193"/>
        <v>8</v>
      </c>
      <c r="D2420" s="17">
        <f t="shared" si="194"/>
        <v>13</v>
      </c>
      <c r="E2420" s="17">
        <v>26.82</v>
      </c>
      <c r="F2420" s="17">
        <v>9.94</v>
      </c>
      <c r="G2420" s="12">
        <f t="shared" si="195"/>
        <v>3.6760000000000001E-2</v>
      </c>
    </row>
    <row r="2421" spans="1:7" x14ac:dyDescent="0.35">
      <c r="A2421" s="18">
        <v>45152</v>
      </c>
      <c r="B2421" s="17">
        <f t="shared" si="192"/>
        <v>2023</v>
      </c>
      <c r="C2421" s="17">
        <f t="shared" si="193"/>
        <v>8</v>
      </c>
      <c r="D2421" s="17">
        <f t="shared" si="194"/>
        <v>14</v>
      </c>
      <c r="E2421" s="17">
        <v>20.16</v>
      </c>
      <c r="F2421" s="17">
        <v>9.0500000000000007</v>
      </c>
      <c r="G2421" s="12">
        <f t="shared" si="195"/>
        <v>2.921E-2</v>
      </c>
    </row>
    <row r="2422" spans="1:7" x14ac:dyDescent="0.35">
      <c r="A2422" s="18">
        <v>45153</v>
      </c>
      <c r="B2422" s="17">
        <f t="shared" si="192"/>
        <v>2023</v>
      </c>
      <c r="C2422" s="17">
        <f t="shared" si="193"/>
        <v>8</v>
      </c>
      <c r="D2422" s="17">
        <f t="shared" si="194"/>
        <v>15</v>
      </c>
      <c r="E2422" s="17">
        <v>16.059999999999999</v>
      </c>
      <c r="F2422" s="17">
        <v>7.03</v>
      </c>
      <c r="G2422" s="12">
        <f t="shared" si="195"/>
        <v>2.3089999999999999E-2</v>
      </c>
    </row>
    <row r="2423" spans="1:7" x14ac:dyDescent="0.35">
      <c r="A2423" s="18">
        <v>45154</v>
      </c>
      <c r="B2423" s="17">
        <f t="shared" si="192"/>
        <v>2023</v>
      </c>
      <c r="C2423" s="17">
        <f t="shared" si="193"/>
        <v>8</v>
      </c>
      <c r="D2423" s="17">
        <f t="shared" si="194"/>
        <v>16</v>
      </c>
      <c r="E2423" s="17">
        <v>29.78</v>
      </c>
      <c r="F2423" s="17">
        <v>8.2200000000000006</v>
      </c>
      <c r="G2423" s="12">
        <f t="shared" si="195"/>
        <v>3.7999999999999999E-2</v>
      </c>
    </row>
    <row r="2424" spans="1:7" x14ac:dyDescent="0.35">
      <c r="A2424" s="18">
        <v>45155</v>
      </c>
      <c r="B2424" s="17">
        <f t="shared" si="192"/>
        <v>2023</v>
      </c>
      <c r="C2424" s="17">
        <f t="shared" si="193"/>
        <v>8</v>
      </c>
      <c r="D2424" s="17">
        <f t="shared" si="194"/>
        <v>17</v>
      </c>
      <c r="E2424" s="17">
        <v>38.46</v>
      </c>
      <c r="F2424" s="17">
        <v>9.56</v>
      </c>
      <c r="G2424" s="12">
        <f t="shared" si="195"/>
        <v>4.802E-2</v>
      </c>
    </row>
    <row r="2425" spans="1:7" x14ac:dyDescent="0.35">
      <c r="A2425" s="18">
        <v>45156</v>
      </c>
      <c r="B2425" s="17">
        <f t="shared" si="192"/>
        <v>2023</v>
      </c>
      <c r="C2425" s="17">
        <f t="shared" si="193"/>
        <v>8</v>
      </c>
      <c r="D2425" s="17">
        <f t="shared" si="194"/>
        <v>18</v>
      </c>
      <c r="E2425" s="17">
        <v>43.07</v>
      </c>
      <c r="F2425" s="17">
        <v>12.38</v>
      </c>
      <c r="G2425" s="12">
        <f t="shared" si="195"/>
        <v>5.5450000000000006E-2</v>
      </c>
    </row>
    <row r="2426" spans="1:7" x14ac:dyDescent="0.35">
      <c r="A2426" s="18">
        <v>45157</v>
      </c>
      <c r="B2426" s="17">
        <f t="shared" si="192"/>
        <v>2023</v>
      </c>
      <c r="C2426" s="17">
        <f t="shared" si="193"/>
        <v>8</v>
      </c>
      <c r="D2426" s="17">
        <f t="shared" si="194"/>
        <v>19</v>
      </c>
      <c r="E2426" s="17">
        <v>24.94</v>
      </c>
      <c r="F2426" s="17">
        <v>9.98</v>
      </c>
      <c r="G2426" s="12">
        <f t="shared" si="195"/>
        <v>3.492E-2</v>
      </c>
    </row>
    <row r="2427" spans="1:7" x14ac:dyDescent="0.35">
      <c r="A2427" s="18">
        <v>45158</v>
      </c>
      <c r="B2427" s="17">
        <f t="shared" si="192"/>
        <v>2023</v>
      </c>
      <c r="C2427" s="17">
        <f t="shared" si="193"/>
        <v>8</v>
      </c>
      <c r="D2427" s="17">
        <f t="shared" si="194"/>
        <v>20</v>
      </c>
      <c r="E2427" s="17">
        <v>32.21</v>
      </c>
      <c r="F2427" s="17">
        <v>10.45</v>
      </c>
      <c r="G2427" s="12">
        <f t="shared" si="195"/>
        <v>4.2659999999999997E-2</v>
      </c>
    </row>
    <row r="2428" spans="1:7" x14ac:dyDescent="0.35">
      <c r="A2428" s="18">
        <v>45159</v>
      </c>
      <c r="B2428" s="17">
        <f t="shared" si="192"/>
        <v>2023</v>
      </c>
      <c r="C2428" s="17">
        <f t="shared" si="193"/>
        <v>8</v>
      </c>
      <c r="D2428" s="17">
        <f t="shared" si="194"/>
        <v>21</v>
      </c>
      <c r="E2428" s="17">
        <v>21.74</v>
      </c>
      <c r="F2428" s="17">
        <v>9.4499999999999993</v>
      </c>
      <c r="G2428" s="12">
        <f t="shared" si="195"/>
        <v>3.1189999999999999E-2</v>
      </c>
    </row>
    <row r="2429" spans="1:7" x14ac:dyDescent="0.35">
      <c r="A2429" s="18">
        <v>45160</v>
      </c>
      <c r="B2429" s="17">
        <f t="shared" si="192"/>
        <v>2023</v>
      </c>
      <c r="C2429" s="17">
        <f t="shared" si="193"/>
        <v>8</v>
      </c>
      <c r="D2429" s="17">
        <f t="shared" si="194"/>
        <v>22</v>
      </c>
      <c r="E2429" s="17">
        <v>8.77</v>
      </c>
      <c r="F2429" s="17">
        <v>6.28</v>
      </c>
      <c r="G2429" s="12">
        <f t="shared" si="195"/>
        <v>1.5050000000000001E-2</v>
      </c>
    </row>
    <row r="2430" spans="1:7" x14ac:dyDescent="0.35">
      <c r="A2430" s="18">
        <v>45161</v>
      </c>
      <c r="B2430" s="17">
        <f t="shared" si="192"/>
        <v>2023</v>
      </c>
      <c r="C2430" s="17">
        <f t="shared" si="193"/>
        <v>8</v>
      </c>
      <c r="D2430" s="17">
        <f t="shared" si="194"/>
        <v>23</v>
      </c>
      <c r="E2430" s="17">
        <v>5.63</v>
      </c>
      <c r="F2430" s="17">
        <v>5.43</v>
      </c>
      <c r="G2430" s="12">
        <f t="shared" si="195"/>
        <v>1.1059999999999999E-2</v>
      </c>
    </row>
    <row r="2431" spans="1:7" x14ac:dyDescent="0.35">
      <c r="A2431" s="18">
        <v>45162</v>
      </c>
      <c r="B2431" s="17">
        <f t="shared" si="192"/>
        <v>2023</v>
      </c>
      <c r="C2431" s="17">
        <f t="shared" si="193"/>
        <v>8</v>
      </c>
      <c r="D2431" s="17">
        <f t="shared" si="194"/>
        <v>24</v>
      </c>
      <c r="E2431" s="17">
        <v>3.76</v>
      </c>
      <c r="F2431" s="17">
        <v>3.17</v>
      </c>
      <c r="G2431" s="12">
        <f t="shared" si="195"/>
        <v>6.9299999999999995E-3</v>
      </c>
    </row>
    <row r="2432" spans="1:7" x14ac:dyDescent="0.35">
      <c r="A2432" s="18">
        <v>45163</v>
      </c>
      <c r="B2432" s="17">
        <f t="shared" si="192"/>
        <v>2023</v>
      </c>
      <c r="C2432" s="17">
        <f t="shared" si="193"/>
        <v>8</v>
      </c>
      <c r="D2432" s="17">
        <f t="shared" si="194"/>
        <v>25</v>
      </c>
      <c r="E2432" s="17">
        <v>2.66</v>
      </c>
      <c r="F2432" s="17">
        <v>1.84</v>
      </c>
      <c r="G2432" s="12">
        <f t="shared" si="195"/>
        <v>4.4999999999999997E-3</v>
      </c>
    </row>
    <row r="2433" spans="1:7" x14ac:dyDescent="0.35">
      <c r="A2433" s="18">
        <v>45164</v>
      </c>
      <c r="B2433" s="17">
        <f t="shared" si="192"/>
        <v>2023</v>
      </c>
      <c r="C2433" s="17">
        <f t="shared" si="193"/>
        <v>8</v>
      </c>
      <c r="D2433" s="17">
        <f t="shared" si="194"/>
        <v>26</v>
      </c>
      <c r="E2433" s="17">
        <v>4.37</v>
      </c>
      <c r="F2433" s="17">
        <v>1.83</v>
      </c>
      <c r="G2433" s="12">
        <f t="shared" si="195"/>
        <v>6.1999999999999998E-3</v>
      </c>
    </row>
    <row r="2434" spans="1:7" x14ac:dyDescent="0.35">
      <c r="A2434" s="18">
        <v>45165</v>
      </c>
      <c r="B2434" s="17">
        <f t="shared" si="192"/>
        <v>2023</v>
      </c>
      <c r="C2434" s="17">
        <f t="shared" si="193"/>
        <v>8</v>
      </c>
      <c r="D2434" s="17">
        <f t="shared" si="194"/>
        <v>27</v>
      </c>
      <c r="E2434" s="17">
        <v>4.1500000000000004</v>
      </c>
      <c r="F2434" s="17">
        <v>1.91</v>
      </c>
      <c r="G2434" s="12">
        <f t="shared" si="195"/>
        <v>6.0600000000000003E-3</v>
      </c>
    </row>
    <row r="2435" spans="1:7" x14ac:dyDescent="0.35">
      <c r="A2435" s="18">
        <v>45166</v>
      </c>
      <c r="B2435" s="17">
        <f t="shared" si="192"/>
        <v>2023</v>
      </c>
      <c r="C2435" s="17">
        <f t="shared" si="193"/>
        <v>8</v>
      </c>
      <c r="D2435" s="17">
        <f t="shared" si="194"/>
        <v>28</v>
      </c>
      <c r="E2435" s="17">
        <v>7.1</v>
      </c>
      <c r="F2435" s="17">
        <v>3.22</v>
      </c>
      <c r="G2435" s="12">
        <f t="shared" si="195"/>
        <v>1.0320000000000001E-2</v>
      </c>
    </row>
    <row r="2436" spans="1:7" x14ac:dyDescent="0.35">
      <c r="A2436" s="18">
        <v>45167</v>
      </c>
      <c r="B2436" s="17">
        <f t="shared" si="192"/>
        <v>2023</v>
      </c>
      <c r="C2436" s="17">
        <f t="shared" si="193"/>
        <v>8</v>
      </c>
      <c r="D2436" s="17">
        <f t="shared" si="194"/>
        <v>29</v>
      </c>
      <c r="E2436" s="17">
        <v>8.8699999999999992</v>
      </c>
      <c r="F2436" s="17">
        <v>5.7</v>
      </c>
      <c r="G2436" s="12">
        <f t="shared" si="195"/>
        <v>1.457E-2</v>
      </c>
    </row>
    <row r="2437" spans="1:7" x14ac:dyDescent="0.35">
      <c r="A2437" s="18">
        <v>45168</v>
      </c>
      <c r="B2437" s="17">
        <f t="shared" si="192"/>
        <v>2023</v>
      </c>
      <c r="C2437" s="17">
        <f t="shared" si="193"/>
        <v>8</v>
      </c>
      <c r="D2437" s="17">
        <f t="shared" si="194"/>
        <v>30</v>
      </c>
      <c r="E2437" s="17">
        <v>4.26</v>
      </c>
      <c r="F2437" s="17">
        <v>5.31</v>
      </c>
      <c r="G2437" s="12">
        <f t="shared" si="195"/>
        <v>9.5700000000000004E-3</v>
      </c>
    </row>
    <row r="2438" spans="1:7" x14ac:dyDescent="0.35">
      <c r="A2438" s="18">
        <v>45169</v>
      </c>
      <c r="B2438" s="17">
        <f t="shared" ref="B2438:B2501" si="196">YEAR(A2438)</f>
        <v>2023</v>
      </c>
      <c r="C2438" s="17">
        <f t="shared" ref="C2438:C2501" si="197">MONTH(A2438)</f>
        <v>8</v>
      </c>
      <c r="D2438" s="17">
        <f t="shared" ref="D2438:D2501" si="198">DAY(A2438)</f>
        <v>31</v>
      </c>
      <c r="E2438" s="17">
        <v>4.63</v>
      </c>
      <c r="F2438" s="17">
        <v>4.07</v>
      </c>
      <c r="G2438" s="12">
        <f t="shared" ref="G2438:G2501" si="199">SUM(E2438:F2438)/1000</f>
        <v>8.6999999999999994E-3</v>
      </c>
    </row>
    <row r="2439" spans="1:7" x14ac:dyDescent="0.35">
      <c r="A2439" s="18">
        <v>45170</v>
      </c>
      <c r="B2439" s="17">
        <f t="shared" si="196"/>
        <v>2023</v>
      </c>
      <c r="C2439" s="17">
        <f t="shared" si="197"/>
        <v>9</v>
      </c>
      <c r="D2439" s="17">
        <f t="shared" si="198"/>
        <v>1</v>
      </c>
      <c r="E2439" s="17">
        <v>2.67</v>
      </c>
      <c r="F2439" s="17">
        <v>2.99</v>
      </c>
      <c r="G2439" s="12">
        <f t="shared" si="199"/>
        <v>5.6600000000000001E-3</v>
      </c>
    </row>
    <row r="2440" spans="1:7" x14ac:dyDescent="0.35">
      <c r="A2440" s="18">
        <v>45171</v>
      </c>
      <c r="B2440" s="17">
        <f t="shared" si="196"/>
        <v>2023</v>
      </c>
      <c r="C2440" s="17">
        <f t="shared" si="197"/>
        <v>9</v>
      </c>
      <c r="D2440" s="17">
        <f t="shared" si="198"/>
        <v>2</v>
      </c>
      <c r="E2440" s="17">
        <v>6.18</v>
      </c>
      <c r="F2440" s="17">
        <v>4.5</v>
      </c>
      <c r="G2440" s="12">
        <f t="shared" si="199"/>
        <v>1.068E-2</v>
      </c>
    </row>
    <row r="2441" spans="1:7" x14ac:dyDescent="0.35">
      <c r="A2441" s="18">
        <v>45172</v>
      </c>
      <c r="B2441" s="17">
        <f t="shared" si="196"/>
        <v>2023</v>
      </c>
      <c r="C2441" s="17">
        <f t="shared" si="197"/>
        <v>9</v>
      </c>
      <c r="D2441" s="17">
        <f t="shared" si="198"/>
        <v>3</v>
      </c>
      <c r="E2441" s="17">
        <v>5.01</v>
      </c>
      <c r="F2441" s="17">
        <v>4</v>
      </c>
      <c r="G2441" s="12">
        <f t="shared" si="199"/>
        <v>9.0100000000000006E-3</v>
      </c>
    </row>
    <row r="2442" spans="1:7" x14ac:dyDescent="0.35">
      <c r="A2442" s="18">
        <v>45173</v>
      </c>
      <c r="B2442" s="17">
        <f t="shared" si="196"/>
        <v>2023</v>
      </c>
      <c r="C2442" s="17">
        <f t="shared" si="197"/>
        <v>9</v>
      </c>
      <c r="D2442" s="17">
        <f t="shared" si="198"/>
        <v>4</v>
      </c>
      <c r="E2442" s="17">
        <v>3.1</v>
      </c>
      <c r="F2442" s="17">
        <v>3.69</v>
      </c>
      <c r="G2442" s="12">
        <f t="shared" si="199"/>
        <v>6.79E-3</v>
      </c>
    </row>
    <row r="2443" spans="1:7" x14ac:dyDescent="0.35">
      <c r="A2443" s="18">
        <v>45174</v>
      </c>
      <c r="B2443" s="17">
        <f t="shared" si="196"/>
        <v>2023</v>
      </c>
      <c r="C2443" s="17">
        <f t="shared" si="197"/>
        <v>9</v>
      </c>
      <c r="D2443" s="17">
        <f t="shared" si="198"/>
        <v>5</v>
      </c>
      <c r="E2443" s="17">
        <v>2.93</v>
      </c>
      <c r="F2443" s="17">
        <v>0</v>
      </c>
      <c r="G2443" s="12">
        <f t="shared" si="199"/>
        <v>2.9300000000000003E-3</v>
      </c>
    </row>
    <row r="2444" spans="1:7" x14ac:dyDescent="0.35">
      <c r="A2444" s="18">
        <v>45175</v>
      </c>
      <c r="B2444" s="17">
        <f t="shared" si="196"/>
        <v>2023</v>
      </c>
      <c r="C2444" s="17">
        <f t="shared" si="197"/>
        <v>9</v>
      </c>
      <c r="D2444" s="17">
        <f t="shared" si="198"/>
        <v>6</v>
      </c>
      <c r="E2444" s="17">
        <v>4.53</v>
      </c>
      <c r="F2444" s="17">
        <v>0</v>
      </c>
      <c r="G2444" s="12">
        <f t="shared" si="199"/>
        <v>4.5300000000000002E-3</v>
      </c>
    </row>
    <row r="2445" spans="1:7" x14ac:dyDescent="0.35">
      <c r="A2445" s="18">
        <v>45176</v>
      </c>
      <c r="B2445" s="17">
        <f t="shared" si="196"/>
        <v>2023</v>
      </c>
      <c r="C2445" s="17">
        <f t="shared" si="197"/>
        <v>9</v>
      </c>
      <c r="D2445" s="17">
        <f t="shared" si="198"/>
        <v>7</v>
      </c>
      <c r="E2445" s="17">
        <v>3.13</v>
      </c>
      <c r="F2445" s="17">
        <v>0</v>
      </c>
      <c r="G2445" s="12">
        <f t="shared" si="199"/>
        <v>3.13E-3</v>
      </c>
    </row>
    <row r="2446" spans="1:7" x14ac:dyDescent="0.35">
      <c r="A2446" s="18">
        <v>45177</v>
      </c>
      <c r="B2446" s="17">
        <f t="shared" si="196"/>
        <v>2023</v>
      </c>
      <c r="C2446" s="17">
        <f t="shared" si="197"/>
        <v>9</v>
      </c>
      <c r="D2446" s="17">
        <f t="shared" si="198"/>
        <v>8</v>
      </c>
      <c r="E2446" s="17">
        <v>6.2</v>
      </c>
      <c r="F2446" s="17">
        <v>0</v>
      </c>
      <c r="G2446" s="12">
        <f t="shared" si="199"/>
        <v>6.1999999999999998E-3</v>
      </c>
    </row>
    <row r="2447" spans="1:7" x14ac:dyDescent="0.35">
      <c r="A2447" s="18">
        <v>45178</v>
      </c>
      <c r="B2447" s="17">
        <f t="shared" si="196"/>
        <v>2023</v>
      </c>
      <c r="C2447" s="17">
        <f t="shared" si="197"/>
        <v>9</v>
      </c>
      <c r="D2447" s="17">
        <f t="shared" si="198"/>
        <v>9</v>
      </c>
      <c r="E2447" s="17">
        <v>12.09</v>
      </c>
      <c r="F2447" s="17">
        <v>0</v>
      </c>
      <c r="G2447" s="12">
        <f t="shared" si="199"/>
        <v>1.209E-2</v>
      </c>
    </row>
    <row r="2448" spans="1:7" x14ac:dyDescent="0.35">
      <c r="A2448" s="18">
        <v>45179</v>
      </c>
      <c r="B2448" s="17">
        <f t="shared" si="196"/>
        <v>2023</v>
      </c>
      <c r="C2448" s="17">
        <f t="shared" si="197"/>
        <v>9</v>
      </c>
      <c r="D2448" s="17">
        <f t="shared" si="198"/>
        <v>10</v>
      </c>
      <c r="E2448" s="17">
        <v>14.08</v>
      </c>
      <c r="F2448" s="17">
        <v>0</v>
      </c>
      <c r="G2448" s="12">
        <f t="shared" si="199"/>
        <v>1.4080000000000001E-2</v>
      </c>
    </row>
    <row r="2449" spans="1:7" x14ac:dyDescent="0.35">
      <c r="A2449" s="18">
        <v>45180</v>
      </c>
      <c r="B2449" s="17">
        <f t="shared" si="196"/>
        <v>2023</v>
      </c>
      <c r="C2449" s="17">
        <f t="shared" si="197"/>
        <v>9</v>
      </c>
      <c r="D2449" s="17">
        <f t="shared" si="198"/>
        <v>11</v>
      </c>
      <c r="E2449" s="17">
        <v>13.47</v>
      </c>
      <c r="F2449" s="17">
        <v>8.32</v>
      </c>
      <c r="G2449" s="12">
        <f t="shared" si="199"/>
        <v>2.179E-2</v>
      </c>
    </row>
    <row r="2450" spans="1:7" x14ac:dyDescent="0.35">
      <c r="A2450" s="18">
        <v>45181</v>
      </c>
      <c r="B2450" s="17">
        <f t="shared" si="196"/>
        <v>2023</v>
      </c>
      <c r="C2450" s="17">
        <f t="shared" si="197"/>
        <v>9</v>
      </c>
      <c r="D2450" s="17">
        <f t="shared" si="198"/>
        <v>12</v>
      </c>
      <c r="E2450" s="17">
        <v>10.53</v>
      </c>
      <c r="F2450" s="17">
        <v>9.89</v>
      </c>
      <c r="G2450" s="12">
        <f t="shared" si="199"/>
        <v>2.0420000000000001E-2</v>
      </c>
    </row>
    <row r="2451" spans="1:7" x14ac:dyDescent="0.35">
      <c r="A2451" s="18">
        <v>45182</v>
      </c>
      <c r="B2451" s="17">
        <f t="shared" si="196"/>
        <v>2023</v>
      </c>
      <c r="C2451" s="17">
        <f t="shared" si="197"/>
        <v>9</v>
      </c>
      <c r="D2451" s="17">
        <f t="shared" si="198"/>
        <v>13</v>
      </c>
      <c r="E2451" s="17">
        <v>7.48</v>
      </c>
      <c r="F2451" s="17">
        <v>10.87</v>
      </c>
      <c r="G2451" s="12">
        <f t="shared" si="199"/>
        <v>1.8350000000000002E-2</v>
      </c>
    </row>
    <row r="2452" spans="1:7" x14ac:dyDescent="0.35">
      <c r="A2452" s="18">
        <v>45183</v>
      </c>
      <c r="B2452" s="17">
        <f t="shared" si="196"/>
        <v>2023</v>
      </c>
      <c r="C2452" s="17">
        <f t="shared" si="197"/>
        <v>9</v>
      </c>
      <c r="D2452" s="17">
        <f t="shared" si="198"/>
        <v>14</v>
      </c>
      <c r="E2452" s="17">
        <v>3.48</v>
      </c>
      <c r="F2452" s="17">
        <v>8.8800000000000008</v>
      </c>
      <c r="G2452" s="12">
        <f t="shared" si="199"/>
        <v>1.2360000000000001E-2</v>
      </c>
    </row>
    <row r="2453" spans="1:7" x14ac:dyDescent="0.35">
      <c r="A2453" s="18">
        <v>45184</v>
      </c>
      <c r="B2453" s="17">
        <f t="shared" si="196"/>
        <v>2023</v>
      </c>
      <c r="C2453" s="17">
        <f t="shared" si="197"/>
        <v>9</v>
      </c>
      <c r="D2453" s="17">
        <f t="shared" si="198"/>
        <v>15</v>
      </c>
      <c r="E2453" s="17">
        <v>4.8600000000000003</v>
      </c>
      <c r="F2453" s="17">
        <v>6.97</v>
      </c>
      <c r="G2453" s="12">
        <f t="shared" si="199"/>
        <v>1.183E-2</v>
      </c>
    </row>
    <row r="2454" spans="1:7" x14ac:dyDescent="0.35">
      <c r="A2454" s="18">
        <v>45185</v>
      </c>
      <c r="B2454" s="17">
        <f t="shared" si="196"/>
        <v>2023</v>
      </c>
      <c r="C2454" s="17">
        <f t="shared" si="197"/>
        <v>9</v>
      </c>
      <c r="D2454" s="17">
        <f t="shared" si="198"/>
        <v>16</v>
      </c>
      <c r="E2454" s="17">
        <v>6.02</v>
      </c>
      <c r="F2454" s="17">
        <v>7.98</v>
      </c>
      <c r="G2454" s="12">
        <f t="shared" si="199"/>
        <v>1.4E-2</v>
      </c>
    </row>
    <row r="2455" spans="1:7" x14ac:dyDescent="0.35">
      <c r="A2455" s="18">
        <v>45186</v>
      </c>
      <c r="B2455" s="17">
        <f t="shared" si="196"/>
        <v>2023</v>
      </c>
      <c r="C2455" s="17">
        <f t="shared" si="197"/>
        <v>9</v>
      </c>
      <c r="D2455" s="17">
        <f t="shared" si="198"/>
        <v>17</v>
      </c>
      <c r="E2455" s="17">
        <v>4.6500000000000004</v>
      </c>
      <c r="F2455" s="17">
        <v>7.04</v>
      </c>
      <c r="G2455" s="12">
        <f t="shared" si="199"/>
        <v>1.1690000000000001E-2</v>
      </c>
    </row>
    <row r="2456" spans="1:7" x14ac:dyDescent="0.35">
      <c r="A2456" s="18">
        <v>45187</v>
      </c>
      <c r="B2456" s="17">
        <f t="shared" si="196"/>
        <v>2023</v>
      </c>
      <c r="C2456" s="17">
        <f t="shared" si="197"/>
        <v>9</v>
      </c>
      <c r="D2456" s="17">
        <f t="shared" si="198"/>
        <v>18</v>
      </c>
      <c r="E2456" s="17">
        <v>5.63</v>
      </c>
      <c r="F2456" s="17">
        <v>6.47</v>
      </c>
      <c r="G2456" s="12">
        <f t="shared" si="199"/>
        <v>1.21E-2</v>
      </c>
    </row>
    <row r="2457" spans="1:7" x14ac:dyDescent="0.35">
      <c r="A2457" s="18">
        <v>45188</v>
      </c>
      <c r="B2457" s="17">
        <f t="shared" si="196"/>
        <v>2023</v>
      </c>
      <c r="C2457" s="17">
        <f t="shared" si="197"/>
        <v>9</v>
      </c>
      <c r="D2457" s="17">
        <f t="shared" si="198"/>
        <v>19</v>
      </c>
      <c r="E2457" s="17">
        <v>6.63</v>
      </c>
      <c r="F2457" s="17">
        <v>9.01</v>
      </c>
      <c r="G2457" s="12">
        <f t="shared" si="199"/>
        <v>1.5640000000000001E-2</v>
      </c>
    </row>
    <row r="2458" spans="1:7" x14ac:dyDescent="0.35">
      <c r="A2458" s="18">
        <v>45189</v>
      </c>
      <c r="B2458" s="17">
        <f t="shared" si="196"/>
        <v>2023</v>
      </c>
      <c r="C2458" s="17">
        <f t="shared" si="197"/>
        <v>9</v>
      </c>
      <c r="D2458" s="17">
        <f t="shared" si="198"/>
        <v>20</v>
      </c>
      <c r="E2458" s="17">
        <v>18.96</v>
      </c>
      <c r="F2458" s="17">
        <v>10.06</v>
      </c>
      <c r="G2458" s="12">
        <f t="shared" si="199"/>
        <v>2.9020000000000004E-2</v>
      </c>
    </row>
    <row r="2459" spans="1:7" x14ac:dyDescent="0.35">
      <c r="A2459" s="18">
        <v>45190</v>
      </c>
      <c r="B2459" s="17">
        <f t="shared" si="196"/>
        <v>2023</v>
      </c>
      <c r="C2459" s="17">
        <f t="shared" si="197"/>
        <v>9</v>
      </c>
      <c r="D2459" s="17">
        <f t="shared" si="198"/>
        <v>21</v>
      </c>
      <c r="E2459" s="17">
        <v>5.42</v>
      </c>
      <c r="F2459" s="17">
        <v>8.0299999999999994</v>
      </c>
      <c r="G2459" s="12">
        <f t="shared" si="199"/>
        <v>1.345E-2</v>
      </c>
    </row>
    <row r="2460" spans="1:7" x14ac:dyDescent="0.35">
      <c r="A2460" s="18">
        <v>45191</v>
      </c>
      <c r="B2460" s="17">
        <f t="shared" si="196"/>
        <v>2023</v>
      </c>
      <c r="C2460" s="17">
        <f t="shared" si="197"/>
        <v>9</v>
      </c>
      <c r="D2460" s="17">
        <f t="shared" si="198"/>
        <v>22</v>
      </c>
      <c r="E2460" s="17">
        <v>2.84</v>
      </c>
      <c r="F2460" s="17">
        <v>1.76</v>
      </c>
      <c r="G2460" s="12">
        <f t="shared" si="199"/>
        <v>4.5999999999999999E-3</v>
      </c>
    </row>
    <row r="2461" spans="1:7" x14ac:dyDescent="0.35">
      <c r="A2461" s="18">
        <v>45192</v>
      </c>
      <c r="B2461" s="17">
        <f t="shared" si="196"/>
        <v>2023</v>
      </c>
      <c r="C2461" s="17">
        <f t="shared" si="197"/>
        <v>9</v>
      </c>
      <c r="D2461" s="17">
        <f t="shared" si="198"/>
        <v>23</v>
      </c>
      <c r="E2461" s="17">
        <v>5.0999999999999996</v>
      </c>
      <c r="F2461" s="17">
        <v>1.35</v>
      </c>
      <c r="G2461" s="12">
        <f t="shared" si="199"/>
        <v>6.4499999999999991E-3</v>
      </c>
    </row>
    <row r="2462" spans="1:7" x14ac:dyDescent="0.35">
      <c r="A2462" s="18">
        <v>45193</v>
      </c>
      <c r="B2462" s="17">
        <f t="shared" si="196"/>
        <v>2023</v>
      </c>
      <c r="C2462" s="17">
        <f t="shared" si="197"/>
        <v>9</v>
      </c>
      <c r="D2462" s="17">
        <f t="shared" si="198"/>
        <v>24</v>
      </c>
      <c r="E2462" s="17">
        <v>6.8</v>
      </c>
      <c r="F2462" s="17">
        <v>1.51</v>
      </c>
      <c r="G2462" s="12">
        <f t="shared" si="199"/>
        <v>8.3099999999999997E-3</v>
      </c>
    </row>
    <row r="2463" spans="1:7" x14ac:dyDescent="0.35">
      <c r="A2463" s="18">
        <v>45194</v>
      </c>
      <c r="B2463" s="17">
        <f t="shared" si="196"/>
        <v>2023</v>
      </c>
      <c r="C2463" s="17">
        <f t="shared" si="197"/>
        <v>9</v>
      </c>
      <c r="D2463" s="17">
        <f t="shared" si="198"/>
        <v>25</v>
      </c>
      <c r="E2463" s="17">
        <v>15.02</v>
      </c>
      <c r="F2463" s="17">
        <v>2.19</v>
      </c>
      <c r="G2463" s="12">
        <f t="shared" si="199"/>
        <v>1.721E-2</v>
      </c>
    </row>
    <row r="2464" spans="1:7" x14ac:dyDescent="0.35">
      <c r="A2464" s="18">
        <v>45195</v>
      </c>
      <c r="B2464" s="17">
        <f t="shared" si="196"/>
        <v>2023</v>
      </c>
      <c r="C2464" s="17">
        <f t="shared" si="197"/>
        <v>9</v>
      </c>
      <c r="D2464" s="17">
        <f t="shared" si="198"/>
        <v>26</v>
      </c>
      <c r="E2464" s="17">
        <v>8.6199999999999992</v>
      </c>
      <c r="F2464" s="17">
        <v>5.68</v>
      </c>
      <c r="G2464" s="12">
        <f t="shared" si="199"/>
        <v>1.4299999999999998E-2</v>
      </c>
    </row>
    <row r="2465" spans="1:7" x14ac:dyDescent="0.35">
      <c r="A2465" s="18">
        <v>45196</v>
      </c>
      <c r="B2465" s="17">
        <f t="shared" si="196"/>
        <v>2023</v>
      </c>
      <c r="C2465" s="17">
        <f t="shared" si="197"/>
        <v>9</v>
      </c>
      <c r="D2465" s="17">
        <f t="shared" si="198"/>
        <v>27</v>
      </c>
      <c r="E2465" s="17">
        <v>18.87</v>
      </c>
      <c r="F2465" s="17">
        <v>7.36</v>
      </c>
      <c r="G2465" s="12">
        <f t="shared" si="199"/>
        <v>2.623E-2</v>
      </c>
    </row>
    <row r="2466" spans="1:7" x14ac:dyDescent="0.35">
      <c r="A2466" s="18">
        <v>45197</v>
      </c>
      <c r="B2466" s="17">
        <f t="shared" si="196"/>
        <v>2023</v>
      </c>
      <c r="C2466" s="17">
        <f t="shared" si="197"/>
        <v>9</v>
      </c>
      <c r="D2466" s="17">
        <f t="shared" si="198"/>
        <v>28</v>
      </c>
      <c r="E2466" s="17">
        <v>20.79</v>
      </c>
      <c r="F2466" s="17">
        <v>7.44</v>
      </c>
      <c r="G2466" s="12">
        <f t="shared" si="199"/>
        <v>2.8230000000000002E-2</v>
      </c>
    </row>
    <row r="2467" spans="1:7" x14ac:dyDescent="0.35">
      <c r="A2467" s="18">
        <v>45198</v>
      </c>
      <c r="B2467" s="17">
        <f t="shared" si="196"/>
        <v>2023</v>
      </c>
      <c r="C2467" s="17">
        <f t="shared" si="197"/>
        <v>9</v>
      </c>
      <c r="D2467" s="17">
        <f t="shared" si="198"/>
        <v>29</v>
      </c>
      <c r="E2467" s="17">
        <v>6.87</v>
      </c>
      <c r="F2467" s="17">
        <v>5.47</v>
      </c>
      <c r="G2467" s="12">
        <f t="shared" si="199"/>
        <v>1.234E-2</v>
      </c>
    </row>
    <row r="2468" spans="1:7" x14ac:dyDescent="0.35">
      <c r="A2468" s="18">
        <v>45199</v>
      </c>
      <c r="B2468" s="17">
        <f t="shared" si="196"/>
        <v>2023</v>
      </c>
      <c r="C2468" s="17">
        <f t="shared" si="197"/>
        <v>9</v>
      </c>
      <c r="D2468" s="17">
        <f t="shared" si="198"/>
        <v>30</v>
      </c>
      <c r="E2468" s="17">
        <v>4.8</v>
      </c>
      <c r="F2468" s="17">
        <v>4.84</v>
      </c>
      <c r="G2468" s="12">
        <f t="shared" si="199"/>
        <v>9.640000000000001E-3</v>
      </c>
    </row>
    <row r="2469" spans="1:7" x14ac:dyDescent="0.35">
      <c r="A2469" s="18">
        <v>45200</v>
      </c>
      <c r="B2469" s="17">
        <f t="shared" si="196"/>
        <v>2023</v>
      </c>
      <c r="C2469" s="17">
        <f t="shared" si="197"/>
        <v>10</v>
      </c>
      <c r="D2469" s="17">
        <f t="shared" si="198"/>
        <v>1</v>
      </c>
      <c r="E2469" s="17">
        <v>3.88</v>
      </c>
      <c r="F2469" s="17">
        <v>0.01</v>
      </c>
      <c r="G2469" s="12">
        <f t="shared" si="199"/>
        <v>3.8899999999999998E-3</v>
      </c>
    </row>
    <row r="2470" spans="1:7" x14ac:dyDescent="0.35">
      <c r="A2470" s="18">
        <v>45201</v>
      </c>
      <c r="B2470" s="17">
        <f t="shared" si="196"/>
        <v>2023</v>
      </c>
      <c r="C2470" s="17">
        <f t="shared" si="197"/>
        <v>10</v>
      </c>
      <c r="D2470" s="17">
        <f t="shared" si="198"/>
        <v>2</v>
      </c>
      <c r="E2470" s="17">
        <v>14.47</v>
      </c>
      <c r="F2470" s="17">
        <v>0</v>
      </c>
      <c r="G2470" s="12">
        <f t="shared" si="199"/>
        <v>1.447E-2</v>
      </c>
    </row>
    <row r="2471" spans="1:7" x14ac:dyDescent="0.35">
      <c r="A2471" s="18">
        <v>45202</v>
      </c>
      <c r="B2471" s="17">
        <f t="shared" si="196"/>
        <v>2023</v>
      </c>
      <c r="C2471" s="17">
        <f t="shared" si="197"/>
        <v>10</v>
      </c>
      <c r="D2471" s="17">
        <f t="shared" si="198"/>
        <v>3</v>
      </c>
      <c r="E2471" s="17">
        <v>14.11</v>
      </c>
      <c r="F2471" s="17">
        <v>0</v>
      </c>
      <c r="G2471" s="12">
        <f t="shared" si="199"/>
        <v>1.4109999999999999E-2</v>
      </c>
    </row>
    <row r="2472" spans="1:7" x14ac:dyDescent="0.35">
      <c r="A2472" s="18">
        <v>45203</v>
      </c>
      <c r="B2472" s="17">
        <f t="shared" si="196"/>
        <v>2023</v>
      </c>
      <c r="C2472" s="17">
        <f t="shared" si="197"/>
        <v>10</v>
      </c>
      <c r="D2472" s="17">
        <f t="shared" si="198"/>
        <v>4</v>
      </c>
      <c r="E2472" s="17">
        <v>12.63</v>
      </c>
      <c r="F2472" s="17">
        <v>0</v>
      </c>
      <c r="G2472" s="12">
        <f t="shared" si="199"/>
        <v>1.2630000000000001E-2</v>
      </c>
    </row>
    <row r="2473" spans="1:7" x14ac:dyDescent="0.35">
      <c r="A2473" s="18">
        <v>45204</v>
      </c>
      <c r="B2473" s="17">
        <f t="shared" si="196"/>
        <v>2023</v>
      </c>
      <c r="C2473" s="17">
        <f t="shared" si="197"/>
        <v>10</v>
      </c>
      <c r="D2473" s="17">
        <f t="shared" si="198"/>
        <v>5</v>
      </c>
      <c r="E2473" s="17">
        <v>21.77</v>
      </c>
      <c r="F2473" s="17">
        <v>0</v>
      </c>
      <c r="G2473" s="12">
        <f t="shared" si="199"/>
        <v>2.1770000000000001E-2</v>
      </c>
    </row>
    <row r="2474" spans="1:7" x14ac:dyDescent="0.35">
      <c r="A2474" s="18">
        <v>45205</v>
      </c>
      <c r="B2474" s="17">
        <f t="shared" si="196"/>
        <v>2023</v>
      </c>
      <c r="C2474" s="17">
        <f t="shared" si="197"/>
        <v>10</v>
      </c>
      <c r="D2474" s="17">
        <f t="shared" si="198"/>
        <v>6</v>
      </c>
      <c r="E2474" s="17">
        <v>21.01</v>
      </c>
      <c r="F2474" s="17">
        <v>0</v>
      </c>
      <c r="G2474" s="12">
        <f t="shared" si="199"/>
        <v>2.1010000000000001E-2</v>
      </c>
    </row>
    <row r="2475" spans="1:7" x14ac:dyDescent="0.35">
      <c r="A2475" s="18">
        <v>45206</v>
      </c>
      <c r="B2475" s="17">
        <f t="shared" si="196"/>
        <v>2023</v>
      </c>
      <c r="C2475" s="17">
        <f t="shared" si="197"/>
        <v>10</v>
      </c>
      <c r="D2475" s="17">
        <f t="shared" si="198"/>
        <v>7</v>
      </c>
      <c r="E2475" s="17">
        <v>22.56</v>
      </c>
      <c r="F2475" s="17">
        <v>0</v>
      </c>
      <c r="G2475" s="12">
        <f t="shared" si="199"/>
        <v>2.256E-2</v>
      </c>
    </row>
    <row r="2476" spans="1:7" x14ac:dyDescent="0.35">
      <c r="A2476" s="18">
        <v>45207</v>
      </c>
      <c r="B2476" s="17">
        <f t="shared" si="196"/>
        <v>2023</v>
      </c>
      <c r="C2476" s="17">
        <f t="shared" si="197"/>
        <v>10</v>
      </c>
      <c r="D2476" s="17">
        <f t="shared" si="198"/>
        <v>8</v>
      </c>
      <c r="E2476" s="17">
        <v>22.49</v>
      </c>
      <c r="F2476" s="17">
        <v>0</v>
      </c>
      <c r="G2476" s="12">
        <f t="shared" si="199"/>
        <v>2.249E-2</v>
      </c>
    </row>
    <row r="2477" spans="1:7" x14ac:dyDescent="0.35">
      <c r="A2477" s="18">
        <v>45208</v>
      </c>
      <c r="B2477" s="17">
        <f t="shared" si="196"/>
        <v>2023</v>
      </c>
      <c r="C2477" s="17">
        <f t="shared" si="197"/>
        <v>10</v>
      </c>
      <c r="D2477" s="17">
        <f t="shared" si="198"/>
        <v>9</v>
      </c>
      <c r="E2477" s="17">
        <v>26.09</v>
      </c>
      <c r="F2477" s="17">
        <v>0</v>
      </c>
      <c r="G2477" s="12">
        <f t="shared" si="199"/>
        <v>2.6089999999999999E-2</v>
      </c>
    </row>
    <row r="2478" spans="1:7" x14ac:dyDescent="0.35">
      <c r="A2478" s="18">
        <v>45209</v>
      </c>
      <c r="B2478" s="17">
        <f t="shared" si="196"/>
        <v>2023</v>
      </c>
      <c r="C2478" s="17">
        <f t="shared" si="197"/>
        <v>10</v>
      </c>
      <c r="D2478" s="17">
        <f t="shared" si="198"/>
        <v>10</v>
      </c>
      <c r="E2478" s="17">
        <v>29.14</v>
      </c>
      <c r="F2478" s="17">
        <v>0</v>
      </c>
      <c r="G2478" s="12">
        <f t="shared" si="199"/>
        <v>2.9139999999999999E-2</v>
      </c>
    </row>
    <row r="2479" spans="1:7" x14ac:dyDescent="0.35">
      <c r="A2479" s="18">
        <v>45210</v>
      </c>
      <c r="B2479" s="17">
        <f t="shared" si="196"/>
        <v>2023</v>
      </c>
      <c r="C2479" s="17">
        <f t="shared" si="197"/>
        <v>10</v>
      </c>
      <c r="D2479" s="17">
        <f t="shared" si="198"/>
        <v>11</v>
      </c>
      <c r="E2479" s="17">
        <v>21.16</v>
      </c>
      <c r="F2479" s="17">
        <v>0</v>
      </c>
      <c r="G2479" s="12">
        <f t="shared" si="199"/>
        <v>2.1160000000000002E-2</v>
      </c>
    </row>
    <row r="2480" spans="1:7" x14ac:dyDescent="0.35">
      <c r="A2480" s="18">
        <v>45211</v>
      </c>
      <c r="B2480" s="17">
        <f t="shared" si="196"/>
        <v>2023</v>
      </c>
      <c r="C2480" s="17">
        <f t="shared" si="197"/>
        <v>10</v>
      </c>
      <c r="D2480" s="17">
        <f t="shared" si="198"/>
        <v>12</v>
      </c>
      <c r="E2480" s="17">
        <v>7.24</v>
      </c>
      <c r="F2480" s="17">
        <v>0</v>
      </c>
      <c r="G2480" s="12">
        <f t="shared" si="199"/>
        <v>7.2399999999999999E-3</v>
      </c>
    </row>
    <row r="2481" spans="1:7" x14ac:dyDescent="0.35">
      <c r="A2481" s="18">
        <v>45212</v>
      </c>
      <c r="B2481" s="17">
        <f t="shared" si="196"/>
        <v>2023</v>
      </c>
      <c r="C2481" s="17">
        <f t="shared" si="197"/>
        <v>10</v>
      </c>
      <c r="D2481" s="17">
        <f t="shared" si="198"/>
        <v>13</v>
      </c>
      <c r="E2481" s="17">
        <v>16.97</v>
      </c>
      <c r="F2481" s="17">
        <v>0</v>
      </c>
      <c r="G2481" s="12">
        <f t="shared" si="199"/>
        <v>1.6969999999999999E-2</v>
      </c>
    </row>
    <row r="2482" spans="1:7" x14ac:dyDescent="0.35">
      <c r="A2482" s="18">
        <v>45213</v>
      </c>
      <c r="B2482" s="17">
        <f t="shared" si="196"/>
        <v>2023</v>
      </c>
      <c r="C2482" s="17">
        <f t="shared" si="197"/>
        <v>10</v>
      </c>
      <c r="D2482" s="17">
        <f t="shared" si="198"/>
        <v>14</v>
      </c>
      <c r="E2482" s="17">
        <v>4.66</v>
      </c>
      <c r="F2482" s="17">
        <v>0</v>
      </c>
      <c r="G2482" s="12">
        <f t="shared" si="199"/>
        <v>4.6600000000000001E-3</v>
      </c>
    </row>
    <row r="2483" spans="1:7" x14ac:dyDescent="0.35">
      <c r="A2483" s="18">
        <v>45214</v>
      </c>
      <c r="B2483" s="17">
        <f t="shared" si="196"/>
        <v>2023</v>
      </c>
      <c r="C2483" s="17">
        <f t="shared" si="197"/>
        <v>10</v>
      </c>
      <c r="D2483" s="17">
        <f t="shared" si="198"/>
        <v>15</v>
      </c>
      <c r="E2483" s="17">
        <v>4.72</v>
      </c>
      <c r="F2483" s="17">
        <v>0</v>
      </c>
      <c r="G2483" s="12">
        <f t="shared" si="199"/>
        <v>4.7199999999999994E-3</v>
      </c>
    </row>
    <row r="2484" spans="1:7" x14ac:dyDescent="0.35">
      <c r="A2484" s="18">
        <v>45215</v>
      </c>
      <c r="B2484" s="17">
        <f t="shared" si="196"/>
        <v>2023</v>
      </c>
      <c r="C2484" s="17">
        <f t="shared" si="197"/>
        <v>10</v>
      </c>
      <c r="D2484" s="17">
        <f t="shared" si="198"/>
        <v>16</v>
      </c>
      <c r="E2484" s="17">
        <v>5.51</v>
      </c>
      <c r="F2484" s="17">
        <v>0</v>
      </c>
      <c r="G2484" s="12">
        <f t="shared" si="199"/>
        <v>5.5100000000000001E-3</v>
      </c>
    </row>
    <row r="2485" spans="1:7" x14ac:dyDescent="0.35">
      <c r="A2485" s="18">
        <v>45216</v>
      </c>
      <c r="B2485" s="17">
        <f t="shared" si="196"/>
        <v>2023</v>
      </c>
      <c r="C2485" s="17">
        <f t="shared" si="197"/>
        <v>10</v>
      </c>
      <c r="D2485" s="17">
        <f t="shared" si="198"/>
        <v>17</v>
      </c>
      <c r="E2485" s="17">
        <v>27.89</v>
      </c>
      <c r="F2485" s="17">
        <v>0</v>
      </c>
      <c r="G2485" s="12">
        <f t="shared" si="199"/>
        <v>2.7890000000000002E-2</v>
      </c>
    </row>
    <row r="2486" spans="1:7" x14ac:dyDescent="0.35">
      <c r="A2486" s="18">
        <v>45217</v>
      </c>
      <c r="B2486" s="17">
        <f t="shared" si="196"/>
        <v>2023</v>
      </c>
      <c r="C2486" s="17">
        <f t="shared" si="197"/>
        <v>10</v>
      </c>
      <c r="D2486" s="17">
        <f t="shared" si="198"/>
        <v>18</v>
      </c>
      <c r="E2486" s="17">
        <v>27.94</v>
      </c>
      <c r="F2486" s="17">
        <v>0</v>
      </c>
      <c r="G2486" s="12">
        <f t="shared" si="199"/>
        <v>2.794E-2</v>
      </c>
    </row>
    <row r="2487" spans="1:7" x14ac:dyDescent="0.35">
      <c r="A2487" s="18">
        <v>45218</v>
      </c>
      <c r="B2487" s="17">
        <f t="shared" si="196"/>
        <v>2023</v>
      </c>
      <c r="C2487" s="17">
        <f t="shared" si="197"/>
        <v>10</v>
      </c>
      <c r="D2487" s="17">
        <f t="shared" si="198"/>
        <v>19</v>
      </c>
      <c r="E2487" s="17">
        <v>25.75</v>
      </c>
      <c r="F2487" s="17">
        <v>0</v>
      </c>
      <c r="G2487" s="12">
        <f t="shared" si="199"/>
        <v>2.5749999999999999E-2</v>
      </c>
    </row>
    <row r="2488" spans="1:7" x14ac:dyDescent="0.35">
      <c r="A2488" s="18">
        <v>45219</v>
      </c>
      <c r="B2488" s="17">
        <f t="shared" si="196"/>
        <v>2023</v>
      </c>
      <c r="C2488" s="17">
        <f t="shared" si="197"/>
        <v>10</v>
      </c>
      <c r="D2488" s="17">
        <f t="shared" si="198"/>
        <v>20</v>
      </c>
      <c r="E2488" s="17">
        <v>20.94</v>
      </c>
      <c r="F2488" s="17">
        <v>5.9</v>
      </c>
      <c r="G2488" s="12">
        <f t="shared" si="199"/>
        <v>2.6840000000000003E-2</v>
      </c>
    </row>
    <row r="2489" spans="1:7" x14ac:dyDescent="0.35">
      <c r="A2489" s="18">
        <v>45220</v>
      </c>
      <c r="B2489" s="17">
        <f t="shared" si="196"/>
        <v>2023</v>
      </c>
      <c r="C2489" s="17">
        <f t="shared" si="197"/>
        <v>10</v>
      </c>
      <c r="D2489" s="17">
        <f t="shared" si="198"/>
        <v>21</v>
      </c>
      <c r="E2489" s="17">
        <v>20.03</v>
      </c>
      <c r="F2489" s="17">
        <v>0.01</v>
      </c>
      <c r="G2489" s="12">
        <f t="shared" si="199"/>
        <v>2.0040000000000002E-2</v>
      </c>
    </row>
    <row r="2490" spans="1:7" x14ac:dyDescent="0.35">
      <c r="A2490" s="18">
        <v>45221</v>
      </c>
      <c r="B2490" s="17">
        <f t="shared" si="196"/>
        <v>2023</v>
      </c>
      <c r="C2490" s="17">
        <f t="shared" si="197"/>
        <v>10</v>
      </c>
      <c r="D2490" s="17">
        <f t="shared" si="198"/>
        <v>22</v>
      </c>
      <c r="E2490" s="17">
        <v>16.03</v>
      </c>
      <c r="F2490" s="17">
        <v>0</v>
      </c>
      <c r="G2490" s="12">
        <f t="shared" si="199"/>
        <v>1.6030000000000003E-2</v>
      </c>
    </row>
    <row r="2491" spans="1:7" x14ac:dyDescent="0.35">
      <c r="A2491" s="18">
        <v>45222</v>
      </c>
      <c r="B2491" s="17">
        <f t="shared" si="196"/>
        <v>2023</v>
      </c>
      <c r="C2491" s="17">
        <f t="shared" si="197"/>
        <v>10</v>
      </c>
      <c r="D2491" s="17">
        <f t="shared" si="198"/>
        <v>23</v>
      </c>
      <c r="E2491" s="17">
        <v>28.71</v>
      </c>
      <c r="F2491" s="17">
        <v>0</v>
      </c>
      <c r="G2491" s="12">
        <f t="shared" si="199"/>
        <v>2.8709999999999999E-2</v>
      </c>
    </row>
    <row r="2492" spans="1:7" x14ac:dyDescent="0.35">
      <c r="A2492" s="18">
        <v>45223</v>
      </c>
      <c r="B2492" s="17">
        <f t="shared" si="196"/>
        <v>2023</v>
      </c>
      <c r="C2492" s="17">
        <f t="shared" si="197"/>
        <v>10</v>
      </c>
      <c r="D2492" s="17">
        <f t="shared" si="198"/>
        <v>24</v>
      </c>
      <c r="E2492" s="17">
        <v>27.54</v>
      </c>
      <c r="F2492" s="17">
        <v>0</v>
      </c>
      <c r="G2492" s="12">
        <f t="shared" si="199"/>
        <v>2.7539999999999999E-2</v>
      </c>
    </row>
    <row r="2493" spans="1:7" x14ac:dyDescent="0.35">
      <c r="A2493" s="18">
        <v>45224</v>
      </c>
      <c r="B2493" s="17">
        <f t="shared" si="196"/>
        <v>2023</v>
      </c>
      <c r="C2493" s="17">
        <f t="shared" si="197"/>
        <v>10</v>
      </c>
      <c r="D2493" s="17">
        <f t="shared" si="198"/>
        <v>25</v>
      </c>
      <c r="E2493" s="17">
        <v>26.7</v>
      </c>
      <c r="F2493" s="17">
        <v>0</v>
      </c>
      <c r="G2493" s="12">
        <f t="shared" si="199"/>
        <v>2.6699999999999998E-2</v>
      </c>
    </row>
    <row r="2494" spans="1:7" x14ac:dyDescent="0.35">
      <c r="A2494" s="18">
        <v>45225</v>
      </c>
      <c r="B2494" s="17">
        <f t="shared" si="196"/>
        <v>2023</v>
      </c>
      <c r="C2494" s="17">
        <f t="shared" si="197"/>
        <v>10</v>
      </c>
      <c r="D2494" s="17">
        <f t="shared" si="198"/>
        <v>26</v>
      </c>
      <c r="E2494" s="17">
        <v>22.92</v>
      </c>
      <c r="F2494" s="17">
        <v>0</v>
      </c>
      <c r="G2494" s="12">
        <f t="shared" si="199"/>
        <v>2.2920000000000003E-2</v>
      </c>
    </row>
    <row r="2495" spans="1:7" x14ac:dyDescent="0.35">
      <c r="A2495" s="18">
        <v>45226</v>
      </c>
      <c r="B2495" s="17">
        <f t="shared" si="196"/>
        <v>2023</v>
      </c>
      <c r="C2495" s="17">
        <f t="shared" si="197"/>
        <v>10</v>
      </c>
      <c r="D2495" s="17">
        <f t="shared" si="198"/>
        <v>27</v>
      </c>
      <c r="E2495" s="17">
        <v>21.46</v>
      </c>
      <c r="F2495" s="17">
        <v>0</v>
      </c>
      <c r="G2495" s="12">
        <f t="shared" si="199"/>
        <v>2.146E-2</v>
      </c>
    </row>
    <row r="2496" spans="1:7" x14ac:dyDescent="0.35">
      <c r="A2496" s="18">
        <v>45227</v>
      </c>
      <c r="B2496" s="17">
        <f t="shared" si="196"/>
        <v>2023</v>
      </c>
      <c r="C2496" s="17">
        <f t="shared" si="197"/>
        <v>10</v>
      </c>
      <c r="D2496" s="17">
        <f t="shared" si="198"/>
        <v>28</v>
      </c>
      <c r="E2496" s="17">
        <v>20.190000000000001</v>
      </c>
      <c r="F2496" s="17">
        <v>0</v>
      </c>
      <c r="G2496" s="12">
        <f t="shared" si="199"/>
        <v>2.019E-2</v>
      </c>
    </row>
    <row r="2497" spans="1:7" x14ac:dyDescent="0.35">
      <c r="A2497" s="18">
        <v>45228</v>
      </c>
      <c r="B2497" s="17">
        <f t="shared" si="196"/>
        <v>2023</v>
      </c>
      <c r="C2497" s="17">
        <f t="shared" si="197"/>
        <v>10</v>
      </c>
      <c r="D2497" s="17">
        <f t="shared" si="198"/>
        <v>29</v>
      </c>
      <c r="E2497" s="17">
        <v>14.64</v>
      </c>
      <c r="F2497" s="17">
        <v>0</v>
      </c>
      <c r="G2497" s="12">
        <f t="shared" si="199"/>
        <v>1.464E-2</v>
      </c>
    </row>
    <row r="2498" spans="1:7" x14ac:dyDescent="0.35">
      <c r="A2498" s="18">
        <v>45229</v>
      </c>
      <c r="B2498" s="17">
        <f t="shared" si="196"/>
        <v>2023</v>
      </c>
      <c r="C2498" s="17">
        <f t="shared" si="197"/>
        <v>10</v>
      </c>
      <c r="D2498" s="17">
        <f t="shared" si="198"/>
        <v>30</v>
      </c>
      <c r="E2498" s="17">
        <v>6.06</v>
      </c>
      <c r="F2498" s="17">
        <v>0</v>
      </c>
      <c r="G2498" s="12">
        <f t="shared" si="199"/>
        <v>6.0599999999999994E-3</v>
      </c>
    </row>
    <row r="2499" spans="1:7" x14ac:dyDescent="0.35">
      <c r="A2499" s="18">
        <v>45230</v>
      </c>
      <c r="B2499" s="17">
        <f t="shared" si="196"/>
        <v>2023</v>
      </c>
      <c r="C2499" s="17">
        <f t="shared" si="197"/>
        <v>10</v>
      </c>
      <c r="D2499" s="17">
        <f t="shared" si="198"/>
        <v>31</v>
      </c>
      <c r="E2499" s="17">
        <v>4.26</v>
      </c>
      <c r="F2499" s="17">
        <v>0</v>
      </c>
      <c r="G2499" s="12">
        <f t="shared" si="199"/>
        <v>4.2599999999999999E-3</v>
      </c>
    </row>
    <row r="2500" spans="1:7" x14ac:dyDescent="0.35">
      <c r="A2500" s="18">
        <v>45231</v>
      </c>
      <c r="B2500" s="17">
        <f t="shared" si="196"/>
        <v>2023</v>
      </c>
      <c r="C2500" s="17">
        <f t="shared" si="197"/>
        <v>11</v>
      </c>
      <c r="D2500" s="17">
        <f t="shared" si="198"/>
        <v>1</v>
      </c>
      <c r="E2500" s="17">
        <v>13.84</v>
      </c>
      <c r="F2500" s="17">
        <v>0</v>
      </c>
      <c r="G2500" s="12">
        <f t="shared" si="199"/>
        <v>1.384E-2</v>
      </c>
    </row>
    <row r="2501" spans="1:7" x14ac:dyDescent="0.35">
      <c r="A2501" s="18">
        <v>45232</v>
      </c>
      <c r="B2501" s="17">
        <f t="shared" si="196"/>
        <v>2023</v>
      </c>
      <c r="C2501" s="17">
        <f t="shared" si="197"/>
        <v>11</v>
      </c>
      <c r="D2501" s="17">
        <f t="shared" si="198"/>
        <v>2</v>
      </c>
      <c r="E2501" s="17">
        <v>24.9</v>
      </c>
      <c r="F2501" s="17">
        <v>0</v>
      </c>
      <c r="G2501" s="12">
        <f t="shared" si="199"/>
        <v>2.4899999999999999E-2</v>
      </c>
    </row>
    <row r="2502" spans="1:7" x14ac:dyDescent="0.35">
      <c r="A2502" s="18">
        <v>45233</v>
      </c>
      <c r="B2502" s="17">
        <f t="shared" ref="B2502:B2565" si="200">YEAR(A2502)</f>
        <v>2023</v>
      </c>
      <c r="C2502" s="17">
        <f t="shared" ref="C2502:C2565" si="201">MONTH(A2502)</f>
        <v>11</v>
      </c>
      <c r="D2502" s="17">
        <f t="shared" ref="D2502:D2565" si="202">DAY(A2502)</f>
        <v>3</v>
      </c>
      <c r="E2502" s="17">
        <v>26.51</v>
      </c>
      <c r="F2502" s="17">
        <v>0</v>
      </c>
      <c r="G2502" s="12">
        <f t="shared" ref="G2502:G2565" si="203">SUM(E2502:F2502)/1000</f>
        <v>2.6510000000000002E-2</v>
      </c>
    </row>
    <row r="2503" spans="1:7" x14ac:dyDescent="0.35">
      <c r="A2503" s="18">
        <v>45234</v>
      </c>
      <c r="B2503" s="17">
        <f t="shared" si="200"/>
        <v>2023</v>
      </c>
      <c r="C2503" s="17">
        <f t="shared" si="201"/>
        <v>11</v>
      </c>
      <c r="D2503" s="17">
        <f t="shared" si="202"/>
        <v>4</v>
      </c>
      <c r="E2503" s="17">
        <v>6.7</v>
      </c>
      <c r="F2503" s="17">
        <v>0</v>
      </c>
      <c r="G2503" s="12">
        <f t="shared" si="203"/>
        <v>6.7000000000000002E-3</v>
      </c>
    </row>
    <row r="2504" spans="1:7" x14ac:dyDescent="0.35">
      <c r="A2504" s="18">
        <v>45235</v>
      </c>
      <c r="B2504" s="17">
        <f t="shared" si="200"/>
        <v>2023</v>
      </c>
      <c r="C2504" s="17">
        <f t="shared" si="201"/>
        <v>11</v>
      </c>
      <c r="D2504" s="17">
        <f t="shared" si="202"/>
        <v>5</v>
      </c>
      <c r="E2504" s="17">
        <v>6.15</v>
      </c>
      <c r="F2504" s="17">
        <v>0</v>
      </c>
      <c r="G2504" s="12">
        <f t="shared" si="203"/>
        <v>6.1500000000000001E-3</v>
      </c>
    </row>
    <row r="2505" spans="1:7" x14ac:dyDescent="0.35">
      <c r="A2505" s="18">
        <v>45236</v>
      </c>
      <c r="B2505" s="17">
        <f t="shared" si="200"/>
        <v>2023</v>
      </c>
      <c r="C2505" s="17">
        <f t="shared" si="201"/>
        <v>11</v>
      </c>
      <c r="D2505" s="17">
        <f t="shared" si="202"/>
        <v>6</v>
      </c>
      <c r="E2505" s="17">
        <v>13.61</v>
      </c>
      <c r="F2505" s="17">
        <v>0</v>
      </c>
      <c r="G2505" s="12">
        <f t="shared" si="203"/>
        <v>1.3609999999999999E-2</v>
      </c>
    </row>
    <row r="2506" spans="1:7" x14ac:dyDescent="0.35">
      <c r="A2506" s="18">
        <v>45237</v>
      </c>
      <c r="B2506" s="17">
        <f t="shared" si="200"/>
        <v>2023</v>
      </c>
      <c r="C2506" s="17">
        <f t="shared" si="201"/>
        <v>11</v>
      </c>
      <c r="D2506" s="17">
        <f t="shared" si="202"/>
        <v>7</v>
      </c>
      <c r="E2506" s="17">
        <v>19.93</v>
      </c>
      <c r="F2506" s="17">
        <v>0</v>
      </c>
      <c r="G2506" s="12">
        <f t="shared" si="203"/>
        <v>1.993E-2</v>
      </c>
    </row>
    <row r="2507" spans="1:7" x14ac:dyDescent="0.35">
      <c r="A2507" s="18">
        <v>45238</v>
      </c>
      <c r="B2507" s="17">
        <f t="shared" si="200"/>
        <v>2023</v>
      </c>
      <c r="C2507" s="17">
        <f t="shared" si="201"/>
        <v>11</v>
      </c>
      <c r="D2507" s="17">
        <f t="shared" si="202"/>
        <v>8</v>
      </c>
      <c r="E2507" s="17">
        <v>23.46</v>
      </c>
      <c r="F2507" s="17">
        <v>0</v>
      </c>
      <c r="G2507" s="12">
        <f t="shared" si="203"/>
        <v>2.3460000000000002E-2</v>
      </c>
    </row>
    <row r="2508" spans="1:7" x14ac:dyDescent="0.35">
      <c r="A2508" s="18">
        <v>45239</v>
      </c>
      <c r="B2508" s="17">
        <f t="shared" si="200"/>
        <v>2023</v>
      </c>
      <c r="C2508" s="17">
        <f t="shared" si="201"/>
        <v>11</v>
      </c>
      <c r="D2508" s="17">
        <f t="shared" si="202"/>
        <v>9</v>
      </c>
      <c r="E2508" s="17">
        <v>22.75</v>
      </c>
      <c r="F2508" s="17">
        <v>0</v>
      </c>
      <c r="G2508" s="12">
        <f t="shared" si="203"/>
        <v>2.2749999999999999E-2</v>
      </c>
    </row>
    <row r="2509" spans="1:7" x14ac:dyDescent="0.35">
      <c r="A2509" s="18">
        <v>45240</v>
      </c>
      <c r="B2509" s="17">
        <f t="shared" si="200"/>
        <v>2023</v>
      </c>
      <c r="C2509" s="17">
        <f t="shared" si="201"/>
        <v>11</v>
      </c>
      <c r="D2509" s="17">
        <f t="shared" si="202"/>
        <v>10</v>
      </c>
      <c r="E2509" s="17">
        <v>26.17</v>
      </c>
      <c r="F2509" s="17">
        <v>0</v>
      </c>
      <c r="G2509" s="12">
        <f t="shared" si="203"/>
        <v>2.6170000000000002E-2</v>
      </c>
    </row>
    <row r="2510" spans="1:7" x14ac:dyDescent="0.35">
      <c r="A2510" s="18">
        <v>45241</v>
      </c>
      <c r="B2510" s="17">
        <f t="shared" si="200"/>
        <v>2023</v>
      </c>
      <c r="C2510" s="17">
        <f t="shared" si="201"/>
        <v>11</v>
      </c>
      <c r="D2510" s="17">
        <f t="shared" si="202"/>
        <v>11</v>
      </c>
      <c r="E2510" s="17">
        <v>23.24</v>
      </c>
      <c r="F2510" s="17">
        <v>0</v>
      </c>
      <c r="G2510" s="12">
        <f t="shared" si="203"/>
        <v>2.3239999999999997E-2</v>
      </c>
    </row>
    <row r="2511" spans="1:7" x14ac:dyDescent="0.35">
      <c r="A2511" s="18">
        <v>45242</v>
      </c>
      <c r="B2511" s="17">
        <f t="shared" si="200"/>
        <v>2023</v>
      </c>
      <c r="C2511" s="17">
        <f t="shared" si="201"/>
        <v>11</v>
      </c>
      <c r="D2511" s="17">
        <f t="shared" si="202"/>
        <v>12</v>
      </c>
      <c r="E2511" s="17">
        <v>26.63</v>
      </c>
      <c r="F2511" s="17">
        <v>0</v>
      </c>
      <c r="G2511" s="12">
        <f t="shared" si="203"/>
        <v>2.6629999999999997E-2</v>
      </c>
    </row>
    <row r="2512" spans="1:7" x14ac:dyDescent="0.35">
      <c r="A2512" s="18">
        <v>45243</v>
      </c>
      <c r="B2512" s="17">
        <f t="shared" si="200"/>
        <v>2023</v>
      </c>
      <c r="C2512" s="17">
        <f t="shared" si="201"/>
        <v>11</v>
      </c>
      <c r="D2512" s="17">
        <f t="shared" si="202"/>
        <v>13</v>
      </c>
      <c r="E2512" s="17">
        <v>31.32</v>
      </c>
      <c r="F2512" s="17">
        <v>0</v>
      </c>
      <c r="G2512" s="12">
        <f t="shared" si="203"/>
        <v>3.1320000000000001E-2</v>
      </c>
    </row>
    <row r="2513" spans="1:7" x14ac:dyDescent="0.35">
      <c r="A2513" s="18">
        <v>45244</v>
      </c>
      <c r="B2513" s="17">
        <f t="shared" si="200"/>
        <v>2023</v>
      </c>
      <c r="C2513" s="17">
        <f t="shared" si="201"/>
        <v>11</v>
      </c>
      <c r="D2513" s="17">
        <f t="shared" si="202"/>
        <v>14</v>
      </c>
      <c r="E2513" s="17">
        <v>37.299999999999997</v>
      </c>
      <c r="F2513" s="17">
        <v>3.16</v>
      </c>
      <c r="G2513" s="12">
        <f t="shared" si="203"/>
        <v>4.0459999999999996E-2</v>
      </c>
    </row>
    <row r="2514" spans="1:7" x14ac:dyDescent="0.35">
      <c r="A2514" s="18">
        <v>45245</v>
      </c>
      <c r="B2514" s="17">
        <f t="shared" si="200"/>
        <v>2023</v>
      </c>
      <c r="C2514" s="17">
        <f t="shared" si="201"/>
        <v>11</v>
      </c>
      <c r="D2514" s="17">
        <f t="shared" si="202"/>
        <v>15</v>
      </c>
      <c r="E2514" s="17">
        <v>32.89</v>
      </c>
      <c r="F2514" s="17">
        <v>0.48</v>
      </c>
      <c r="G2514" s="12">
        <f t="shared" si="203"/>
        <v>3.3369999999999997E-2</v>
      </c>
    </row>
    <row r="2515" spans="1:7" x14ac:dyDescent="0.35">
      <c r="A2515" s="18">
        <v>45246</v>
      </c>
      <c r="B2515" s="17">
        <f t="shared" si="200"/>
        <v>2023</v>
      </c>
      <c r="C2515" s="17">
        <f t="shared" si="201"/>
        <v>11</v>
      </c>
      <c r="D2515" s="17">
        <f t="shared" si="202"/>
        <v>16</v>
      </c>
      <c r="E2515" s="17">
        <v>0</v>
      </c>
      <c r="F2515" s="17">
        <v>5.53</v>
      </c>
      <c r="G2515" s="12">
        <f t="shared" si="203"/>
        <v>5.5300000000000002E-3</v>
      </c>
    </row>
    <row r="2516" spans="1:7" x14ac:dyDescent="0.35">
      <c r="A2516" s="18">
        <v>45247</v>
      </c>
      <c r="B2516" s="17">
        <f t="shared" si="200"/>
        <v>2023</v>
      </c>
      <c r="C2516" s="17">
        <f t="shared" si="201"/>
        <v>11</v>
      </c>
      <c r="D2516" s="17">
        <f t="shared" si="202"/>
        <v>17</v>
      </c>
      <c r="E2516" s="17">
        <v>0</v>
      </c>
      <c r="F2516" s="17">
        <v>10.81</v>
      </c>
      <c r="G2516" s="12">
        <f t="shared" si="203"/>
        <v>1.081E-2</v>
      </c>
    </row>
    <row r="2517" spans="1:7" x14ac:dyDescent="0.35">
      <c r="A2517" s="18">
        <v>45248</v>
      </c>
      <c r="B2517" s="17">
        <f t="shared" si="200"/>
        <v>2023</v>
      </c>
      <c r="C2517" s="17">
        <f t="shared" si="201"/>
        <v>11</v>
      </c>
      <c r="D2517" s="17">
        <f t="shared" si="202"/>
        <v>18</v>
      </c>
      <c r="E2517" s="17">
        <v>0</v>
      </c>
      <c r="F2517" s="17">
        <v>2.88</v>
      </c>
      <c r="G2517" s="12">
        <f t="shared" si="203"/>
        <v>2.8799999999999997E-3</v>
      </c>
    </row>
    <row r="2518" spans="1:7" x14ac:dyDescent="0.35">
      <c r="A2518" s="18">
        <v>45249</v>
      </c>
      <c r="B2518" s="17">
        <f t="shared" si="200"/>
        <v>2023</v>
      </c>
      <c r="C2518" s="17">
        <f t="shared" si="201"/>
        <v>11</v>
      </c>
      <c r="D2518" s="17">
        <f t="shared" si="202"/>
        <v>19</v>
      </c>
      <c r="E2518" s="17">
        <v>0</v>
      </c>
      <c r="F2518" s="17">
        <v>2.54</v>
      </c>
      <c r="G2518" s="12">
        <f t="shared" si="203"/>
        <v>2.5400000000000002E-3</v>
      </c>
    </row>
    <row r="2519" spans="1:7" x14ac:dyDescent="0.35">
      <c r="A2519" s="18">
        <v>45250</v>
      </c>
      <c r="B2519" s="17">
        <f t="shared" si="200"/>
        <v>2023</v>
      </c>
      <c r="C2519" s="17">
        <f t="shared" si="201"/>
        <v>11</v>
      </c>
      <c r="D2519" s="17">
        <f t="shared" si="202"/>
        <v>20</v>
      </c>
      <c r="E2519" s="17">
        <v>0</v>
      </c>
      <c r="F2519" s="17">
        <v>1.59</v>
      </c>
      <c r="G2519" s="12">
        <f t="shared" si="203"/>
        <v>1.5900000000000001E-3</v>
      </c>
    </row>
    <row r="2520" spans="1:7" x14ac:dyDescent="0.35">
      <c r="A2520" s="18">
        <v>45251</v>
      </c>
      <c r="B2520" s="17">
        <f t="shared" si="200"/>
        <v>2023</v>
      </c>
      <c r="C2520" s="17">
        <f t="shared" si="201"/>
        <v>11</v>
      </c>
      <c r="D2520" s="17">
        <f t="shared" si="202"/>
        <v>21</v>
      </c>
      <c r="E2520" s="17">
        <v>0</v>
      </c>
      <c r="F2520" s="17">
        <v>0.01</v>
      </c>
      <c r="G2520" s="12">
        <f t="shared" si="203"/>
        <v>1.0000000000000001E-5</v>
      </c>
    </row>
    <row r="2521" spans="1:7" x14ac:dyDescent="0.35">
      <c r="A2521" s="18">
        <v>45252</v>
      </c>
      <c r="B2521" s="17">
        <f t="shared" si="200"/>
        <v>2023</v>
      </c>
      <c r="C2521" s="17">
        <f t="shared" si="201"/>
        <v>11</v>
      </c>
      <c r="D2521" s="17">
        <f t="shared" si="202"/>
        <v>22</v>
      </c>
      <c r="E2521" s="17">
        <v>0</v>
      </c>
      <c r="F2521" s="17">
        <v>0</v>
      </c>
      <c r="G2521" s="12">
        <f t="shared" si="203"/>
        <v>0</v>
      </c>
    </row>
    <row r="2522" spans="1:7" x14ac:dyDescent="0.35">
      <c r="A2522" s="18">
        <v>45253</v>
      </c>
      <c r="B2522" s="17">
        <f t="shared" si="200"/>
        <v>2023</v>
      </c>
      <c r="C2522" s="17">
        <f t="shared" si="201"/>
        <v>11</v>
      </c>
      <c r="D2522" s="17">
        <f t="shared" si="202"/>
        <v>23</v>
      </c>
      <c r="E2522" s="17">
        <v>0</v>
      </c>
      <c r="F2522" s="17">
        <v>0</v>
      </c>
      <c r="G2522" s="12">
        <f t="shared" si="203"/>
        <v>0</v>
      </c>
    </row>
    <row r="2523" spans="1:7" x14ac:dyDescent="0.35">
      <c r="A2523" s="18">
        <v>45254</v>
      </c>
      <c r="B2523" s="17">
        <f t="shared" si="200"/>
        <v>2023</v>
      </c>
      <c r="C2523" s="17">
        <f t="shared" si="201"/>
        <v>11</v>
      </c>
      <c r="D2523" s="17">
        <f t="shared" si="202"/>
        <v>24</v>
      </c>
      <c r="E2523" s="17">
        <v>0</v>
      </c>
      <c r="F2523" s="17">
        <v>0</v>
      </c>
      <c r="G2523" s="12">
        <f t="shared" si="203"/>
        <v>0</v>
      </c>
    </row>
    <row r="2524" spans="1:7" x14ac:dyDescent="0.35">
      <c r="A2524" s="18">
        <v>45255</v>
      </c>
      <c r="B2524" s="17">
        <f t="shared" si="200"/>
        <v>2023</v>
      </c>
      <c r="C2524" s="17">
        <f t="shared" si="201"/>
        <v>11</v>
      </c>
      <c r="D2524" s="17">
        <f t="shared" si="202"/>
        <v>25</v>
      </c>
      <c r="E2524" s="17">
        <v>0</v>
      </c>
      <c r="F2524" s="17">
        <v>0</v>
      </c>
      <c r="G2524" s="12">
        <f t="shared" si="203"/>
        <v>0</v>
      </c>
    </row>
    <row r="2525" spans="1:7" x14ac:dyDescent="0.35">
      <c r="A2525" s="18">
        <v>45256</v>
      </c>
      <c r="B2525" s="17">
        <f t="shared" si="200"/>
        <v>2023</v>
      </c>
      <c r="C2525" s="17">
        <f t="shared" si="201"/>
        <v>11</v>
      </c>
      <c r="D2525" s="17">
        <f t="shared" si="202"/>
        <v>26</v>
      </c>
      <c r="E2525" s="17">
        <v>0</v>
      </c>
      <c r="F2525" s="17">
        <v>0</v>
      </c>
      <c r="G2525" s="12">
        <f t="shared" si="203"/>
        <v>0</v>
      </c>
    </row>
    <row r="2526" spans="1:7" x14ac:dyDescent="0.35">
      <c r="A2526" s="18">
        <v>45257</v>
      </c>
      <c r="B2526" s="17">
        <f t="shared" si="200"/>
        <v>2023</v>
      </c>
      <c r="C2526" s="17">
        <f t="shared" si="201"/>
        <v>11</v>
      </c>
      <c r="D2526" s="17">
        <f t="shared" si="202"/>
        <v>27</v>
      </c>
      <c r="E2526" s="17">
        <v>0</v>
      </c>
      <c r="F2526" s="17">
        <v>0</v>
      </c>
      <c r="G2526" s="12">
        <f t="shared" si="203"/>
        <v>0</v>
      </c>
    </row>
    <row r="2527" spans="1:7" x14ac:dyDescent="0.35">
      <c r="A2527" s="18">
        <v>45258</v>
      </c>
      <c r="B2527" s="17">
        <f t="shared" si="200"/>
        <v>2023</v>
      </c>
      <c r="C2527" s="17">
        <f t="shared" si="201"/>
        <v>11</v>
      </c>
      <c r="D2527" s="17">
        <f t="shared" si="202"/>
        <v>28</v>
      </c>
      <c r="E2527" s="17">
        <v>0</v>
      </c>
      <c r="F2527" s="17">
        <v>0</v>
      </c>
      <c r="G2527" s="12">
        <f t="shared" si="203"/>
        <v>0</v>
      </c>
    </row>
    <row r="2528" spans="1:7" x14ac:dyDescent="0.35">
      <c r="A2528" s="18">
        <v>45259</v>
      </c>
      <c r="B2528" s="17">
        <f t="shared" si="200"/>
        <v>2023</v>
      </c>
      <c r="C2528" s="17">
        <f t="shared" si="201"/>
        <v>11</v>
      </c>
      <c r="D2528" s="17">
        <f t="shared" si="202"/>
        <v>29</v>
      </c>
      <c r="E2528" s="17">
        <v>0</v>
      </c>
      <c r="F2528" s="17">
        <v>0</v>
      </c>
      <c r="G2528" s="12">
        <f t="shared" si="203"/>
        <v>0</v>
      </c>
    </row>
    <row r="2529" spans="1:7" x14ac:dyDescent="0.35">
      <c r="A2529" s="18">
        <v>45260</v>
      </c>
      <c r="B2529" s="17">
        <f t="shared" si="200"/>
        <v>2023</v>
      </c>
      <c r="C2529" s="17">
        <f t="shared" si="201"/>
        <v>11</v>
      </c>
      <c r="D2529" s="17">
        <f t="shared" si="202"/>
        <v>30</v>
      </c>
      <c r="E2529" s="17">
        <v>0</v>
      </c>
      <c r="F2529" s="17">
        <v>0</v>
      </c>
      <c r="G2529" s="12">
        <f t="shared" si="203"/>
        <v>0</v>
      </c>
    </row>
    <row r="2530" spans="1:7" x14ac:dyDescent="0.35">
      <c r="A2530" s="18">
        <v>45261</v>
      </c>
      <c r="B2530" s="17">
        <f t="shared" si="200"/>
        <v>2023</v>
      </c>
      <c r="C2530" s="17">
        <f t="shared" si="201"/>
        <v>12</v>
      </c>
      <c r="D2530" s="17">
        <f t="shared" si="202"/>
        <v>1</v>
      </c>
      <c r="E2530" s="17">
        <v>0</v>
      </c>
      <c r="F2530" s="17">
        <v>0</v>
      </c>
      <c r="G2530" s="12">
        <f t="shared" si="203"/>
        <v>0</v>
      </c>
    </row>
    <row r="2531" spans="1:7" x14ac:dyDescent="0.35">
      <c r="A2531" s="18">
        <v>45262</v>
      </c>
      <c r="B2531" s="17">
        <f t="shared" si="200"/>
        <v>2023</v>
      </c>
      <c r="C2531" s="17">
        <f t="shared" si="201"/>
        <v>12</v>
      </c>
      <c r="D2531" s="17">
        <f t="shared" si="202"/>
        <v>2</v>
      </c>
      <c r="E2531" s="17">
        <v>7.06</v>
      </c>
      <c r="F2531" s="17">
        <v>0</v>
      </c>
      <c r="G2531" s="12">
        <f t="shared" si="203"/>
        <v>7.0599999999999994E-3</v>
      </c>
    </row>
    <row r="2532" spans="1:7" x14ac:dyDescent="0.35">
      <c r="A2532" s="18">
        <v>45263</v>
      </c>
      <c r="B2532" s="17">
        <f t="shared" si="200"/>
        <v>2023</v>
      </c>
      <c r="C2532" s="17">
        <f t="shared" si="201"/>
        <v>12</v>
      </c>
      <c r="D2532" s="17">
        <f t="shared" si="202"/>
        <v>3</v>
      </c>
      <c r="E2532" s="17">
        <v>9.73</v>
      </c>
      <c r="F2532" s="17">
        <v>0</v>
      </c>
      <c r="G2532" s="12">
        <f t="shared" si="203"/>
        <v>9.7300000000000008E-3</v>
      </c>
    </row>
    <row r="2533" spans="1:7" x14ac:dyDescent="0.35">
      <c r="A2533" s="18">
        <v>45264</v>
      </c>
      <c r="B2533" s="17">
        <f t="shared" si="200"/>
        <v>2023</v>
      </c>
      <c r="C2533" s="17">
        <f t="shared" si="201"/>
        <v>12</v>
      </c>
      <c r="D2533" s="17">
        <f t="shared" si="202"/>
        <v>4</v>
      </c>
      <c r="E2533" s="17">
        <v>14.59</v>
      </c>
      <c r="F2533" s="17">
        <v>0</v>
      </c>
      <c r="G2533" s="12">
        <f t="shared" si="203"/>
        <v>1.4590000000000001E-2</v>
      </c>
    </row>
    <row r="2534" spans="1:7" x14ac:dyDescent="0.35">
      <c r="A2534" s="18">
        <v>45265</v>
      </c>
      <c r="B2534" s="17">
        <f t="shared" si="200"/>
        <v>2023</v>
      </c>
      <c r="C2534" s="17">
        <f t="shared" si="201"/>
        <v>12</v>
      </c>
      <c r="D2534" s="17">
        <f t="shared" si="202"/>
        <v>5</v>
      </c>
      <c r="E2534" s="17">
        <v>13.29</v>
      </c>
      <c r="F2534" s="17">
        <v>0</v>
      </c>
      <c r="G2534" s="12">
        <f t="shared" si="203"/>
        <v>1.329E-2</v>
      </c>
    </row>
    <row r="2535" spans="1:7" x14ac:dyDescent="0.35">
      <c r="A2535" s="18">
        <v>45266</v>
      </c>
      <c r="B2535" s="17">
        <f t="shared" si="200"/>
        <v>2023</v>
      </c>
      <c r="C2535" s="17">
        <f t="shared" si="201"/>
        <v>12</v>
      </c>
      <c r="D2535" s="17">
        <f t="shared" si="202"/>
        <v>6</v>
      </c>
      <c r="E2535" s="17">
        <v>11.92</v>
      </c>
      <c r="F2535" s="17">
        <v>0</v>
      </c>
      <c r="G2535" s="12">
        <f t="shared" si="203"/>
        <v>1.192E-2</v>
      </c>
    </row>
    <row r="2536" spans="1:7" x14ac:dyDescent="0.35">
      <c r="A2536" s="18">
        <v>45267</v>
      </c>
      <c r="B2536" s="17">
        <f t="shared" si="200"/>
        <v>2023</v>
      </c>
      <c r="C2536" s="17">
        <f t="shared" si="201"/>
        <v>12</v>
      </c>
      <c r="D2536" s="17">
        <f t="shared" si="202"/>
        <v>7</v>
      </c>
      <c r="E2536" s="17">
        <v>21.72</v>
      </c>
      <c r="F2536" s="17">
        <v>0</v>
      </c>
      <c r="G2536" s="12">
        <f t="shared" si="203"/>
        <v>2.172E-2</v>
      </c>
    </row>
    <row r="2537" spans="1:7" x14ac:dyDescent="0.35">
      <c r="A2537" s="18">
        <v>45268</v>
      </c>
      <c r="B2537" s="17">
        <f t="shared" si="200"/>
        <v>2023</v>
      </c>
      <c r="C2537" s="17">
        <f t="shared" si="201"/>
        <v>12</v>
      </c>
      <c r="D2537" s="17">
        <f t="shared" si="202"/>
        <v>8</v>
      </c>
      <c r="E2537" s="17">
        <v>12.33</v>
      </c>
      <c r="F2537" s="17">
        <v>0</v>
      </c>
      <c r="G2537" s="12">
        <f t="shared" si="203"/>
        <v>1.2330000000000001E-2</v>
      </c>
    </row>
    <row r="2538" spans="1:7" x14ac:dyDescent="0.35">
      <c r="A2538" s="18">
        <v>45269</v>
      </c>
      <c r="B2538" s="17">
        <f t="shared" si="200"/>
        <v>2023</v>
      </c>
      <c r="C2538" s="17">
        <f t="shared" si="201"/>
        <v>12</v>
      </c>
      <c r="D2538" s="17">
        <f t="shared" si="202"/>
        <v>9</v>
      </c>
      <c r="E2538" s="17">
        <v>1.24</v>
      </c>
      <c r="F2538" s="17">
        <v>0</v>
      </c>
      <c r="G2538" s="12">
        <f t="shared" si="203"/>
        <v>1.24E-3</v>
      </c>
    </row>
    <row r="2539" spans="1:7" x14ac:dyDescent="0.35">
      <c r="A2539" s="18">
        <v>45270</v>
      </c>
      <c r="B2539" s="17">
        <f t="shared" si="200"/>
        <v>2023</v>
      </c>
      <c r="C2539" s="17">
        <f t="shared" si="201"/>
        <v>12</v>
      </c>
      <c r="D2539" s="17">
        <f t="shared" si="202"/>
        <v>10</v>
      </c>
      <c r="E2539" s="17">
        <v>0.35</v>
      </c>
      <c r="F2539" s="17">
        <v>0</v>
      </c>
      <c r="G2539" s="12">
        <f t="shared" si="203"/>
        <v>3.5E-4</v>
      </c>
    </row>
    <row r="2540" spans="1:7" x14ac:dyDescent="0.35">
      <c r="A2540" s="18">
        <v>45271</v>
      </c>
      <c r="B2540" s="17">
        <f t="shared" si="200"/>
        <v>2023</v>
      </c>
      <c r="C2540" s="17">
        <f t="shared" si="201"/>
        <v>12</v>
      </c>
      <c r="D2540" s="17">
        <f t="shared" si="202"/>
        <v>11</v>
      </c>
      <c r="E2540" s="17">
        <v>3.08</v>
      </c>
      <c r="F2540" s="17">
        <v>0</v>
      </c>
      <c r="G2540" s="12">
        <f t="shared" si="203"/>
        <v>3.0800000000000003E-3</v>
      </c>
    </row>
    <row r="2541" spans="1:7" x14ac:dyDescent="0.35">
      <c r="A2541" s="18">
        <v>45272</v>
      </c>
      <c r="B2541" s="17">
        <f t="shared" si="200"/>
        <v>2023</v>
      </c>
      <c r="C2541" s="17">
        <f t="shared" si="201"/>
        <v>12</v>
      </c>
      <c r="D2541" s="17">
        <f t="shared" si="202"/>
        <v>12</v>
      </c>
      <c r="E2541" s="17">
        <v>8.34</v>
      </c>
      <c r="F2541" s="17">
        <v>0</v>
      </c>
      <c r="G2541" s="12">
        <f t="shared" si="203"/>
        <v>8.3400000000000002E-3</v>
      </c>
    </row>
    <row r="2542" spans="1:7" x14ac:dyDescent="0.35">
      <c r="A2542" s="18">
        <v>45273</v>
      </c>
      <c r="B2542" s="17">
        <f t="shared" si="200"/>
        <v>2023</v>
      </c>
      <c r="C2542" s="17">
        <f t="shared" si="201"/>
        <v>12</v>
      </c>
      <c r="D2542" s="17">
        <f t="shared" si="202"/>
        <v>13</v>
      </c>
      <c r="E2542" s="17">
        <v>6.4</v>
      </c>
      <c r="F2542" s="17">
        <v>0</v>
      </c>
      <c r="G2542" s="12">
        <f t="shared" si="203"/>
        <v>6.4000000000000003E-3</v>
      </c>
    </row>
    <row r="2543" spans="1:7" x14ac:dyDescent="0.35">
      <c r="A2543" s="18">
        <v>45274</v>
      </c>
      <c r="B2543" s="17">
        <f t="shared" si="200"/>
        <v>2023</v>
      </c>
      <c r="C2543" s="17">
        <f t="shared" si="201"/>
        <v>12</v>
      </c>
      <c r="D2543" s="17">
        <f t="shared" si="202"/>
        <v>14</v>
      </c>
      <c r="E2543" s="17">
        <v>19.8</v>
      </c>
      <c r="F2543" s="17">
        <v>0</v>
      </c>
      <c r="G2543" s="12">
        <f t="shared" si="203"/>
        <v>1.9800000000000002E-2</v>
      </c>
    </row>
    <row r="2544" spans="1:7" x14ac:dyDescent="0.35">
      <c r="A2544" s="18">
        <v>45275</v>
      </c>
      <c r="B2544" s="17">
        <f t="shared" si="200"/>
        <v>2023</v>
      </c>
      <c r="C2544" s="17">
        <f t="shared" si="201"/>
        <v>12</v>
      </c>
      <c r="D2544" s="17">
        <f t="shared" si="202"/>
        <v>15</v>
      </c>
      <c r="E2544" s="17">
        <v>20.39</v>
      </c>
      <c r="F2544" s="17">
        <v>0</v>
      </c>
      <c r="G2544" s="12">
        <f t="shared" si="203"/>
        <v>2.0390000000000002E-2</v>
      </c>
    </row>
    <row r="2545" spans="1:7" x14ac:dyDescent="0.35">
      <c r="A2545" s="18">
        <v>45276</v>
      </c>
      <c r="B2545" s="17">
        <f t="shared" si="200"/>
        <v>2023</v>
      </c>
      <c r="C2545" s="17">
        <f t="shared" si="201"/>
        <v>12</v>
      </c>
      <c r="D2545" s="17">
        <f t="shared" si="202"/>
        <v>16</v>
      </c>
      <c r="E2545" s="17">
        <v>30.79</v>
      </c>
      <c r="F2545" s="17">
        <v>0</v>
      </c>
      <c r="G2545" s="12">
        <f t="shared" si="203"/>
        <v>3.0789999999999998E-2</v>
      </c>
    </row>
    <row r="2546" spans="1:7" x14ac:dyDescent="0.35">
      <c r="A2546" s="18">
        <v>45277</v>
      </c>
      <c r="B2546" s="17">
        <f t="shared" si="200"/>
        <v>2023</v>
      </c>
      <c r="C2546" s="17">
        <f t="shared" si="201"/>
        <v>12</v>
      </c>
      <c r="D2546" s="17">
        <f t="shared" si="202"/>
        <v>17</v>
      </c>
      <c r="E2546" s="17">
        <v>30.65</v>
      </c>
      <c r="F2546" s="17">
        <v>0</v>
      </c>
      <c r="G2546" s="12">
        <f t="shared" si="203"/>
        <v>3.065E-2</v>
      </c>
    </row>
    <row r="2547" spans="1:7" x14ac:dyDescent="0.35">
      <c r="A2547" s="18">
        <v>45278</v>
      </c>
      <c r="B2547" s="17">
        <f t="shared" si="200"/>
        <v>2023</v>
      </c>
      <c r="C2547" s="17">
        <f t="shared" si="201"/>
        <v>12</v>
      </c>
      <c r="D2547" s="17">
        <f t="shared" si="202"/>
        <v>18</v>
      </c>
      <c r="E2547" s="17">
        <v>32.94</v>
      </c>
      <c r="F2547" s="17">
        <v>0</v>
      </c>
      <c r="G2547" s="12">
        <f t="shared" si="203"/>
        <v>3.2939999999999997E-2</v>
      </c>
    </row>
    <row r="2548" spans="1:7" x14ac:dyDescent="0.35">
      <c r="A2548" s="18">
        <v>45279</v>
      </c>
      <c r="B2548" s="17">
        <f t="shared" si="200"/>
        <v>2023</v>
      </c>
      <c r="C2548" s="17">
        <f t="shared" si="201"/>
        <v>12</v>
      </c>
      <c r="D2548" s="17">
        <f t="shared" si="202"/>
        <v>19</v>
      </c>
      <c r="E2548" s="17">
        <v>35.549999999999997</v>
      </c>
      <c r="F2548" s="17">
        <v>0</v>
      </c>
      <c r="G2548" s="12">
        <f t="shared" si="203"/>
        <v>3.5549999999999998E-2</v>
      </c>
    </row>
    <row r="2549" spans="1:7" x14ac:dyDescent="0.35">
      <c r="A2549" s="18">
        <v>45280</v>
      </c>
      <c r="B2549" s="17">
        <f t="shared" si="200"/>
        <v>2023</v>
      </c>
      <c r="C2549" s="17">
        <f t="shared" si="201"/>
        <v>12</v>
      </c>
      <c r="D2549" s="17">
        <f t="shared" si="202"/>
        <v>20</v>
      </c>
      <c r="E2549" s="17">
        <v>34.76</v>
      </c>
      <c r="F2549" s="17">
        <v>0</v>
      </c>
      <c r="G2549" s="12">
        <f t="shared" si="203"/>
        <v>3.4759999999999999E-2</v>
      </c>
    </row>
    <row r="2550" spans="1:7" x14ac:dyDescent="0.35">
      <c r="A2550" s="18">
        <v>45281</v>
      </c>
      <c r="B2550" s="17">
        <f t="shared" si="200"/>
        <v>2023</v>
      </c>
      <c r="C2550" s="17">
        <f t="shared" si="201"/>
        <v>12</v>
      </c>
      <c r="D2550" s="17">
        <f t="shared" si="202"/>
        <v>21</v>
      </c>
      <c r="E2550" s="17">
        <v>42.81</v>
      </c>
      <c r="F2550" s="17">
        <v>0</v>
      </c>
      <c r="G2550" s="12">
        <f t="shared" si="203"/>
        <v>4.2810000000000001E-2</v>
      </c>
    </row>
    <row r="2551" spans="1:7" x14ac:dyDescent="0.35">
      <c r="A2551" s="18">
        <v>45282</v>
      </c>
      <c r="B2551" s="17">
        <f t="shared" si="200"/>
        <v>2023</v>
      </c>
      <c r="C2551" s="17">
        <f t="shared" si="201"/>
        <v>12</v>
      </c>
      <c r="D2551" s="17">
        <f t="shared" si="202"/>
        <v>22</v>
      </c>
      <c r="E2551" s="17">
        <v>49.81</v>
      </c>
      <c r="F2551" s="17">
        <v>0</v>
      </c>
      <c r="G2551" s="12">
        <f t="shared" si="203"/>
        <v>4.981E-2</v>
      </c>
    </row>
    <row r="2552" spans="1:7" x14ac:dyDescent="0.35">
      <c r="A2552" s="18">
        <v>45283</v>
      </c>
      <c r="B2552" s="17">
        <f t="shared" si="200"/>
        <v>2023</v>
      </c>
      <c r="C2552" s="17">
        <f t="shared" si="201"/>
        <v>12</v>
      </c>
      <c r="D2552" s="17">
        <f t="shared" si="202"/>
        <v>23</v>
      </c>
      <c r="E2552" s="17">
        <v>34.049999999999997</v>
      </c>
      <c r="F2552" s="17">
        <v>0</v>
      </c>
      <c r="G2552" s="12">
        <f t="shared" si="203"/>
        <v>3.4049999999999997E-2</v>
      </c>
    </row>
    <row r="2553" spans="1:7" x14ac:dyDescent="0.35">
      <c r="A2553" s="18">
        <v>45284</v>
      </c>
      <c r="B2553" s="17">
        <f t="shared" si="200"/>
        <v>2023</v>
      </c>
      <c r="C2553" s="17">
        <f t="shared" si="201"/>
        <v>12</v>
      </c>
      <c r="D2553" s="17">
        <f t="shared" si="202"/>
        <v>24</v>
      </c>
      <c r="E2553" s="17">
        <v>31.41</v>
      </c>
      <c r="F2553" s="17">
        <v>0</v>
      </c>
      <c r="G2553" s="12">
        <f t="shared" si="203"/>
        <v>3.141E-2</v>
      </c>
    </row>
    <row r="2554" spans="1:7" x14ac:dyDescent="0.35">
      <c r="A2554" s="18">
        <v>45285</v>
      </c>
      <c r="B2554" s="17">
        <f t="shared" si="200"/>
        <v>2023</v>
      </c>
      <c r="C2554" s="17">
        <f t="shared" si="201"/>
        <v>12</v>
      </c>
      <c r="D2554" s="17">
        <f t="shared" si="202"/>
        <v>25</v>
      </c>
      <c r="E2554" s="17">
        <v>30.83</v>
      </c>
      <c r="F2554" s="17">
        <v>0</v>
      </c>
      <c r="G2554" s="12">
        <f t="shared" si="203"/>
        <v>3.083E-2</v>
      </c>
    </row>
    <row r="2555" spans="1:7" x14ac:dyDescent="0.35">
      <c r="A2555" s="18">
        <v>45286</v>
      </c>
      <c r="B2555" s="17">
        <f t="shared" si="200"/>
        <v>2023</v>
      </c>
      <c r="C2555" s="17">
        <f t="shared" si="201"/>
        <v>12</v>
      </c>
      <c r="D2555" s="17">
        <f t="shared" si="202"/>
        <v>26</v>
      </c>
      <c r="E2555" s="17">
        <v>28.71</v>
      </c>
      <c r="F2555" s="17">
        <v>0</v>
      </c>
      <c r="G2555" s="12">
        <f t="shared" si="203"/>
        <v>2.8709999999999999E-2</v>
      </c>
    </row>
    <row r="2556" spans="1:7" x14ac:dyDescent="0.35">
      <c r="A2556" s="18">
        <v>45287</v>
      </c>
      <c r="B2556" s="17">
        <f t="shared" si="200"/>
        <v>2023</v>
      </c>
      <c r="C2556" s="17">
        <f t="shared" si="201"/>
        <v>12</v>
      </c>
      <c r="D2556" s="17">
        <f t="shared" si="202"/>
        <v>27</v>
      </c>
      <c r="E2556" s="17">
        <v>31.55</v>
      </c>
      <c r="F2556" s="17">
        <v>0</v>
      </c>
      <c r="G2556" s="12">
        <f t="shared" si="203"/>
        <v>3.1550000000000002E-2</v>
      </c>
    </row>
    <row r="2557" spans="1:7" x14ac:dyDescent="0.35">
      <c r="A2557" s="18">
        <v>45288</v>
      </c>
      <c r="B2557" s="17">
        <f t="shared" si="200"/>
        <v>2023</v>
      </c>
      <c r="C2557" s="17">
        <f t="shared" si="201"/>
        <v>12</v>
      </c>
      <c r="D2557" s="17">
        <f t="shared" si="202"/>
        <v>28</v>
      </c>
      <c r="E2557" s="17">
        <v>29.98</v>
      </c>
      <c r="F2557" s="17">
        <v>0</v>
      </c>
      <c r="G2557" s="12">
        <f t="shared" si="203"/>
        <v>2.998E-2</v>
      </c>
    </row>
    <row r="2558" spans="1:7" x14ac:dyDescent="0.35">
      <c r="A2558" s="18">
        <v>45289</v>
      </c>
      <c r="B2558" s="17">
        <f t="shared" si="200"/>
        <v>2023</v>
      </c>
      <c r="C2558" s="17">
        <f t="shared" si="201"/>
        <v>12</v>
      </c>
      <c r="D2558" s="17">
        <f t="shared" si="202"/>
        <v>29</v>
      </c>
      <c r="E2558" s="17">
        <v>17.350000000000001</v>
      </c>
      <c r="F2558" s="17">
        <v>0</v>
      </c>
      <c r="G2558" s="12">
        <f t="shared" si="203"/>
        <v>1.7350000000000001E-2</v>
      </c>
    </row>
    <row r="2559" spans="1:7" x14ac:dyDescent="0.35">
      <c r="A2559" s="18">
        <v>45290</v>
      </c>
      <c r="B2559" s="17">
        <f t="shared" si="200"/>
        <v>2023</v>
      </c>
      <c r="C2559" s="17">
        <f t="shared" si="201"/>
        <v>12</v>
      </c>
      <c r="D2559" s="17">
        <f t="shared" si="202"/>
        <v>30</v>
      </c>
      <c r="E2559" s="17">
        <v>6.75</v>
      </c>
      <c r="F2559" s="17">
        <v>0</v>
      </c>
      <c r="G2559" s="12">
        <f t="shared" si="203"/>
        <v>6.7499999999999999E-3</v>
      </c>
    </row>
    <row r="2560" spans="1:7" x14ac:dyDescent="0.35">
      <c r="A2560" s="18">
        <v>45291</v>
      </c>
      <c r="B2560" s="17">
        <f t="shared" si="200"/>
        <v>2023</v>
      </c>
      <c r="C2560" s="17">
        <f t="shared" si="201"/>
        <v>12</v>
      </c>
      <c r="D2560" s="17">
        <f t="shared" si="202"/>
        <v>31</v>
      </c>
      <c r="E2560" s="17">
        <v>5.91</v>
      </c>
      <c r="F2560" s="17">
        <v>0</v>
      </c>
      <c r="G2560" s="12">
        <f t="shared" si="203"/>
        <v>5.9100000000000003E-3</v>
      </c>
    </row>
    <row r="2561" spans="1:7" x14ac:dyDescent="0.35">
      <c r="A2561" s="18">
        <v>45292</v>
      </c>
      <c r="B2561" s="17">
        <f t="shared" si="200"/>
        <v>2024</v>
      </c>
      <c r="C2561" s="17">
        <f t="shared" si="201"/>
        <v>1</v>
      </c>
      <c r="D2561" s="17">
        <f t="shared" si="202"/>
        <v>1</v>
      </c>
      <c r="E2561" s="17">
        <v>8.02</v>
      </c>
      <c r="F2561" s="17">
        <v>0</v>
      </c>
      <c r="G2561" s="12">
        <f t="shared" si="203"/>
        <v>8.0199999999999994E-3</v>
      </c>
    </row>
    <row r="2562" spans="1:7" x14ac:dyDescent="0.35">
      <c r="A2562" s="18">
        <v>45293</v>
      </c>
      <c r="B2562" s="17">
        <f t="shared" si="200"/>
        <v>2024</v>
      </c>
      <c r="C2562" s="17">
        <f t="shared" si="201"/>
        <v>1</v>
      </c>
      <c r="D2562" s="17">
        <f t="shared" si="202"/>
        <v>2</v>
      </c>
      <c r="E2562" s="17">
        <v>9.2100000000000009</v>
      </c>
      <c r="F2562" s="17">
        <v>0</v>
      </c>
      <c r="G2562" s="12">
        <f t="shared" si="203"/>
        <v>9.2100000000000012E-3</v>
      </c>
    </row>
    <row r="2563" spans="1:7" x14ac:dyDescent="0.35">
      <c r="A2563" s="18">
        <v>45294</v>
      </c>
      <c r="B2563" s="17">
        <f t="shared" si="200"/>
        <v>2024</v>
      </c>
      <c r="C2563" s="17">
        <f t="shared" si="201"/>
        <v>1</v>
      </c>
      <c r="D2563" s="17">
        <f t="shared" si="202"/>
        <v>3</v>
      </c>
      <c r="E2563" s="17">
        <v>5.88</v>
      </c>
      <c r="F2563" s="17">
        <v>0</v>
      </c>
      <c r="G2563" s="12">
        <f t="shared" si="203"/>
        <v>5.8799999999999998E-3</v>
      </c>
    </row>
    <row r="2564" spans="1:7" x14ac:dyDescent="0.35">
      <c r="A2564" s="18">
        <v>45295</v>
      </c>
      <c r="B2564" s="17">
        <f t="shared" si="200"/>
        <v>2024</v>
      </c>
      <c r="C2564" s="17">
        <f t="shared" si="201"/>
        <v>1</v>
      </c>
      <c r="D2564" s="17">
        <f t="shared" si="202"/>
        <v>4</v>
      </c>
      <c r="E2564" s="17">
        <v>1.47</v>
      </c>
      <c r="F2564" s="17">
        <v>0</v>
      </c>
      <c r="G2564" s="12">
        <f t="shared" si="203"/>
        <v>1.47E-3</v>
      </c>
    </row>
    <row r="2565" spans="1:7" x14ac:dyDescent="0.35">
      <c r="A2565" s="18">
        <v>45296</v>
      </c>
      <c r="B2565" s="17">
        <f t="shared" si="200"/>
        <v>2024</v>
      </c>
      <c r="C2565" s="17">
        <f t="shared" si="201"/>
        <v>1</v>
      </c>
      <c r="D2565" s="17">
        <f t="shared" si="202"/>
        <v>5</v>
      </c>
      <c r="E2565" s="17">
        <v>0</v>
      </c>
      <c r="F2565" s="17">
        <v>0</v>
      </c>
      <c r="G2565" s="12">
        <f t="shared" si="203"/>
        <v>0</v>
      </c>
    </row>
    <row r="2566" spans="1:7" x14ac:dyDescent="0.35">
      <c r="A2566" s="18">
        <v>45297</v>
      </c>
      <c r="B2566" s="17">
        <f t="shared" ref="B2566:B2629" si="204">YEAR(A2566)</f>
        <v>2024</v>
      </c>
      <c r="C2566" s="17">
        <f t="shared" ref="C2566:C2629" si="205">MONTH(A2566)</f>
        <v>1</v>
      </c>
      <c r="D2566" s="17">
        <f t="shared" ref="D2566:D2629" si="206">DAY(A2566)</f>
        <v>6</v>
      </c>
      <c r="E2566" s="17">
        <v>0</v>
      </c>
      <c r="F2566" s="17">
        <v>0</v>
      </c>
      <c r="G2566" s="12">
        <f t="shared" ref="G2566:G2629" si="207">SUM(E2566:F2566)/1000</f>
        <v>0</v>
      </c>
    </row>
    <row r="2567" spans="1:7" x14ac:dyDescent="0.35">
      <c r="A2567" s="18">
        <v>45298</v>
      </c>
      <c r="B2567" s="17">
        <f t="shared" si="204"/>
        <v>2024</v>
      </c>
      <c r="C2567" s="17">
        <f t="shared" si="205"/>
        <v>1</v>
      </c>
      <c r="D2567" s="17">
        <f t="shared" si="206"/>
        <v>7</v>
      </c>
      <c r="E2567" s="17">
        <v>0</v>
      </c>
      <c r="F2567" s="17">
        <v>0</v>
      </c>
      <c r="G2567" s="12">
        <f t="shared" si="207"/>
        <v>0</v>
      </c>
    </row>
    <row r="2568" spans="1:7" x14ac:dyDescent="0.35">
      <c r="A2568" s="18">
        <v>45299</v>
      </c>
      <c r="B2568" s="17">
        <f t="shared" si="204"/>
        <v>2024</v>
      </c>
      <c r="C2568" s="17">
        <f t="shared" si="205"/>
        <v>1</v>
      </c>
      <c r="D2568" s="17">
        <f t="shared" si="206"/>
        <v>8</v>
      </c>
      <c r="E2568" s="17">
        <v>0</v>
      </c>
      <c r="F2568" s="17">
        <v>0</v>
      </c>
      <c r="G2568" s="12">
        <f t="shared" si="207"/>
        <v>0</v>
      </c>
    </row>
    <row r="2569" spans="1:7" x14ac:dyDescent="0.35">
      <c r="A2569" s="18">
        <v>45300</v>
      </c>
      <c r="B2569" s="17">
        <f t="shared" si="204"/>
        <v>2024</v>
      </c>
      <c r="C2569" s="17">
        <f t="shared" si="205"/>
        <v>1</v>
      </c>
      <c r="D2569" s="17">
        <f t="shared" si="206"/>
        <v>9</v>
      </c>
      <c r="E2569" s="17">
        <v>0</v>
      </c>
      <c r="F2569" s="17">
        <v>0</v>
      </c>
      <c r="G2569" s="12">
        <f t="shared" si="207"/>
        <v>0</v>
      </c>
    </row>
    <row r="2570" spans="1:7" x14ac:dyDescent="0.35">
      <c r="A2570" s="18">
        <v>45301</v>
      </c>
      <c r="B2570" s="17">
        <f t="shared" si="204"/>
        <v>2024</v>
      </c>
      <c r="C2570" s="17">
        <f t="shared" si="205"/>
        <v>1</v>
      </c>
      <c r="D2570" s="17">
        <f t="shared" si="206"/>
        <v>10</v>
      </c>
      <c r="E2570" s="17">
        <v>0</v>
      </c>
      <c r="F2570" s="17">
        <v>0</v>
      </c>
      <c r="G2570" s="12">
        <f t="shared" si="207"/>
        <v>0</v>
      </c>
    </row>
    <row r="2571" spans="1:7" x14ac:dyDescent="0.35">
      <c r="A2571" s="18">
        <v>45302</v>
      </c>
      <c r="B2571" s="17">
        <f t="shared" si="204"/>
        <v>2024</v>
      </c>
      <c r="C2571" s="17">
        <f t="shared" si="205"/>
        <v>1</v>
      </c>
      <c r="D2571" s="17">
        <f t="shared" si="206"/>
        <v>11</v>
      </c>
      <c r="E2571" s="17">
        <v>0</v>
      </c>
      <c r="F2571" s="17">
        <v>0</v>
      </c>
      <c r="G2571" s="12">
        <f t="shared" si="207"/>
        <v>0</v>
      </c>
    </row>
    <row r="2572" spans="1:7" x14ac:dyDescent="0.35">
      <c r="A2572" s="18">
        <v>45303</v>
      </c>
      <c r="B2572" s="17">
        <f t="shared" si="204"/>
        <v>2024</v>
      </c>
      <c r="C2572" s="17">
        <f t="shared" si="205"/>
        <v>1</v>
      </c>
      <c r="D2572" s="17">
        <f t="shared" si="206"/>
        <v>12</v>
      </c>
      <c r="E2572" s="17">
        <v>0</v>
      </c>
      <c r="F2572" s="17">
        <v>0</v>
      </c>
      <c r="G2572" s="12">
        <f t="shared" si="207"/>
        <v>0</v>
      </c>
    </row>
    <row r="2573" spans="1:7" x14ac:dyDescent="0.35">
      <c r="A2573" s="18">
        <v>45304</v>
      </c>
      <c r="B2573" s="17">
        <f t="shared" si="204"/>
        <v>2024</v>
      </c>
      <c r="C2573" s="17">
        <f t="shared" si="205"/>
        <v>1</v>
      </c>
      <c r="D2573" s="17">
        <f t="shared" si="206"/>
        <v>13</v>
      </c>
      <c r="E2573" s="17">
        <v>2.0099999999999998</v>
      </c>
      <c r="F2573" s="17">
        <v>0</v>
      </c>
      <c r="G2573" s="12">
        <f t="shared" si="207"/>
        <v>2.0099999999999996E-3</v>
      </c>
    </row>
    <row r="2574" spans="1:7" x14ac:dyDescent="0.35">
      <c r="A2574" s="18">
        <v>45305</v>
      </c>
      <c r="B2574" s="17">
        <f t="shared" si="204"/>
        <v>2024</v>
      </c>
      <c r="C2574" s="17">
        <f t="shared" si="205"/>
        <v>1</v>
      </c>
      <c r="D2574" s="17">
        <f t="shared" si="206"/>
        <v>14</v>
      </c>
      <c r="E2574" s="17">
        <v>6.53</v>
      </c>
      <c r="F2574" s="17">
        <v>0</v>
      </c>
      <c r="G2574" s="12">
        <f t="shared" si="207"/>
        <v>6.5300000000000002E-3</v>
      </c>
    </row>
    <row r="2575" spans="1:7" x14ac:dyDescent="0.35">
      <c r="A2575" s="18">
        <v>45306</v>
      </c>
      <c r="B2575" s="17">
        <f t="shared" si="204"/>
        <v>2024</v>
      </c>
      <c r="C2575" s="17">
        <f t="shared" si="205"/>
        <v>1</v>
      </c>
      <c r="D2575" s="17">
        <f t="shared" si="206"/>
        <v>15</v>
      </c>
      <c r="E2575" s="17">
        <v>0</v>
      </c>
      <c r="F2575" s="17">
        <v>0</v>
      </c>
      <c r="G2575" s="12">
        <f t="shared" si="207"/>
        <v>0</v>
      </c>
    </row>
    <row r="2576" spans="1:7" x14ac:dyDescent="0.35">
      <c r="A2576" s="18">
        <v>45307</v>
      </c>
      <c r="B2576" s="17">
        <f t="shared" si="204"/>
        <v>2024</v>
      </c>
      <c r="C2576" s="17">
        <f t="shared" si="205"/>
        <v>1</v>
      </c>
      <c r="D2576" s="17">
        <f t="shared" si="206"/>
        <v>16</v>
      </c>
      <c r="E2576" s="17">
        <v>0</v>
      </c>
      <c r="F2576" s="17">
        <v>0</v>
      </c>
      <c r="G2576" s="12">
        <f t="shared" si="207"/>
        <v>0</v>
      </c>
    </row>
    <row r="2577" spans="1:7" x14ac:dyDescent="0.35">
      <c r="A2577" s="18">
        <v>45308</v>
      </c>
      <c r="B2577" s="17">
        <f t="shared" si="204"/>
        <v>2024</v>
      </c>
      <c r="C2577" s="17">
        <f t="shared" si="205"/>
        <v>1</v>
      </c>
      <c r="D2577" s="17">
        <f t="shared" si="206"/>
        <v>17</v>
      </c>
      <c r="E2577" s="17">
        <v>0</v>
      </c>
      <c r="F2577" s="17">
        <v>0</v>
      </c>
      <c r="G2577" s="12">
        <f t="shared" si="207"/>
        <v>0</v>
      </c>
    </row>
    <row r="2578" spans="1:7" x14ac:dyDescent="0.35">
      <c r="A2578" s="18">
        <v>45309</v>
      </c>
      <c r="B2578" s="17">
        <f t="shared" si="204"/>
        <v>2024</v>
      </c>
      <c r="C2578" s="17">
        <f t="shared" si="205"/>
        <v>1</v>
      </c>
      <c r="D2578" s="17">
        <f t="shared" si="206"/>
        <v>18</v>
      </c>
      <c r="E2578" s="17">
        <v>0</v>
      </c>
      <c r="F2578" s="17">
        <v>0</v>
      </c>
      <c r="G2578" s="12">
        <f t="shared" si="207"/>
        <v>0</v>
      </c>
    </row>
    <row r="2579" spans="1:7" x14ac:dyDescent="0.35">
      <c r="A2579" s="18">
        <v>45310</v>
      </c>
      <c r="B2579" s="17">
        <f t="shared" si="204"/>
        <v>2024</v>
      </c>
      <c r="C2579" s="17">
        <f t="shared" si="205"/>
        <v>1</v>
      </c>
      <c r="D2579" s="17">
        <f t="shared" si="206"/>
        <v>19</v>
      </c>
      <c r="E2579" s="17">
        <v>2.61</v>
      </c>
      <c r="F2579" s="17">
        <v>0</v>
      </c>
      <c r="G2579" s="12">
        <f t="shared" si="207"/>
        <v>2.6099999999999999E-3</v>
      </c>
    </row>
    <row r="2580" spans="1:7" x14ac:dyDescent="0.35">
      <c r="A2580" s="18">
        <v>45311</v>
      </c>
      <c r="B2580" s="17">
        <f t="shared" si="204"/>
        <v>2024</v>
      </c>
      <c r="C2580" s="17">
        <f t="shared" si="205"/>
        <v>1</v>
      </c>
      <c r="D2580" s="17">
        <f t="shared" si="206"/>
        <v>20</v>
      </c>
      <c r="E2580" s="17">
        <v>5.85</v>
      </c>
      <c r="F2580" s="17">
        <v>0</v>
      </c>
      <c r="G2580" s="12">
        <f t="shared" si="207"/>
        <v>5.8499999999999993E-3</v>
      </c>
    </row>
    <row r="2581" spans="1:7" x14ac:dyDescent="0.35">
      <c r="A2581" s="18">
        <v>45312</v>
      </c>
      <c r="B2581" s="17">
        <f t="shared" si="204"/>
        <v>2024</v>
      </c>
      <c r="C2581" s="17">
        <f t="shared" si="205"/>
        <v>1</v>
      </c>
      <c r="D2581" s="17">
        <f t="shared" si="206"/>
        <v>21</v>
      </c>
      <c r="E2581" s="17">
        <v>8.7100000000000009</v>
      </c>
      <c r="F2581" s="17">
        <v>0</v>
      </c>
      <c r="G2581" s="12">
        <f t="shared" si="207"/>
        <v>8.7100000000000007E-3</v>
      </c>
    </row>
    <row r="2582" spans="1:7" x14ac:dyDescent="0.35">
      <c r="A2582" s="18">
        <v>45313</v>
      </c>
      <c r="B2582" s="17">
        <f t="shared" si="204"/>
        <v>2024</v>
      </c>
      <c r="C2582" s="17">
        <f t="shared" si="205"/>
        <v>1</v>
      </c>
      <c r="D2582" s="17">
        <f t="shared" si="206"/>
        <v>22</v>
      </c>
      <c r="E2582" s="17">
        <v>3.49</v>
      </c>
      <c r="F2582" s="17">
        <v>0</v>
      </c>
      <c r="G2582" s="12">
        <f t="shared" si="207"/>
        <v>3.49E-3</v>
      </c>
    </row>
    <row r="2583" spans="1:7" x14ac:dyDescent="0.35">
      <c r="A2583" s="18">
        <v>45314</v>
      </c>
      <c r="B2583" s="17">
        <f t="shared" si="204"/>
        <v>2024</v>
      </c>
      <c r="C2583" s="17">
        <f t="shared" si="205"/>
        <v>1</v>
      </c>
      <c r="D2583" s="17">
        <f t="shared" si="206"/>
        <v>23</v>
      </c>
      <c r="E2583" s="17">
        <v>4.8899999999999997</v>
      </c>
      <c r="F2583" s="17">
        <v>0</v>
      </c>
      <c r="G2583" s="12">
        <f t="shared" si="207"/>
        <v>4.8899999999999994E-3</v>
      </c>
    </row>
    <row r="2584" spans="1:7" x14ac:dyDescent="0.35">
      <c r="A2584" s="18">
        <v>45315</v>
      </c>
      <c r="B2584" s="17">
        <f t="shared" si="204"/>
        <v>2024</v>
      </c>
      <c r="C2584" s="17">
        <f t="shared" si="205"/>
        <v>1</v>
      </c>
      <c r="D2584" s="17">
        <f t="shared" si="206"/>
        <v>24</v>
      </c>
      <c r="E2584" s="17">
        <v>3.93</v>
      </c>
      <c r="F2584" s="17">
        <v>0</v>
      </c>
      <c r="G2584" s="12">
        <f t="shared" si="207"/>
        <v>3.9300000000000003E-3</v>
      </c>
    </row>
    <row r="2585" spans="1:7" x14ac:dyDescent="0.35">
      <c r="A2585" s="18">
        <v>45316</v>
      </c>
      <c r="B2585" s="17">
        <f t="shared" si="204"/>
        <v>2024</v>
      </c>
      <c r="C2585" s="17">
        <f t="shared" si="205"/>
        <v>1</v>
      </c>
      <c r="D2585" s="17">
        <f t="shared" si="206"/>
        <v>25</v>
      </c>
      <c r="E2585" s="17">
        <v>3.7</v>
      </c>
      <c r="F2585" s="17">
        <v>0</v>
      </c>
      <c r="G2585" s="12">
        <f t="shared" si="207"/>
        <v>3.7000000000000002E-3</v>
      </c>
    </row>
    <row r="2586" spans="1:7" x14ac:dyDescent="0.35">
      <c r="A2586" s="18">
        <v>45317</v>
      </c>
      <c r="B2586" s="17">
        <f t="shared" si="204"/>
        <v>2024</v>
      </c>
      <c r="C2586" s="17">
        <f t="shared" si="205"/>
        <v>1</v>
      </c>
      <c r="D2586" s="17">
        <f t="shared" si="206"/>
        <v>26</v>
      </c>
      <c r="E2586" s="17">
        <v>1.19</v>
      </c>
      <c r="F2586" s="17">
        <v>0</v>
      </c>
      <c r="G2586" s="12">
        <f t="shared" si="207"/>
        <v>1.1899999999999999E-3</v>
      </c>
    </row>
    <row r="2587" spans="1:7" x14ac:dyDescent="0.35">
      <c r="A2587" s="18">
        <v>45318</v>
      </c>
      <c r="B2587" s="17">
        <f t="shared" si="204"/>
        <v>2024</v>
      </c>
      <c r="C2587" s="17">
        <f t="shared" si="205"/>
        <v>1</v>
      </c>
      <c r="D2587" s="17">
        <f t="shared" si="206"/>
        <v>27</v>
      </c>
      <c r="E2587" s="17">
        <v>0</v>
      </c>
      <c r="F2587" s="17">
        <v>0</v>
      </c>
      <c r="G2587" s="12">
        <f t="shared" si="207"/>
        <v>0</v>
      </c>
    </row>
    <row r="2588" spans="1:7" x14ac:dyDescent="0.35">
      <c r="A2588" s="18">
        <v>45319</v>
      </c>
      <c r="B2588" s="17">
        <f t="shared" si="204"/>
        <v>2024</v>
      </c>
      <c r="C2588" s="17">
        <f t="shared" si="205"/>
        <v>1</v>
      </c>
      <c r="D2588" s="17">
        <f t="shared" si="206"/>
        <v>28</v>
      </c>
      <c r="E2588" s="17">
        <v>0</v>
      </c>
      <c r="F2588" s="17">
        <v>0</v>
      </c>
      <c r="G2588" s="12">
        <f t="shared" si="207"/>
        <v>0</v>
      </c>
    </row>
    <row r="2589" spans="1:7" x14ac:dyDescent="0.35">
      <c r="A2589" s="18">
        <v>45320</v>
      </c>
      <c r="B2589" s="17">
        <f t="shared" si="204"/>
        <v>2024</v>
      </c>
      <c r="C2589" s="17">
        <f t="shared" si="205"/>
        <v>1</v>
      </c>
      <c r="D2589" s="17">
        <f t="shared" si="206"/>
        <v>29</v>
      </c>
      <c r="E2589" s="17">
        <v>0.83</v>
      </c>
      <c r="F2589" s="17">
        <v>0</v>
      </c>
      <c r="G2589" s="12">
        <f t="shared" si="207"/>
        <v>8.3000000000000001E-4</v>
      </c>
    </row>
    <row r="2590" spans="1:7" x14ac:dyDescent="0.35">
      <c r="A2590" s="18">
        <v>45321</v>
      </c>
      <c r="B2590" s="17">
        <f t="shared" si="204"/>
        <v>2024</v>
      </c>
      <c r="C2590" s="17">
        <f t="shared" si="205"/>
        <v>1</v>
      </c>
      <c r="D2590" s="17">
        <f t="shared" si="206"/>
        <v>30</v>
      </c>
      <c r="E2590" s="17">
        <v>0</v>
      </c>
      <c r="F2590" s="17">
        <v>0</v>
      </c>
      <c r="G2590" s="12">
        <f t="shared" si="207"/>
        <v>0</v>
      </c>
    </row>
    <row r="2591" spans="1:7" x14ac:dyDescent="0.35">
      <c r="A2591" s="18">
        <v>45322</v>
      </c>
      <c r="B2591" s="17">
        <f t="shared" si="204"/>
        <v>2024</v>
      </c>
      <c r="C2591" s="17">
        <f t="shared" si="205"/>
        <v>1</v>
      </c>
      <c r="D2591" s="17">
        <f t="shared" si="206"/>
        <v>31</v>
      </c>
      <c r="E2591" s="17">
        <v>0</v>
      </c>
      <c r="F2591" s="17">
        <v>0</v>
      </c>
      <c r="G2591" s="12">
        <f t="shared" si="207"/>
        <v>0</v>
      </c>
    </row>
    <row r="2592" spans="1:7" x14ac:dyDescent="0.35">
      <c r="A2592" s="18">
        <v>45323</v>
      </c>
      <c r="B2592" s="17">
        <f t="shared" si="204"/>
        <v>2024</v>
      </c>
      <c r="C2592" s="17">
        <f t="shared" si="205"/>
        <v>2</v>
      </c>
      <c r="D2592" s="17">
        <f t="shared" si="206"/>
        <v>1</v>
      </c>
      <c r="E2592" s="17">
        <v>0</v>
      </c>
      <c r="F2592" s="17">
        <v>0</v>
      </c>
      <c r="G2592" s="12">
        <f t="shared" si="207"/>
        <v>0</v>
      </c>
    </row>
    <row r="2593" spans="1:7" x14ac:dyDescent="0.35">
      <c r="A2593" s="18">
        <v>45324</v>
      </c>
      <c r="B2593" s="17">
        <f t="shared" si="204"/>
        <v>2024</v>
      </c>
      <c r="C2593" s="17">
        <f t="shared" si="205"/>
        <v>2</v>
      </c>
      <c r="D2593" s="17">
        <f t="shared" si="206"/>
        <v>2</v>
      </c>
      <c r="E2593" s="17">
        <v>6.23</v>
      </c>
      <c r="F2593" s="17">
        <v>0</v>
      </c>
      <c r="G2593" s="12">
        <f t="shared" si="207"/>
        <v>6.2300000000000003E-3</v>
      </c>
    </row>
    <row r="2594" spans="1:7" x14ac:dyDescent="0.35">
      <c r="A2594" s="18">
        <v>45325</v>
      </c>
      <c r="B2594" s="17">
        <f t="shared" si="204"/>
        <v>2024</v>
      </c>
      <c r="C2594" s="17">
        <f t="shared" si="205"/>
        <v>2</v>
      </c>
      <c r="D2594" s="17">
        <f t="shared" si="206"/>
        <v>3</v>
      </c>
      <c r="E2594" s="17">
        <v>1.7</v>
      </c>
      <c r="F2594" s="17">
        <v>0</v>
      </c>
      <c r="G2594" s="12">
        <f t="shared" si="207"/>
        <v>1.6999999999999999E-3</v>
      </c>
    </row>
    <row r="2595" spans="1:7" x14ac:dyDescent="0.35">
      <c r="A2595" s="18">
        <v>45326</v>
      </c>
      <c r="B2595" s="17">
        <f t="shared" si="204"/>
        <v>2024</v>
      </c>
      <c r="C2595" s="17">
        <f t="shared" si="205"/>
        <v>2</v>
      </c>
      <c r="D2595" s="17">
        <f t="shared" si="206"/>
        <v>4</v>
      </c>
      <c r="E2595" s="17">
        <v>1.58</v>
      </c>
      <c r="F2595" s="17">
        <v>0</v>
      </c>
      <c r="G2595" s="12">
        <f t="shared" si="207"/>
        <v>1.58E-3</v>
      </c>
    </row>
    <row r="2596" spans="1:7" x14ac:dyDescent="0.35">
      <c r="A2596" s="18">
        <v>45327</v>
      </c>
      <c r="B2596" s="17">
        <f t="shared" si="204"/>
        <v>2024</v>
      </c>
      <c r="C2596" s="17">
        <f t="shared" si="205"/>
        <v>2</v>
      </c>
      <c r="D2596" s="17">
        <f t="shared" si="206"/>
        <v>5</v>
      </c>
      <c r="E2596" s="17">
        <v>0.79</v>
      </c>
      <c r="F2596" s="17">
        <v>0</v>
      </c>
      <c r="G2596" s="12">
        <f t="shared" si="207"/>
        <v>7.9000000000000001E-4</v>
      </c>
    </row>
    <row r="2597" spans="1:7" x14ac:dyDescent="0.35">
      <c r="A2597" s="18">
        <v>45328</v>
      </c>
      <c r="B2597" s="17">
        <f t="shared" si="204"/>
        <v>2024</v>
      </c>
      <c r="C2597" s="17">
        <f t="shared" si="205"/>
        <v>2</v>
      </c>
      <c r="D2597" s="17">
        <f t="shared" si="206"/>
        <v>6</v>
      </c>
      <c r="E2597" s="17">
        <v>0</v>
      </c>
      <c r="F2597" s="17">
        <v>0</v>
      </c>
      <c r="G2597" s="12">
        <f t="shared" si="207"/>
        <v>0</v>
      </c>
    </row>
    <row r="2598" spans="1:7" x14ac:dyDescent="0.35">
      <c r="A2598" s="18">
        <v>45329</v>
      </c>
      <c r="B2598" s="17">
        <f t="shared" si="204"/>
        <v>2024</v>
      </c>
      <c r="C2598" s="17">
        <f t="shared" si="205"/>
        <v>2</v>
      </c>
      <c r="D2598" s="17">
        <f t="shared" si="206"/>
        <v>7</v>
      </c>
      <c r="E2598" s="17">
        <v>0</v>
      </c>
      <c r="F2598" s="17">
        <v>0</v>
      </c>
      <c r="G2598" s="12">
        <f t="shared" si="207"/>
        <v>0</v>
      </c>
    </row>
    <row r="2599" spans="1:7" x14ac:dyDescent="0.35">
      <c r="A2599" s="18">
        <v>45330</v>
      </c>
      <c r="B2599" s="17">
        <f t="shared" si="204"/>
        <v>2024</v>
      </c>
      <c r="C2599" s="17">
        <f t="shared" si="205"/>
        <v>2</v>
      </c>
      <c r="D2599" s="17">
        <f t="shared" si="206"/>
        <v>8</v>
      </c>
      <c r="E2599" s="17">
        <v>0</v>
      </c>
      <c r="F2599" s="17">
        <v>0</v>
      </c>
      <c r="G2599" s="12">
        <f t="shared" si="207"/>
        <v>0</v>
      </c>
    </row>
    <row r="2600" spans="1:7" x14ac:dyDescent="0.35">
      <c r="A2600" s="18">
        <v>45331</v>
      </c>
      <c r="B2600" s="17">
        <f t="shared" si="204"/>
        <v>2024</v>
      </c>
      <c r="C2600" s="17">
        <f t="shared" si="205"/>
        <v>2</v>
      </c>
      <c r="D2600" s="17">
        <f t="shared" si="206"/>
        <v>9</v>
      </c>
      <c r="E2600" s="17">
        <v>0</v>
      </c>
      <c r="F2600" s="17">
        <v>0</v>
      </c>
      <c r="G2600" s="12">
        <f t="shared" si="207"/>
        <v>0</v>
      </c>
    </row>
    <row r="2601" spans="1:7" x14ac:dyDescent="0.35">
      <c r="A2601" s="18">
        <v>45332</v>
      </c>
      <c r="B2601" s="17">
        <f t="shared" si="204"/>
        <v>2024</v>
      </c>
      <c r="C2601" s="17">
        <f t="shared" si="205"/>
        <v>2</v>
      </c>
      <c r="D2601" s="17">
        <f t="shared" si="206"/>
        <v>10</v>
      </c>
      <c r="E2601" s="17">
        <v>0</v>
      </c>
      <c r="F2601" s="17">
        <v>0</v>
      </c>
      <c r="G2601" s="12">
        <f t="shared" si="207"/>
        <v>0</v>
      </c>
    </row>
    <row r="2602" spans="1:7" x14ac:dyDescent="0.35">
      <c r="A2602" s="18">
        <v>45333</v>
      </c>
      <c r="B2602" s="17">
        <f t="shared" si="204"/>
        <v>2024</v>
      </c>
      <c r="C2602" s="17">
        <f t="shared" si="205"/>
        <v>2</v>
      </c>
      <c r="D2602" s="17">
        <f t="shared" si="206"/>
        <v>11</v>
      </c>
      <c r="E2602" s="17">
        <v>0.92</v>
      </c>
      <c r="F2602" s="17">
        <v>0</v>
      </c>
      <c r="G2602" s="12">
        <f t="shared" si="207"/>
        <v>9.2000000000000003E-4</v>
      </c>
    </row>
    <row r="2603" spans="1:7" x14ac:dyDescent="0.35">
      <c r="A2603" s="18">
        <v>45334</v>
      </c>
      <c r="B2603" s="17">
        <f t="shared" si="204"/>
        <v>2024</v>
      </c>
      <c r="C2603" s="17">
        <f t="shared" si="205"/>
        <v>2</v>
      </c>
      <c r="D2603" s="17">
        <f t="shared" si="206"/>
        <v>12</v>
      </c>
      <c r="E2603" s="17">
        <v>0</v>
      </c>
      <c r="F2603" s="17">
        <v>0</v>
      </c>
      <c r="G2603" s="12">
        <f t="shared" si="207"/>
        <v>0</v>
      </c>
    </row>
    <row r="2604" spans="1:7" x14ac:dyDescent="0.35">
      <c r="A2604" s="18">
        <v>45335</v>
      </c>
      <c r="B2604" s="17">
        <f t="shared" si="204"/>
        <v>2024</v>
      </c>
      <c r="C2604" s="17">
        <f t="shared" si="205"/>
        <v>2</v>
      </c>
      <c r="D2604" s="17">
        <f t="shared" si="206"/>
        <v>13</v>
      </c>
      <c r="E2604" s="17">
        <v>0</v>
      </c>
      <c r="F2604" s="17">
        <v>0</v>
      </c>
      <c r="G2604" s="12">
        <f t="shared" si="207"/>
        <v>0</v>
      </c>
    </row>
    <row r="2605" spans="1:7" x14ac:dyDescent="0.35">
      <c r="A2605" s="18">
        <v>45336</v>
      </c>
      <c r="B2605" s="17">
        <f t="shared" si="204"/>
        <v>2024</v>
      </c>
      <c r="C2605" s="17">
        <f t="shared" si="205"/>
        <v>2</v>
      </c>
      <c r="D2605" s="17">
        <f t="shared" si="206"/>
        <v>14</v>
      </c>
      <c r="E2605" s="17">
        <v>0</v>
      </c>
      <c r="F2605" s="17">
        <v>0</v>
      </c>
      <c r="G2605" s="12">
        <f t="shared" si="207"/>
        <v>0</v>
      </c>
    </row>
    <row r="2606" spans="1:7" x14ac:dyDescent="0.35">
      <c r="A2606" s="18">
        <v>45337</v>
      </c>
      <c r="B2606" s="17">
        <f t="shared" si="204"/>
        <v>2024</v>
      </c>
      <c r="C2606" s="17">
        <f t="shared" si="205"/>
        <v>2</v>
      </c>
      <c r="D2606" s="17">
        <f t="shared" si="206"/>
        <v>15</v>
      </c>
      <c r="E2606" s="17">
        <v>3.25</v>
      </c>
      <c r="F2606" s="17">
        <v>0</v>
      </c>
      <c r="G2606" s="12">
        <f t="shared" si="207"/>
        <v>3.2499999999999999E-3</v>
      </c>
    </row>
    <row r="2607" spans="1:7" x14ac:dyDescent="0.35">
      <c r="A2607" s="18">
        <v>45338</v>
      </c>
      <c r="B2607" s="17">
        <f t="shared" si="204"/>
        <v>2024</v>
      </c>
      <c r="C2607" s="17">
        <f t="shared" si="205"/>
        <v>2</v>
      </c>
      <c r="D2607" s="17">
        <f t="shared" si="206"/>
        <v>16</v>
      </c>
      <c r="E2607" s="17">
        <v>2.74</v>
      </c>
      <c r="F2607" s="17">
        <v>0</v>
      </c>
      <c r="G2607" s="12">
        <f t="shared" si="207"/>
        <v>2.7400000000000002E-3</v>
      </c>
    </row>
    <row r="2608" spans="1:7" x14ac:dyDescent="0.35">
      <c r="A2608" s="18">
        <v>45339</v>
      </c>
      <c r="B2608" s="17">
        <f t="shared" si="204"/>
        <v>2024</v>
      </c>
      <c r="C2608" s="17">
        <f t="shared" si="205"/>
        <v>2</v>
      </c>
      <c r="D2608" s="17">
        <f t="shared" si="206"/>
        <v>17</v>
      </c>
      <c r="E2608" s="17">
        <v>11.73</v>
      </c>
      <c r="F2608" s="17">
        <v>0</v>
      </c>
      <c r="G2608" s="12">
        <f t="shared" si="207"/>
        <v>1.1730000000000001E-2</v>
      </c>
    </row>
    <row r="2609" spans="1:7" x14ac:dyDescent="0.35">
      <c r="A2609" s="18">
        <v>45340</v>
      </c>
      <c r="B2609" s="17">
        <f t="shared" si="204"/>
        <v>2024</v>
      </c>
      <c r="C2609" s="17">
        <f t="shared" si="205"/>
        <v>2</v>
      </c>
      <c r="D2609" s="17">
        <f t="shared" si="206"/>
        <v>18</v>
      </c>
      <c r="E2609" s="17">
        <v>17.829999999999998</v>
      </c>
      <c r="F2609" s="17">
        <v>0</v>
      </c>
      <c r="G2609" s="12">
        <f t="shared" si="207"/>
        <v>1.7829999999999999E-2</v>
      </c>
    </row>
    <row r="2610" spans="1:7" x14ac:dyDescent="0.35">
      <c r="A2610" s="18">
        <v>45341</v>
      </c>
      <c r="B2610" s="17">
        <f t="shared" si="204"/>
        <v>2024</v>
      </c>
      <c r="C2610" s="17">
        <f t="shared" si="205"/>
        <v>2</v>
      </c>
      <c r="D2610" s="17">
        <f t="shared" si="206"/>
        <v>19</v>
      </c>
      <c r="E2610" s="17">
        <v>9.76</v>
      </c>
      <c r="F2610" s="17">
        <v>0</v>
      </c>
      <c r="G2610" s="12">
        <f t="shared" si="207"/>
        <v>9.7599999999999996E-3</v>
      </c>
    </row>
    <row r="2611" spans="1:7" x14ac:dyDescent="0.35">
      <c r="A2611" s="18">
        <v>45342</v>
      </c>
      <c r="B2611" s="17">
        <f t="shared" si="204"/>
        <v>2024</v>
      </c>
      <c r="C2611" s="17">
        <f t="shared" si="205"/>
        <v>2</v>
      </c>
      <c r="D2611" s="17">
        <f t="shared" si="206"/>
        <v>20</v>
      </c>
      <c r="E2611" s="17">
        <v>10.76</v>
      </c>
      <c r="F2611" s="17">
        <v>0</v>
      </c>
      <c r="G2611" s="12">
        <f t="shared" si="207"/>
        <v>1.076E-2</v>
      </c>
    </row>
    <row r="2612" spans="1:7" x14ac:dyDescent="0.35">
      <c r="A2612" s="18">
        <v>45343</v>
      </c>
      <c r="B2612" s="17">
        <f t="shared" si="204"/>
        <v>2024</v>
      </c>
      <c r="C2612" s="17">
        <f t="shared" si="205"/>
        <v>2</v>
      </c>
      <c r="D2612" s="17">
        <f t="shared" si="206"/>
        <v>21</v>
      </c>
      <c r="E2612" s="17">
        <v>1.41</v>
      </c>
      <c r="F2612" s="17">
        <v>0</v>
      </c>
      <c r="G2612" s="12">
        <f t="shared" si="207"/>
        <v>1.41E-3</v>
      </c>
    </row>
    <row r="2613" spans="1:7" x14ac:dyDescent="0.35">
      <c r="A2613" s="18">
        <v>45344</v>
      </c>
      <c r="B2613" s="17">
        <f t="shared" si="204"/>
        <v>2024</v>
      </c>
      <c r="C2613" s="17">
        <f t="shared" si="205"/>
        <v>2</v>
      </c>
      <c r="D2613" s="17">
        <f t="shared" si="206"/>
        <v>22</v>
      </c>
      <c r="E2613" s="17">
        <v>0</v>
      </c>
      <c r="F2613" s="17">
        <v>0</v>
      </c>
      <c r="G2613" s="12">
        <f t="shared" si="207"/>
        <v>0</v>
      </c>
    </row>
    <row r="2614" spans="1:7" x14ac:dyDescent="0.35">
      <c r="A2614" s="18">
        <v>45345</v>
      </c>
      <c r="B2614" s="17">
        <f t="shared" si="204"/>
        <v>2024</v>
      </c>
      <c r="C2614" s="17">
        <f t="shared" si="205"/>
        <v>2</v>
      </c>
      <c r="D2614" s="17">
        <f t="shared" si="206"/>
        <v>23</v>
      </c>
      <c r="E2614" s="17">
        <v>0</v>
      </c>
      <c r="F2614" s="17">
        <v>0</v>
      </c>
      <c r="G2614" s="12">
        <f t="shared" si="207"/>
        <v>0</v>
      </c>
    </row>
    <row r="2615" spans="1:7" x14ac:dyDescent="0.35">
      <c r="A2615" s="18">
        <v>45346</v>
      </c>
      <c r="B2615" s="17">
        <f t="shared" si="204"/>
        <v>2024</v>
      </c>
      <c r="C2615" s="17">
        <f t="shared" si="205"/>
        <v>2</v>
      </c>
      <c r="D2615" s="17">
        <f t="shared" si="206"/>
        <v>24</v>
      </c>
      <c r="E2615" s="17">
        <v>1.32</v>
      </c>
      <c r="F2615" s="17">
        <v>0</v>
      </c>
      <c r="G2615" s="12">
        <f t="shared" si="207"/>
        <v>1.32E-3</v>
      </c>
    </row>
    <row r="2616" spans="1:7" x14ac:dyDescent="0.35">
      <c r="A2616" s="18">
        <v>45347</v>
      </c>
      <c r="B2616" s="17">
        <f t="shared" si="204"/>
        <v>2024</v>
      </c>
      <c r="C2616" s="17">
        <f t="shared" si="205"/>
        <v>2</v>
      </c>
      <c r="D2616" s="17">
        <f t="shared" si="206"/>
        <v>25</v>
      </c>
      <c r="E2616" s="17">
        <v>1.2</v>
      </c>
      <c r="F2616" s="17">
        <v>0</v>
      </c>
      <c r="G2616" s="12">
        <f t="shared" si="207"/>
        <v>1.1999999999999999E-3</v>
      </c>
    </row>
    <row r="2617" spans="1:7" x14ac:dyDescent="0.35">
      <c r="A2617" s="18">
        <v>45348</v>
      </c>
      <c r="B2617" s="17">
        <f t="shared" si="204"/>
        <v>2024</v>
      </c>
      <c r="C2617" s="17">
        <f t="shared" si="205"/>
        <v>2</v>
      </c>
      <c r="D2617" s="17">
        <f t="shared" si="206"/>
        <v>26</v>
      </c>
      <c r="E2617" s="17">
        <v>0</v>
      </c>
      <c r="F2617" s="17">
        <v>0</v>
      </c>
      <c r="G2617" s="12">
        <f t="shared" si="207"/>
        <v>0</v>
      </c>
    </row>
    <row r="2618" spans="1:7" x14ac:dyDescent="0.35">
      <c r="A2618" s="18">
        <v>45349</v>
      </c>
      <c r="B2618" s="17">
        <f t="shared" si="204"/>
        <v>2024</v>
      </c>
      <c r="C2618" s="17">
        <f t="shared" si="205"/>
        <v>2</v>
      </c>
      <c r="D2618" s="17">
        <f t="shared" si="206"/>
        <v>27</v>
      </c>
      <c r="E2618" s="17">
        <v>0</v>
      </c>
      <c r="F2618" s="17">
        <v>0</v>
      </c>
      <c r="G2618" s="12">
        <f t="shared" si="207"/>
        <v>0</v>
      </c>
    </row>
    <row r="2619" spans="1:7" x14ac:dyDescent="0.35">
      <c r="A2619" s="18">
        <v>45350</v>
      </c>
      <c r="B2619" s="17">
        <f t="shared" si="204"/>
        <v>2024</v>
      </c>
      <c r="C2619" s="17">
        <f t="shared" si="205"/>
        <v>2</v>
      </c>
      <c r="D2619" s="17">
        <f t="shared" si="206"/>
        <v>28</v>
      </c>
      <c r="E2619" s="17">
        <v>0</v>
      </c>
      <c r="F2619" s="17">
        <v>0</v>
      </c>
      <c r="G2619" s="12">
        <f t="shared" si="207"/>
        <v>0</v>
      </c>
    </row>
    <row r="2620" spans="1:7" x14ac:dyDescent="0.35">
      <c r="A2620" s="18">
        <v>45351</v>
      </c>
      <c r="B2620" s="17">
        <f t="shared" si="204"/>
        <v>2024</v>
      </c>
      <c r="C2620" s="17">
        <f t="shared" si="205"/>
        <v>2</v>
      </c>
      <c r="D2620" s="17">
        <f t="shared" si="206"/>
        <v>29</v>
      </c>
      <c r="E2620" s="17">
        <v>0</v>
      </c>
      <c r="F2620" s="17">
        <v>0</v>
      </c>
      <c r="G2620" s="12">
        <f t="shared" si="207"/>
        <v>0</v>
      </c>
    </row>
    <row r="2621" spans="1:7" x14ac:dyDescent="0.35">
      <c r="A2621" s="18">
        <v>45352</v>
      </c>
      <c r="B2621" s="17">
        <f t="shared" si="204"/>
        <v>2024</v>
      </c>
      <c r="C2621" s="17">
        <f t="shared" si="205"/>
        <v>3</v>
      </c>
      <c r="D2621" s="17">
        <f t="shared" si="206"/>
        <v>1</v>
      </c>
      <c r="E2621" s="17">
        <v>0</v>
      </c>
      <c r="F2621" s="17">
        <v>0</v>
      </c>
      <c r="G2621" s="12">
        <f t="shared" si="207"/>
        <v>0</v>
      </c>
    </row>
    <row r="2622" spans="1:7" x14ac:dyDescent="0.35">
      <c r="A2622" s="18">
        <v>45353</v>
      </c>
      <c r="B2622" s="17">
        <f t="shared" si="204"/>
        <v>2024</v>
      </c>
      <c r="C2622" s="17">
        <f t="shared" si="205"/>
        <v>3</v>
      </c>
      <c r="D2622" s="17">
        <f t="shared" si="206"/>
        <v>2</v>
      </c>
      <c r="E2622" s="17">
        <v>0</v>
      </c>
      <c r="F2622" s="17">
        <v>0</v>
      </c>
      <c r="G2622" s="12">
        <f t="shared" si="207"/>
        <v>0</v>
      </c>
    </row>
    <row r="2623" spans="1:7" x14ac:dyDescent="0.35">
      <c r="A2623" s="18">
        <v>45354</v>
      </c>
      <c r="B2623" s="17">
        <f t="shared" si="204"/>
        <v>2024</v>
      </c>
      <c r="C2623" s="17">
        <f t="shared" si="205"/>
        <v>3</v>
      </c>
      <c r="D2623" s="17">
        <f t="shared" si="206"/>
        <v>3</v>
      </c>
      <c r="E2623" s="17">
        <v>0</v>
      </c>
      <c r="F2623" s="17">
        <v>0</v>
      </c>
      <c r="G2623" s="12">
        <f t="shared" si="207"/>
        <v>0</v>
      </c>
    </row>
    <row r="2624" spans="1:7" x14ac:dyDescent="0.35">
      <c r="A2624" s="18">
        <v>45355</v>
      </c>
      <c r="B2624" s="17">
        <f t="shared" si="204"/>
        <v>2024</v>
      </c>
      <c r="C2624" s="17">
        <f t="shared" si="205"/>
        <v>3</v>
      </c>
      <c r="D2624" s="17">
        <f t="shared" si="206"/>
        <v>4</v>
      </c>
      <c r="E2624" s="17">
        <v>0</v>
      </c>
      <c r="F2624" s="17">
        <v>0</v>
      </c>
      <c r="G2624" s="12">
        <f t="shared" si="207"/>
        <v>0</v>
      </c>
    </row>
    <row r="2625" spans="1:7" x14ac:dyDescent="0.35">
      <c r="A2625" s="18">
        <v>45356</v>
      </c>
      <c r="B2625" s="17">
        <f t="shared" si="204"/>
        <v>2024</v>
      </c>
      <c r="C2625" s="17">
        <f t="shared" si="205"/>
        <v>3</v>
      </c>
      <c r="D2625" s="17">
        <f t="shared" si="206"/>
        <v>5</v>
      </c>
      <c r="E2625" s="17">
        <v>0</v>
      </c>
      <c r="F2625" s="17">
        <v>0</v>
      </c>
      <c r="G2625" s="12">
        <f t="shared" si="207"/>
        <v>0</v>
      </c>
    </row>
    <row r="2626" spans="1:7" x14ac:dyDescent="0.35">
      <c r="A2626" s="18">
        <v>45357</v>
      </c>
      <c r="B2626" s="17">
        <f t="shared" si="204"/>
        <v>2024</v>
      </c>
      <c r="C2626" s="17">
        <f t="shared" si="205"/>
        <v>3</v>
      </c>
      <c r="D2626" s="17">
        <f t="shared" si="206"/>
        <v>6</v>
      </c>
      <c r="E2626" s="17">
        <v>0</v>
      </c>
      <c r="F2626" s="17">
        <v>0</v>
      </c>
      <c r="G2626" s="12">
        <f t="shared" si="207"/>
        <v>0</v>
      </c>
    </row>
    <row r="2627" spans="1:7" x14ac:dyDescent="0.35">
      <c r="A2627" s="22">
        <v>45358</v>
      </c>
      <c r="B2627" s="17">
        <f t="shared" si="204"/>
        <v>2024</v>
      </c>
      <c r="C2627" s="17">
        <f t="shared" si="205"/>
        <v>3</v>
      </c>
      <c r="D2627" s="17">
        <f t="shared" si="206"/>
        <v>7</v>
      </c>
      <c r="E2627" s="12">
        <v>0</v>
      </c>
      <c r="F2627" s="12">
        <v>0</v>
      </c>
      <c r="G2627" s="12">
        <f t="shared" si="207"/>
        <v>0</v>
      </c>
    </row>
    <row r="2628" spans="1:7" x14ac:dyDescent="0.35">
      <c r="A2628" s="22">
        <v>45359</v>
      </c>
      <c r="B2628" s="17">
        <f t="shared" si="204"/>
        <v>2024</v>
      </c>
      <c r="C2628" s="17">
        <f t="shared" si="205"/>
        <v>3</v>
      </c>
      <c r="D2628" s="17">
        <f t="shared" si="206"/>
        <v>8</v>
      </c>
      <c r="E2628" s="12">
        <v>0</v>
      </c>
      <c r="F2628" s="12">
        <v>0</v>
      </c>
      <c r="G2628" s="12">
        <f t="shared" si="207"/>
        <v>0</v>
      </c>
    </row>
    <row r="2629" spans="1:7" x14ac:dyDescent="0.35">
      <c r="A2629" s="22">
        <v>45360</v>
      </c>
      <c r="B2629" s="17">
        <f t="shared" si="204"/>
        <v>2024</v>
      </c>
      <c r="C2629" s="17">
        <f t="shared" si="205"/>
        <v>3</v>
      </c>
      <c r="D2629" s="17">
        <f t="shared" si="206"/>
        <v>9</v>
      </c>
      <c r="E2629" s="12">
        <v>0</v>
      </c>
      <c r="F2629" s="12">
        <v>0</v>
      </c>
      <c r="G2629" s="12">
        <f t="shared" si="207"/>
        <v>0</v>
      </c>
    </row>
    <row r="2630" spans="1:7" x14ac:dyDescent="0.35">
      <c r="A2630" s="22">
        <v>45361</v>
      </c>
      <c r="B2630" s="17">
        <f t="shared" ref="B2630:B2693" si="208">YEAR(A2630)</f>
        <v>2024</v>
      </c>
      <c r="C2630" s="17">
        <f t="shared" ref="C2630:C2693" si="209">MONTH(A2630)</f>
        <v>3</v>
      </c>
      <c r="D2630" s="17">
        <f t="shared" ref="D2630:D2693" si="210">DAY(A2630)</f>
        <v>10</v>
      </c>
      <c r="E2630" s="12">
        <v>0</v>
      </c>
      <c r="F2630" s="12">
        <v>0</v>
      </c>
      <c r="G2630" s="12">
        <f t="shared" ref="G2630:G2693" si="211">SUM(E2630:F2630)/1000</f>
        <v>0</v>
      </c>
    </row>
    <row r="2631" spans="1:7" x14ac:dyDescent="0.35">
      <c r="A2631" s="22">
        <v>45362</v>
      </c>
      <c r="B2631" s="17">
        <f t="shared" si="208"/>
        <v>2024</v>
      </c>
      <c r="C2631" s="17">
        <f t="shared" si="209"/>
        <v>3</v>
      </c>
      <c r="D2631" s="17">
        <f t="shared" si="210"/>
        <v>11</v>
      </c>
      <c r="E2631" s="12">
        <v>0</v>
      </c>
      <c r="F2631" s="12">
        <v>0</v>
      </c>
      <c r="G2631" s="12">
        <f t="shared" si="211"/>
        <v>0</v>
      </c>
    </row>
    <row r="2632" spans="1:7" x14ac:dyDescent="0.35">
      <c r="A2632" s="22">
        <v>45363</v>
      </c>
      <c r="B2632" s="17">
        <f t="shared" si="208"/>
        <v>2024</v>
      </c>
      <c r="C2632" s="17">
        <f t="shared" si="209"/>
        <v>3</v>
      </c>
      <c r="D2632" s="17">
        <f t="shared" si="210"/>
        <v>12</v>
      </c>
      <c r="E2632" s="12">
        <v>0</v>
      </c>
      <c r="F2632" s="12">
        <v>0</v>
      </c>
      <c r="G2632" s="12">
        <f t="shared" si="211"/>
        <v>0</v>
      </c>
    </row>
    <row r="2633" spans="1:7" x14ac:dyDescent="0.35">
      <c r="A2633" s="22">
        <v>45364</v>
      </c>
      <c r="B2633" s="17">
        <f t="shared" si="208"/>
        <v>2024</v>
      </c>
      <c r="C2633" s="17">
        <f t="shared" si="209"/>
        <v>3</v>
      </c>
      <c r="D2633" s="17">
        <f t="shared" si="210"/>
        <v>13</v>
      </c>
      <c r="E2633" s="12">
        <v>0</v>
      </c>
      <c r="F2633" s="12">
        <v>0</v>
      </c>
      <c r="G2633" s="12">
        <f t="shared" si="211"/>
        <v>0</v>
      </c>
    </row>
    <row r="2634" spans="1:7" x14ac:dyDescent="0.35">
      <c r="A2634" s="22">
        <v>45365</v>
      </c>
      <c r="B2634" s="17">
        <f t="shared" si="208"/>
        <v>2024</v>
      </c>
      <c r="C2634" s="17">
        <f t="shared" si="209"/>
        <v>3</v>
      </c>
      <c r="D2634" s="17">
        <f t="shared" si="210"/>
        <v>14</v>
      </c>
      <c r="E2634" s="12">
        <v>0</v>
      </c>
      <c r="F2634" s="12">
        <v>0</v>
      </c>
      <c r="G2634" s="12">
        <f t="shared" si="211"/>
        <v>0</v>
      </c>
    </row>
    <row r="2635" spans="1:7" x14ac:dyDescent="0.35">
      <c r="A2635" s="22">
        <v>45366</v>
      </c>
      <c r="B2635" s="17">
        <f t="shared" si="208"/>
        <v>2024</v>
      </c>
      <c r="C2635" s="17">
        <f t="shared" si="209"/>
        <v>3</v>
      </c>
      <c r="D2635" s="17">
        <f t="shared" si="210"/>
        <v>15</v>
      </c>
      <c r="E2635" s="12">
        <v>0</v>
      </c>
      <c r="F2635" s="12">
        <v>0</v>
      </c>
      <c r="G2635" s="12">
        <f t="shared" si="211"/>
        <v>0</v>
      </c>
    </row>
    <row r="2636" spans="1:7" x14ac:dyDescent="0.35">
      <c r="A2636" s="22">
        <v>45367</v>
      </c>
      <c r="B2636" s="17">
        <f t="shared" si="208"/>
        <v>2024</v>
      </c>
      <c r="C2636" s="17">
        <f t="shared" si="209"/>
        <v>3</v>
      </c>
      <c r="D2636" s="17">
        <f t="shared" si="210"/>
        <v>16</v>
      </c>
      <c r="E2636" s="12">
        <v>0</v>
      </c>
      <c r="F2636" s="12">
        <v>0</v>
      </c>
      <c r="G2636" s="12">
        <f t="shared" si="211"/>
        <v>0</v>
      </c>
    </row>
    <row r="2637" spans="1:7" x14ac:dyDescent="0.35">
      <c r="A2637" s="22">
        <v>45368</v>
      </c>
      <c r="B2637" s="17">
        <f t="shared" si="208"/>
        <v>2024</v>
      </c>
      <c r="C2637" s="17">
        <f t="shared" si="209"/>
        <v>3</v>
      </c>
      <c r="D2637" s="17">
        <f t="shared" si="210"/>
        <v>17</v>
      </c>
      <c r="E2637" s="12">
        <v>0</v>
      </c>
      <c r="F2637" s="12">
        <v>0</v>
      </c>
      <c r="G2637" s="12">
        <f t="shared" si="211"/>
        <v>0</v>
      </c>
    </row>
    <row r="2638" spans="1:7" x14ac:dyDescent="0.35">
      <c r="A2638" s="22">
        <v>45369</v>
      </c>
      <c r="B2638" s="17">
        <f t="shared" si="208"/>
        <v>2024</v>
      </c>
      <c r="C2638" s="17">
        <f t="shared" si="209"/>
        <v>3</v>
      </c>
      <c r="D2638" s="17">
        <f t="shared" si="210"/>
        <v>18</v>
      </c>
      <c r="E2638" s="12">
        <v>0</v>
      </c>
      <c r="F2638" s="12">
        <v>0</v>
      </c>
      <c r="G2638" s="12">
        <f t="shared" si="211"/>
        <v>0</v>
      </c>
    </row>
    <row r="2639" spans="1:7" x14ac:dyDescent="0.35">
      <c r="A2639" s="22">
        <v>45370</v>
      </c>
      <c r="B2639" s="17">
        <f t="shared" si="208"/>
        <v>2024</v>
      </c>
      <c r="C2639" s="17">
        <f t="shared" si="209"/>
        <v>3</v>
      </c>
      <c r="D2639" s="17">
        <f t="shared" si="210"/>
        <v>19</v>
      </c>
      <c r="E2639" s="12">
        <v>0</v>
      </c>
      <c r="F2639" s="12">
        <v>0</v>
      </c>
      <c r="G2639" s="12">
        <f t="shared" si="211"/>
        <v>0</v>
      </c>
    </row>
    <row r="2640" spans="1:7" x14ac:dyDescent="0.35">
      <c r="A2640" s="22">
        <v>45371</v>
      </c>
      <c r="B2640" s="17">
        <f t="shared" si="208"/>
        <v>2024</v>
      </c>
      <c r="C2640" s="17">
        <f t="shared" si="209"/>
        <v>3</v>
      </c>
      <c r="D2640" s="17">
        <f t="shared" si="210"/>
        <v>20</v>
      </c>
      <c r="E2640" s="12">
        <v>0</v>
      </c>
      <c r="F2640" s="12">
        <v>0</v>
      </c>
      <c r="G2640" s="12">
        <f t="shared" si="211"/>
        <v>0</v>
      </c>
    </row>
    <row r="2641" spans="1:7" x14ac:dyDescent="0.35">
      <c r="A2641" s="22">
        <v>45372</v>
      </c>
      <c r="B2641" s="17">
        <f t="shared" si="208"/>
        <v>2024</v>
      </c>
      <c r="C2641" s="17">
        <f t="shared" si="209"/>
        <v>3</v>
      </c>
      <c r="D2641" s="17">
        <f t="shared" si="210"/>
        <v>21</v>
      </c>
      <c r="E2641" s="12">
        <v>0</v>
      </c>
      <c r="F2641" s="12">
        <v>0</v>
      </c>
      <c r="G2641" s="12">
        <f t="shared" si="211"/>
        <v>0</v>
      </c>
    </row>
    <row r="2642" spans="1:7" x14ac:dyDescent="0.35">
      <c r="A2642" s="22">
        <v>45373</v>
      </c>
      <c r="B2642" s="17">
        <f t="shared" si="208"/>
        <v>2024</v>
      </c>
      <c r="C2642" s="17">
        <f t="shared" si="209"/>
        <v>3</v>
      </c>
      <c r="D2642" s="17">
        <f t="shared" si="210"/>
        <v>22</v>
      </c>
      <c r="E2642" s="12">
        <v>0</v>
      </c>
      <c r="F2642" s="12">
        <v>0</v>
      </c>
      <c r="G2642" s="12">
        <f t="shared" si="211"/>
        <v>0</v>
      </c>
    </row>
    <row r="2643" spans="1:7" x14ac:dyDescent="0.35">
      <c r="A2643" s="22">
        <v>45374</v>
      </c>
      <c r="B2643" s="17">
        <f t="shared" si="208"/>
        <v>2024</v>
      </c>
      <c r="C2643" s="17">
        <f t="shared" si="209"/>
        <v>3</v>
      </c>
      <c r="D2643" s="17">
        <f t="shared" si="210"/>
        <v>23</v>
      </c>
      <c r="E2643" s="12">
        <v>0</v>
      </c>
      <c r="F2643" s="12">
        <v>0</v>
      </c>
      <c r="G2643" s="12">
        <f t="shared" si="211"/>
        <v>0</v>
      </c>
    </row>
    <row r="2644" spans="1:7" x14ac:dyDescent="0.35">
      <c r="A2644" s="22">
        <v>45375</v>
      </c>
      <c r="B2644" s="17">
        <f t="shared" si="208"/>
        <v>2024</v>
      </c>
      <c r="C2644" s="17">
        <f t="shared" si="209"/>
        <v>3</v>
      </c>
      <c r="D2644" s="17">
        <f t="shared" si="210"/>
        <v>24</v>
      </c>
      <c r="E2644" s="12">
        <v>0</v>
      </c>
      <c r="F2644" s="12">
        <v>0</v>
      </c>
      <c r="G2644" s="12">
        <f t="shared" si="211"/>
        <v>0</v>
      </c>
    </row>
    <row r="2645" spans="1:7" x14ac:dyDescent="0.35">
      <c r="A2645" s="22">
        <v>45376</v>
      </c>
      <c r="B2645" s="17">
        <f t="shared" si="208"/>
        <v>2024</v>
      </c>
      <c r="C2645" s="17">
        <f t="shared" si="209"/>
        <v>3</v>
      </c>
      <c r="D2645" s="17">
        <f t="shared" si="210"/>
        <v>25</v>
      </c>
      <c r="E2645" s="12">
        <v>0</v>
      </c>
      <c r="F2645" s="12">
        <v>0</v>
      </c>
      <c r="G2645" s="12">
        <f t="shared" si="211"/>
        <v>0</v>
      </c>
    </row>
    <row r="2646" spans="1:7" x14ac:dyDescent="0.35">
      <c r="A2646" s="22">
        <v>45377</v>
      </c>
      <c r="B2646" s="17">
        <f t="shared" si="208"/>
        <v>2024</v>
      </c>
      <c r="C2646" s="17">
        <f t="shared" si="209"/>
        <v>3</v>
      </c>
      <c r="D2646" s="17">
        <f t="shared" si="210"/>
        <v>26</v>
      </c>
      <c r="E2646" s="12">
        <v>0</v>
      </c>
      <c r="F2646" s="12">
        <v>0</v>
      </c>
      <c r="G2646" s="12">
        <f t="shared" si="211"/>
        <v>0</v>
      </c>
    </row>
    <row r="2647" spans="1:7" x14ac:dyDescent="0.35">
      <c r="A2647" s="22">
        <v>45378</v>
      </c>
      <c r="B2647" s="17">
        <f t="shared" si="208"/>
        <v>2024</v>
      </c>
      <c r="C2647" s="17">
        <f t="shared" si="209"/>
        <v>3</v>
      </c>
      <c r="D2647" s="17">
        <f t="shared" si="210"/>
        <v>27</v>
      </c>
      <c r="E2647" s="12">
        <v>0</v>
      </c>
      <c r="F2647" s="12">
        <v>0</v>
      </c>
      <c r="G2647" s="12">
        <f t="shared" si="211"/>
        <v>0</v>
      </c>
    </row>
    <row r="2648" spans="1:7" x14ac:dyDescent="0.35">
      <c r="A2648" s="22">
        <v>45379</v>
      </c>
      <c r="B2648" s="17">
        <f t="shared" si="208"/>
        <v>2024</v>
      </c>
      <c r="C2648" s="17">
        <f t="shared" si="209"/>
        <v>3</v>
      </c>
      <c r="D2648" s="17">
        <f t="shared" si="210"/>
        <v>28</v>
      </c>
      <c r="E2648" s="12">
        <v>0</v>
      </c>
      <c r="F2648" s="12">
        <v>0</v>
      </c>
      <c r="G2648" s="12">
        <f t="shared" si="211"/>
        <v>0</v>
      </c>
    </row>
    <row r="2649" spans="1:7" x14ac:dyDescent="0.35">
      <c r="A2649" s="22">
        <v>45380</v>
      </c>
      <c r="B2649" s="17">
        <f t="shared" si="208"/>
        <v>2024</v>
      </c>
      <c r="C2649" s="17">
        <f t="shared" si="209"/>
        <v>3</v>
      </c>
      <c r="D2649" s="17">
        <f t="shared" si="210"/>
        <v>29</v>
      </c>
      <c r="E2649" s="12">
        <v>0</v>
      </c>
      <c r="F2649" s="12">
        <v>0</v>
      </c>
      <c r="G2649" s="12">
        <f t="shared" si="211"/>
        <v>0</v>
      </c>
    </row>
    <row r="2650" spans="1:7" x14ac:dyDescent="0.35">
      <c r="A2650" s="22">
        <v>45381</v>
      </c>
      <c r="B2650" s="17">
        <f t="shared" si="208"/>
        <v>2024</v>
      </c>
      <c r="C2650" s="17">
        <f t="shared" si="209"/>
        <v>3</v>
      </c>
      <c r="D2650" s="17">
        <f t="shared" si="210"/>
        <v>30</v>
      </c>
      <c r="E2650" s="12">
        <v>5.53</v>
      </c>
      <c r="F2650" s="12">
        <v>0</v>
      </c>
      <c r="G2650" s="12">
        <f t="shared" si="211"/>
        <v>5.5300000000000002E-3</v>
      </c>
    </row>
    <row r="2651" spans="1:7" x14ac:dyDescent="0.35">
      <c r="A2651" s="22">
        <v>45382</v>
      </c>
      <c r="B2651" s="17">
        <f t="shared" si="208"/>
        <v>2024</v>
      </c>
      <c r="C2651" s="17">
        <f t="shared" si="209"/>
        <v>3</v>
      </c>
      <c r="D2651" s="17">
        <f t="shared" si="210"/>
        <v>31</v>
      </c>
      <c r="E2651" s="12">
        <v>9.82</v>
      </c>
      <c r="F2651" s="12">
        <v>0</v>
      </c>
      <c r="G2651" s="12">
        <f t="shared" si="211"/>
        <v>9.8200000000000006E-3</v>
      </c>
    </row>
    <row r="2652" spans="1:7" x14ac:dyDescent="0.35">
      <c r="A2652" s="22">
        <v>45383</v>
      </c>
      <c r="B2652" s="17">
        <f t="shared" si="208"/>
        <v>2024</v>
      </c>
      <c r="C2652" s="17">
        <f t="shared" si="209"/>
        <v>4</v>
      </c>
      <c r="D2652" s="17">
        <f t="shared" si="210"/>
        <v>1</v>
      </c>
      <c r="E2652" s="12">
        <v>10.96</v>
      </c>
      <c r="F2652" s="12">
        <v>4.79</v>
      </c>
      <c r="G2652" s="12">
        <f t="shared" si="211"/>
        <v>1.575E-2</v>
      </c>
    </row>
    <row r="2653" spans="1:7" x14ac:dyDescent="0.35">
      <c r="A2653" s="22">
        <v>45384</v>
      </c>
      <c r="B2653" s="17">
        <f t="shared" si="208"/>
        <v>2024</v>
      </c>
      <c r="C2653" s="17">
        <f t="shared" si="209"/>
        <v>4</v>
      </c>
      <c r="D2653" s="17">
        <f t="shared" si="210"/>
        <v>2</v>
      </c>
      <c r="E2653" s="15">
        <v>3.93</v>
      </c>
      <c r="F2653" s="15">
        <v>5.48</v>
      </c>
      <c r="G2653" s="12">
        <f t="shared" si="211"/>
        <v>9.41E-3</v>
      </c>
    </row>
    <row r="2654" spans="1:7" x14ac:dyDescent="0.35">
      <c r="A2654" s="22">
        <v>45385</v>
      </c>
      <c r="B2654" s="17">
        <f t="shared" si="208"/>
        <v>2024</v>
      </c>
      <c r="C2654" s="17">
        <f t="shared" si="209"/>
        <v>4</v>
      </c>
      <c r="D2654" s="17">
        <f t="shared" si="210"/>
        <v>3</v>
      </c>
      <c r="E2654" s="15">
        <v>6.2840699999999998</v>
      </c>
      <c r="F2654" s="15">
        <v>5.4139799999999996</v>
      </c>
      <c r="G2654" s="12">
        <f t="shared" si="211"/>
        <v>1.1698049999999998E-2</v>
      </c>
    </row>
    <row r="2655" spans="1:7" x14ac:dyDescent="0.35">
      <c r="A2655" s="22">
        <v>45386</v>
      </c>
      <c r="B2655" s="17">
        <f t="shared" si="208"/>
        <v>2024</v>
      </c>
      <c r="C2655" s="17">
        <f t="shared" si="209"/>
        <v>4</v>
      </c>
      <c r="D2655" s="17">
        <f t="shared" si="210"/>
        <v>4</v>
      </c>
      <c r="E2655" s="15">
        <v>9.2495100000000008</v>
      </c>
      <c r="F2655" s="15">
        <v>5.54148</v>
      </c>
      <c r="G2655" s="12">
        <f t="shared" si="211"/>
        <v>1.479099E-2</v>
      </c>
    </row>
    <row r="2656" spans="1:7" x14ac:dyDescent="0.35">
      <c r="A2656" s="22">
        <v>45387</v>
      </c>
      <c r="B2656" s="17">
        <f t="shared" si="208"/>
        <v>2024</v>
      </c>
      <c r="C2656" s="17">
        <f t="shared" si="209"/>
        <v>4</v>
      </c>
      <c r="D2656" s="17">
        <f t="shared" si="210"/>
        <v>5</v>
      </c>
      <c r="E2656" s="15">
        <v>19.59187</v>
      </c>
      <c r="F2656" s="15">
        <v>11.94497</v>
      </c>
      <c r="G2656" s="12">
        <f t="shared" si="211"/>
        <v>3.1536839999999997E-2</v>
      </c>
    </row>
    <row r="2657" spans="1:7" x14ac:dyDescent="0.35">
      <c r="A2657" s="22">
        <v>45388</v>
      </c>
      <c r="B2657" s="17">
        <f t="shared" si="208"/>
        <v>2024</v>
      </c>
      <c r="C2657" s="17">
        <f t="shared" si="209"/>
        <v>4</v>
      </c>
      <c r="D2657" s="17">
        <f t="shared" si="210"/>
        <v>6</v>
      </c>
      <c r="E2657" s="15">
        <v>16.742640000000002</v>
      </c>
      <c r="F2657" s="15">
        <v>10.43854</v>
      </c>
      <c r="G2657" s="12">
        <f t="shared" si="211"/>
        <v>2.7181180000000003E-2</v>
      </c>
    </row>
    <row r="2658" spans="1:7" x14ac:dyDescent="0.35">
      <c r="A2658" s="22">
        <v>45389</v>
      </c>
      <c r="B2658" s="17">
        <f t="shared" si="208"/>
        <v>2024</v>
      </c>
      <c r="C2658" s="17">
        <f t="shared" si="209"/>
        <v>4</v>
      </c>
      <c r="D2658" s="17">
        <f t="shared" si="210"/>
        <v>7</v>
      </c>
      <c r="E2658" s="15">
        <v>12.947050000000001</v>
      </c>
      <c r="F2658" s="15">
        <v>8.8953000000000007</v>
      </c>
      <c r="G2658" s="12">
        <f t="shared" si="211"/>
        <v>2.1842350000000003E-2</v>
      </c>
    </row>
    <row r="2659" spans="1:7" x14ac:dyDescent="0.35">
      <c r="A2659" s="22">
        <v>45390</v>
      </c>
      <c r="B2659" s="17">
        <f t="shared" si="208"/>
        <v>2024</v>
      </c>
      <c r="C2659" s="17">
        <f t="shared" si="209"/>
        <v>4</v>
      </c>
      <c r="D2659" s="17">
        <f t="shared" si="210"/>
        <v>8</v>
      </c>
      <c r="E2659" s="15">
        <v>10.611599999999999</v>
      </c>
      <c r="F2659" s="15">
        <v>8.35243</v>
      </c>
      <c r="G2659" s="12">
        <f t="shared" si="211"/>
        <v>1.896403E-2</v>
      </c>
    </row>
    <row r="2660" spans="1:7" x14ac:dyDescent="0.35">
      <c r="A2660" s="22">
        <v>45391</v>
      </c>
      <c r="B2660" s="17">
        <f t="shared" si="208"/>
        <v>2024</v>
      </c>
      <c r="C2660" s="17">
        <f t="shared" si="209"/>
        <v>4</v>
      </c>
      <c r="D2660" s="17">
        <f t="shared" si="210"/>
        <v>9</v>
      </c>
      <c r="E2660" s="15">
        <v>10.099830000000001</v>
      </c>
      <c r="F2660" s="15">
        <v>8.6681699999999999</v>
      </c>
      <c r="G2660" s="12">
        <f t="shared" si="211"/>
        <v>1.8768E-2</v>
      </c>
    </row>
    <row r="2661" spans="1:7" x14ac:dyDescent="0.35">
      <c r="A2661" s="22">
        <v>45392</v>
      </c>
      <c r="B2661" s="17">
        <f t="shared" si="208"/>
        <v>2024</v>
      </c>
      <c r="C2661" s="17">
        <f t="shared" si="209"/>
        <v>4</v>
      </c>
      <c r="D2661" s="17">
        <f t="shared" si="210"/>
        <v>10</v>
      </c>
      <c r="E2661" s="15">
        <v>17.484249999999999</v>
      </c>
      <c r="F2661" s="15">
        <v>10.585789999999999</v>
      </c>
      <c r="G2661" s="12">
        <f t="shared" si="211"/>
        <v>2.8070039999999997E-2</v>
      </c>
    </row>
    <row r="2662" spans="1:7" x14ac:dyDescent="0.35">
      <c r="A2662" s="22">
        <v>45393</v>
      </c>
      <c r="B2662" s="17">
        <f t="shared" si="208"/>
        <v>2024</v>
      </c>
      <c r="C2662" s="17">
        <f t="shared" si="209"/>
        <v>4</v>
      </c>
      <c r="D2662" s="17">
        <f t="shared" si="210"/>
        <v>11</v>
      </c>
      <c r="E2662" s="15">
        <v>16.254930000000002</v>
      </c>
      <c r="F2662" s="15">
        <v>9.1204199999999993</v>
      </c>
      <c r="G2662" s="12">
        <f t="shared" si="211"/>
        <v>2.5375350000000001E-2</v>
      </c>
    </row>
    <row r="2663" spans="1:7" x14ac:dyDescent="0.35">
      <c r="A2663" s="22">
        <v>45394</v>
      </c>
      <c r="B2663" s="17">
        <f t="shared" si="208"/>
        <v>2024</v>
      </c>
      <c r="C2663" s="17">
        <f t="shared" si="209"/>
        <v>4</v>
      </c>
      <c r="D2663" s="17">
        <f t="shared" si="210"/>
        <v>12</v>
      </c>
      <c r="E2663" s="15">
        <v>14.684760000000001</v>
      </c>
      <c r="F2663" s="15">
        <v>8.3458199999999998</v>
      </c>
      <c r="G2663" s="12">
        <f t="shared" si="211"/>
        <v>2.3030580000000002E-2</v>
      </c>
    </row>
    <row r="2664" spans="1:7" x14ac:dyDescent="0.35">
      <c r="A2664" s="22">
        <v>45395</v>
      </c>
      <c r="B2664" s="17">
        <f t="shared" si="208"/>
        <v>2024</v>
      </c>
      <c r="C2664" s="17">
        <f t="shared" si="209"/>
        <v>4</v>
      </c>
      <c r="D2664" s="17">
        <f t="shared" si="210"/>
        <v>13</v>
      </c>
      <c r="E2664" s="15">
        <v>11.285349999999999</v>
      </c>
      <c r="F2664" s="15">
        <v>7.6242700000000001</v>
      </c>
      <c r="G2664" s="12">
        <f t="shared" si="211"/>
        <v>1.8909620000000002E-2</v>
      </c>
    </row>
    <row r="2665" spans="1:7" x14ac:dyDescent="0.35">
      <c r="A2665" s="22">
        <v>45396</v>
      </c>
      <c r="B2665" s="17">
        <f t="shared" si="208"/>
        <v>2024</v>
      </c>
      <c r="C2665" s="17">
        <f t="shared" si="209"/>
        <v>4</v>
      </c>
      <c r="D2665" s="17">
        <f t="shared" si="210"/>
        <v>14</v>
      </c>
      <c r="E2665" s="15">
        <v>9.7762700000000002</v>
      </c>
      <c r="F2665" s="15">
        <v>8.0361799999999999</v>
      </c>
      <c r="G2665" s="12">
        <f t="shared" si="211"/>
        <v>1.7812449999999997E-2</v>
      </c>
    </row>
    <row r="2666" spans="1:7" x14ac:dyDescent="0.35">
      <c r="A2666" s="22">
        <v>45397</v>
      </c>
      <c r="B2666" s="17">
        <f t="shared" si="208"/>
        <v>2024</v>
      </c>
      <c r="C2666" s="17">
        <f t="shared" si="209"/>
        <v>4</v>
      </c>
      <c r="D2666" s="17">
        <f t="shared" si="210"/>
        <v>15</v>
      </c>
      <c r="E2666" s="15">
        <v>7.43893</v>
      </c>
      <c r="F2666" s="15">
        <v>5.9499300000000002</v>
      </c>
      <c r="G2666" s="12">
        <f t="shared" si="211"/>
        <v>1.3388860000000001E-2</v>
      </c>
    </row>
    <row r="2667" spans="1:7" x14ac:dyDescent="0.35">
      <c r="A2667" s="22">
        <v>45398</v>
      </c>
      <c r="B2667" s="17">
        <f t="shared" si="208"/>
        <v>2024</v>
      </c>
      <c r="C2667" s="17">
        <f t="shared" si="209"/>
        <v>4</v>
      </c>
      <c r="D2667" s="17">
        <f t="shared" si="210"/>
        <v>16</v>
      </c>
      <c r="E2667" s="15">
        <v>6.8533900000000001</v>
      </c>
      <c r="F2667" s="15">
        <v>5.5637100000000004</v>
      </c>
      <c r="G2667" s="12">
        <f t="shared" si="211"/>
        <v>1.2417100000000002E-2</v>
      </c>
    </row>
    <row r="2668" spans="1:7" x14ac:dyDescent="0.35">
      <c r="A2668" s="22">
        <v>45399</v>
      </c>
      <c r="B2668" s="17">
        <f t="shared" si="208"/>
        <v>2024</v>
      </c>
      <c r="C2668" s="17">
        <f t="shared" si="209"/>
        <v>4</v>
      </c>
      <c r="D2668" s="17">
        <f t="shared" si="210"/>
        <v>17</v>
      </c>
      <c r="E2668" s="15">
        <v>2.1833999999999998</v>
      </c>
      <c r="F2668" s="15">
        <v>3.8520300000000001</v>
      </c>
      <c r="G2668" s="12">
        <f t="shared" si="211"/>
        <v>6.0354299999999996E-3</v>
      </c>
    </row>
    <row r="2669" spans="1:7" x14ac:dyDescent="0.35">
      <c r="A2669" s="22">
        <v>45400</v>
      </c>
      <c r="B2669" s="17">
        <f t="shared" si="208"/>
        <v>2024</v>
      </c>
      <c r="C2669" s="17">
        <f t="shared" si="209"/>
        <v>4</v>
      </c>
      <c r="D2669" s="17">
        <f t="shared" si="210"/>
        <v>18</v>
      </c>
      <c r="E2669" s="15">
        <v>2.6088399999999998</v>
      </c>
      <c r="F2669" s="15">
        <v>3.6404399999999999</v>
      </c>
      <c r="G2669" s="12">
        <f t="shared" si="211"/>
        <v>6.2492799999999994E-3</v>
      </c>
    </row>
    <row r="2670" spans="1:7" x14ac:dyDescent="0.35">
      <c r="A2670" s="22">
        <v>45401</v>
      </c>
      <c r="B2670" s="17">
        <f t="shared" si="208"/>
        <v>2024</v>
      </c>
      <c r="C2670" s="17">
        <f t="shared" si="209"/>
        <v>4</v>
      </c>
      <c r="D2670" s="17">
        <f t="shared" si="210"/>
        <v>19</v>
      </c>
      <c r="E2670" s="15">
        <v>5.6883900000000001</v>
      </c>
      <c r="F2670" s="15">
        <v>3.6994500000000001</v>
      </c>
      <c r="G2670" s="12">
        <f t="shared" si="211"/>
        <v>9.3878400000000015E-3</v>
      </c>
    </row>
    <row r="2671" spans="1:7" x14ac:dyDescent="0.35">
      <c r="A2671" s="22">
        <v>45402</v>
      </c>
      <c r="B2671" s="17">
        <f t="shared" si="208"/>
        <v>2024</v>
      </c>
      <c r="C2671" s="17">
        <f t="shared" si="209"/>
        <v>4</v>
      </c>
      <c r="D2671" s="17">
        <f t="shared" si="210"/>
        <v>20</v>
      </c>
      <c r="E2671" s="15">
        <v>6.7480700000000002</v>
      </c>
      <c r="F2671" s="15">
        <v>4.3511100000000003</v>
      </c>
      <c r="G2671" s="12">
        <f t="shared" si="211"/>
        <v>1.109918E-2</v>
      </c>
    </row>
    <row r="2672" spans="1:7" x14ac:dyDescent="0.35">
      <c r="A2672" s="22">
        <v>45403</v>
      </c>
      <c r="B2672" s="17">
        <f t="shared" si="208"/>
        <v>2024</v>
      </c>
      <c r="C2672" s="17">
        <f t="shared" si="209"/>
        <v>4</v>
      </c>
      <c r="D2672" s="17">
        <f t="shared" si="210"/>
        <v>21</v>
      </c>
      <c r="E2672" s="12">
        <v>6.9176399999999996</v>
      </c>
      <c r="F2672" s="12">
        <v>4.8031199999999998</v>
      </c>
      <c r="G2672" s="12">
        <f t="shared" si="211"/>
        <v>1.1720759999999998E-2</v>
      </c>
    </row>
    <row r="2673" spans="1:7" x14ac:dyDescent="0.35">
      <c r="A2673" s="22">
        <v>45404</v>
      </c>
      <c r="B2673" s="17">
        <f t="shared" si="208"/>
        <v>2024</v>
      </c>
      <c r="C2673" s="17">
        <f t="shared" si="209"/>
        <v>4</v>
      </c>
      <c r="D2673" s="17">
        <f t="shared" si="210"/>
        <v>22</v>
      </c>
      <c r="E2673" s="12">
        <v>3.9396499999999999</v>
      </c>
      <c r="F2673" s="12">
        <v>3.9721700000000002</v>
      </c>
      <c r="G2673" s="12">
        <f t="shared" si="211"/>
        <v>7.91182E-3</v>
      </c>
    </row>
    <row r="2674" spans="1:7" x14ac:dyDescent="0.35">
      <c r="A2674" s="22">
        <v>45405</v>
      </c>
      <c r="B2674" s="17">
        <f t="shared" si="208"/>
        <v>2024</v>
      </c>
      <c r="C2674" s="17">
        <f t="shared" si="209"/>
        <v>4</v>
      </c>
      <c r="D2674" s="17">
        <f t="shared" si="210"/>
        <v>23</v>
      </c>
      <c r="E2674" s="12">
        <v>6.8097500000000002</v>
      </c>
      <c r="F2674" s="12">
        <v>4.9022100000000002</v>
      </c>
      <c r="G2674" s="12">
        <f t="shared" si="211"/>
        <v>1.171196E-2</v>
      </c>
    </row>
    <row r="2675" spans="1:7" x14ac:dyDescent="0.35">
      <c r="A2675" s="22">
        <v>45406</v>
      </c>
      <c r="B2675" s="17">
        <f t="shared" si="208"/>
        <v>2024</v>
      </c>
      <c r="C2675" s="17">
        <f t="shared" si="209"/>
        <v>4</v>
      </c>
      <c r="D2675" s="17">
        <f t="shared" si="210"/>
        <v>24</v>
      </c>
      <c r="E2675" s="12">
        <v>4.5652200000000001</v>
      </c>
      <c r="F2675" s="12">
        <v>3.41235</v>
      </c>
      <c r="G2675" s="12">
        <f t="shared" si="211"/>
        <v>7.9775699999999998E-3</v>
      </c>
    </row>
    <row r="2676" spans="1:7" x14ac:dyDescent="0.35">
      <c r="A2676" s="22">
        <v>45407</v>
      </c>
      <c r="B2676" s="17">
        <f t="shared" si="208"/>
        <v>2024</v>
      </c>
      <c r="C2676" s="17">
        <f t="shared" si="209"/>
        <v>4</v>
      </c>
      <c r="D2676" s="17">
        <f t="shared" si="210"/>
        <v>25</v>
      </c>
      <c r="E2676" s="12">
        <v>7.0899999999999999E-3</v>
      </c>
      <c r="F2676" s="12">
        <v>1.1859</v>
      </c>
      <c r="G2676" s="12">
        <f t="shared" si="211"/>
        <v>1.1929899999999999E-3</v>
      </c>
    </row>
    <row r="2677" spans="1:7" x14ac:dyDescent="0.35">
      <c r="A2677" s="22">
        <v>45408</v>
      </c>
      <c r="B2677" s="17">
        <f t="shared" si="208"/>
        <v>2024</v>
      </c>
      <c r="C2677" s="17">
        <f t="shared" si="209"/>
        <v>4</v>
      </c>
      <c r="D2677" s="17">
        <f t="shared" si="210"/>
        <v>26</v>
      </c>
      <c r="E2677" s="12">
        <v>0</v>
      </c>
      <c r="F2677" s="12">
        <v>1.0499999999999999E-3</v>
      </c>
      <c r="G2677" s="12">
        <f t="shared" si="211"/>
        <v>1.0499999999999999E-6</v>
      </c>
    </row>
    <row r="2678" spans="1:7" x14ac:dyDescent="0.35">
      <c r="A2678" s="22">
        <v>45409</v>
      </c>
      <c r="B2678" s="17">
        <f t="shared" si="208"/>
        <v>2024</v>
      </c>
      <c r="C2678" s="17">
        <f t="shared" si="209"/>
        <v>4</v>
      </c>
      <c r="D2678" s="17">
        <f t="shared" si="210"/>
        <v>27</v>
      </c>
      <c r="E2678" s="12">
        <v>0</v>
      </c>
      <c r="F2678" s="12">
        <v>0</v>
      </c>
      <c r="G2678" s="12">
        <f t="shared" si="211"/>
        <v>0</v>
      </c>
    </row>
    <row r="2679" spans="1:7" x14ac:dyDescent="0.35">
      <c r="A2679" s="22">
        <v>45410</v>
      </c>
      <c r="B2679" s="17">
        <f t="shared" si="208"/>
        <v>2024</v>
      </c>
      <c r="C2679" s="17">
        <f t="shared" si="209"/>
        <v>4</v>
      </c>
      <c r="D2679" s="17">
        <f t="shared" si="210"/>
        <v>28</v>
      </c>
      <c r="E2679" s="12">
        <v>0</v>
      </c>
      <c r="F2679" s="12">
        <v>0</v>
      </c>
      <c r="G2679" s="12">
        <f t="shared" si="211"/>
        <v>0</v>
      </c>
    </row>
    <row r="2680" spans="1:7" x14ac:dyDescent="0.35">
      <c r="A2680" s="22">
        <v>45411</v>
      </c>
      <c r="B2680" s="17">
        <f t="shared" si="208"/>
        <v>2024</v>
      </c>
      <c r="C2680" s="17">
        <f t="shared" si="209"/>
        <v>4</v>
      </c>
      <c r="D2680" s="17">
        <f t="shared" si="210"/>
        <v>29</v>
      </c>
      <c r="E2680" s="12">
        <v>0</v>
      </c>
      <c r="F2680" s="12">
        <v>0</v>
      </c>
      <c r="G2680" s="12">
        <f t="shared" si="211"/>
        <v>0</v>
      </c>
    </row>
    <row r="2681" spans="1:7" x14ac:dyDescent="0.35">
      <c r="A2681" s="22">
        <v>45412</v>
      </c>
      <c r="B2681" s="17">
        <f t="shared" si="208"/>
        <v>2024</v>
      </c>
      <c r="C2681" s="17">
        <f t="shared" si="209"/>
        <v>4</v>
      </c>
      <c r="D2681" s="17">
        <f t="shared" si="210"/>
        <v>30</v>
      </c>
      <c r="E2681" s="12">
        <v>0</v>
      </c>
      <c r="F2681" s="12">
        <v>0</v>
      </c>
      <c r="G2681" s="12">
        <f t="shared" si="211"/>
        <v>0</v>
      </c>
    </row>
    <row r="2682" spans="1:7" x14ac:dyDescent="0.35">
      <c r="A2682" s="22">
        <v>45413</v>
      </c>
      <c r="B2682" s="17">
        <f t="shared" si="208"/>
        <v>2024</v>
      </c>
      <c r="C2682" s="17">
        <f t="shared" si="209"/>
        <v>5</v>
      </c>
      <c r="D2682" s="17">
        <f t="shared" si="210"/>
        <v>1</v>
      </c>
      <c r="E2682" s="12">
        <v>2.0842100000000001</v>
      </c>
      <c r="F2682" s="12">
        <v>2.3318400000000001</v>
      </c>
      <c r="G2682" s="12">
        <f t="shared" si="211"/>
        <v>4.4160500000000004E-3</v>
      </c>
    </row>
    <row r="2683" spans="1:7" x14ac:dyDescent="0.35">
      <c r="A2683" s="22">
        <v>45414</v>
      </c>
      <c r="B2683" s="17">
        <f t="shared" si="208"/>
        <v>2024</v>
      </c>
      <c r="C2683" s="17">
        <f t="shared" si="209"/>
        <v>5</v>
      </c>
      <c r="D2683" s="17">
        <f t="shared" si="210"/>
        <v>2</v>
      </c>
      <c r="E2683" s="12">
        <v>4.8879700000000001</v>
      </c>
      <c r="F2683" s="12">
        <v>5.35792</v>
      </c>
      <c r="G2683" s="12">
        <f t="shared" si="211"/>
        <v>1.0245889999999999E-2</v>
      </c>
    </row>
    <row r="2684" spans="1:7" x14ac:dyDescent="0.35">
      <c r="A2684" s="22">
        <v>45415</v>
      </c>
      <c r="B2684" s="17">
        <f t="shared" si="208"/>
        <v>2024</v>
      </c>
      <c r="C2684" s="17">
        <f t="shared" si="209"/>
        <v>5</v>
      </c>
      <c r="D2684" s="17">
        <f t="shared" si="210"/>
        <v>3</v>
      </c>
      <c r="E2684" s="12">
        <v>3.7166000000000001</v>
      </c>
      <c r="F2684" s="12">
        <v>4.2916499999999997</v>
      </c>
      <c r="G2684" s="12">
        <f t="shared" si="211"/>
        <v>8.0082499999999997E-3</v>
      </c>
    </row>
    <row r="2685" spans="1:7" x14ac:dyDescent="0.35">
      <c r="A2685" s="22">
        <v>45416</v>
      </c>
      <c r="B2685" s="17">
        <f t="shared" si="208"/>
        <v>2024</v>
      </c>
      <c r="C2685" s="17">
        <f t="shared" si="209"/>
        <v>5</v>
      </c>
      <c r="D2685" s="17">
        <f t="shared" si="210"/>
        <v>4</v>
      </c>
      <c r="E2685" s="12">
        <v>3.2176800000000001</v>
      </c>
      <c r="F2685" s="12">
        <v>5.2258599999999999</v>
      </c>
      <c r="G2685" s="12">
        <f t="shared" si="211"/>
        <v>8.4435400000000011E-3</v>
      </c>
    </row>
    <row r="2686" spans="1:7" x14ac:dyDescent="0.35">
      <c r="A2686" s="22">
        <v>45417</v>
      </c>
      <c r="B2686" s="17">
        <f t="shared" si="208"/>
        <v>2024</v>
      </c>
      <c r="C2686" s="17">
        <f t="shared" si="209"/>
        <v>5</v>
      </c>
      <c r="D2686" s="17">
        <f t="shared" si="210"/>
        <v>5</v>
      </c>
      <c r="E2686" s="12">
        <v>2.4230200000000002</v>
      </c>
      <c r="F2686" s="12">
        <v>5.0563099999999999</v>
      </c>
      <c r="G2686" s="12">
        <f t="shared" si="211"/>
        <v>7.4793300000000002E-3</v>
      </c>
    </row>
    <row r="2687" spans="1:7" x14ac:dyDescent="0.35">
      <c r="A2687" s="22">
        <v>45418</v>
      </c>
      <c r="B2687" s="17">
        <f t="shared" si="208"/>
        <v>2024</v>
      </c>
      <c r="C2687" s="17">
        <f t="shared" si="209"/>
        <v>5</v>
      </c>
      <c r="D2687" s="17">
        <f t="shared" si="210"/>
        <v>6</v>
      </c>
      <c r="E2687" s="12">
        <v>5.52712</v>
      </c>
      <c r="F2687" s="12">
        <v>6.93</v>
      </c>
      <c r="G2687" s="12">
        <f t="shared" si="211"/>
        <v>1.245712E-2</v>
      </c>
    </row>
    <row r="2688" spans="1:7" x14ac:dyDescent="0.35">
      <c r="A2688" s="22">
        <v>45419</v>
      </c>
      <c r="B2688" s="17">
        <f t="shared" si="208"/>
        <v>2024</v>
      </c>
      <c r="C2688" s="17">
        <f t="shared" si="209"/>
        <v>5</v>
      </c>
      <c r="D2688" s="17">
        <f t="shared" si="210"/>
        <v>7</v>
      </c>
      <c r="E2688" s="12">
        <v>6.09823</v>
      </c>
      <c r="F2688" s="12">
        <v>6.4518599999999999</v>
      </c>
      <c r="G2688" s="12">
        <f t="shared" si="211"/>
        <v>1.2550090000000002E-2</v>
      </c>
    </row>
    <row r="2689" spans="1:7" x14ac:dyDescent="0.35">
      <c r="A2689" s="22">
        <v>45420</v>
      </c>
      <c r="B2689" s="17">
        <f t="shared" si="208"/>
        <v>2024</v>
      </c>
      <c r="C2689" s="17">
        <f t="shared" si="209"/>
        <v>5</v>
      </c>
      <c r="D2689" s="17">
        <f t="shared" si="210"/>
        <v>8</v>
      </c>
      <c r="E2689" s="12">
        <v>6.6566299999999998</v>
      </c>
      <c r="F2689" s="12">
        <v>8.2285400000000006</v>
      </c>
      <c r="G2689" s="12">
        <f t="shared" si="211"/>
        <v>1.488517E-2</v>
      </c>
    </row>
    <row r="2690" spans="1:7" x14ac:dyDescent="0.35">
      <c r="A2690" s="22">
        <v>45421</v>
      </c>
      <c r="B2690" s="17">
        <f t="shared" si="208"/>
        <v>2024</v>
      </c>
      <c r="C2690" s="17">
        <f t="shared" si="209"/>
        <v>5</v>
      </c>
      <c r="D2690" s="17">
        <f t="shared" si="210"/>
        <v>9</v>
      </c>
      <c r="E2690" s="12">
        <v>7.2514900000000004</v>
      </c>
      <c r="F2690" s="12">
        <v>8.0859799999999993</v>
      </c>
      <c r="G2690" s="12">
        <f t="shared" si="211"/>
        <v>1.5337469999999999E-2</v>
      </c>
    </row>
    <row r="2691" spans="1:7" x14ac:dyDescent="0.35">
      <c r="A2691" s="22">
        <v>45422</v>
      </c>
      <c r="B2691" s="17">
        <f t="shared" si="208"/>
        <v>2024</v>
      </c>
      <c r="C2691" s="17">
        <f t="shared" si="209"/>
        <v>5</v>
      </c>
      <c r="D2691" s="17">
        <f t="shared" si="210"/>
        <v>10</v>
      </c>
      <c r="E2691" s="12">
        <v>18.560839999999999</v>
      </c>
      <c r="F2691" s="12">
        <v>11.866770000000001</v>
      </c>
      <c r="G2691" s="12">
        <f t="shared" si="211"/>
        <v>3.0427610000000001E-2</v>
      </c>
    </row>
    <row r="2692" spans="1:7" x14ac:dyDescent="0.35">
      <c r="A2692" s="22">
        <v>45423</v>
      </c>
      <c r="B2692" s="17">
        <f t="shared" si="208"/>
        <v>2024</v>
      </c>
      <c r="C2692" s="17">
        <f t="shared" si="209"/>
        <v>5</v>
      </c>
      <c r="D2692" s="17">
        <f t="shared" si="210"/>
        <v>11</v>
      </c>
      <c r="E2692" s="12">
        <v>26.138950000000001</v>
      </c>
      <c r="F2692" s="12">
        <v>11.216659999999999</v>
      </c>
      <c r="G2692" s="12">
        <f t="shared" si="211"/>
        <v>3.7355609999999997E-2</v>
      </c>
    </row>
    <row r="2693" spans="1:7" x14ac:dyDescent="0.35">
      <c r="A2693" s="22">
        <v>45424</v>
      </c>
      <c r="B2693" s="17">
        <f t="shared" si="208"/>
        <v>2024</v>
      </c>
      <c r="C2693" s="17">
        <f t="shared" si="209"/>
        <v>5</v>
      </c>
      <c r="D2693" s="17">
        <f t="shared" si="210"/>
        <v>12</v>
      </c>
      <c r="E2693" s="12">
        <v>29.864280000000001</v>
      </c>
      <c r="F2693" s="12">
        <v>12.056330000000001</v>
      </c>
      <c r="G2693" s="12">
        <f t="shared" si="211"/>
        <v>4.1920610000000004E-2</v>
      </c>
    </row>
    <row r="2694" spans="1:7" x14ac:dyDescent="0.35">
      <c r="A2694" s="22">
        <v>45425</v>
      </c>
      <c r="B2694" s="17">
        <f t="shared" ref="B2694:B2757" si="212">YEAR(A2694)</f>
        <v>2024</v>
      </c>
      <c r="C2694" s="17">
        <f t="shared" ref="C2694:C2757" si="213">MONTH(A2694)</f>
        <v>5</v>
      </c>
      <c r="D2694" s="17">
        <f t="shared" ref="D2694:D2757" si="214">DAY(A2694)</f>
        <v>13</v>
      </c>
      <c r="E2694" s="12">
        <v>29.62415</v>
      </c>
      <c r="F2694" s="12">
        <v>13.73873</v>
      </c>
      <c r="G2694" s="12">
        <f t="shared" ref="G2694:G2757" si="215">SUM(E2694:F2694)/1000</f>
        <v>4.3362880000000006E-2</v>
      </c>
    </row>
    <row r="2695" spans="1:7" x14ac:dyDescent="0.35">
      <c r="A2695" s="22">
        <v>45426</v>
      </c>
      <c r="B2695" s="17">
        <f t="shared" si="212"/>
        <v>2024</v>
      </c>
      <c r="C2695" s="17">
        <f t="shared" si="213"/>
        <v>5</v>
      </c>
      <c r="D2695" s="17">
        <f t="shared" si="214"/>
        <v>14</v>
      </c>
      <c r="E2695" s="12">
        <v>29.118600000000001</v>
      </c>
      <c r="F2695" s="12">
        <v>12.76036</v>
      </c>
      <c r="G2695" s="12">
        <f t="shared" si="215"/>
        <v>4.187896E-2</v>
      </c>
    </row>
    <row r="2696" spans="1:7" x14ac:dyDescent="0.35">
      <c r="A2696" s="22">
        <v>45427</v>
      </c>
      <c r="B2696" s="17">
        <f t="shared" si="212"/>
        <v>2024</v>
      </c>
      <c r="C2696" s="17">
        <f t="shared" si="213"/>
        <v>5</v>
      </c>
      <c r="D2696" s="17">
        <f t="shared" si="214"/>
        <v>15</v>
      </c>
      <c r="E2696" s="12">
        <v>18.51586</v>
      </c>
      <c r="F2696" s="12">
        <v>11.53389</v>
      </c>
      <c r="G2696" s="12">
        <f t="shared" si="215"/>
        <v>3.004975E-2</v>
      </c>
    </row>
    <row r="2697" spans="1:7" x14ac:dyDescent="0.35">
      <c r="A2697" s="22">
        <v>45428</v>
      </c>
      <c r="B2697" s="17">
        <f t="shared" si="212"/>
        <v>2024</v>
      </c>
      <c r="C2697" s="17">
        <f t="shared" si="213"/>
        <v>5</v>
      </c>
      <c r="D2697" s="17">
        <f t="shared" si="214"/>
        <v>16</v>
      </c>
      <c r="E2697" s="12">
        <v>15.176690000000001</v>
      </c>
      <c r="F2697" s="12">
        <v>11.01671</v>
      </c>
      <c r="G2697" s="12">
        <f t="shared" si="215"/>
        <v>2.6193400000000002E-2</v>
      </c>
    </row>
    <row r="2698" spans="1:7" x14ac:dyDescent="0.35">
      <c r="A2698" s="22">
        <v>45429</v>
      </c>
      <c r="B2698" s="17">
        <f t="shared" si="212"/>
        <v>2024</v>
      </c>
      <c r="C2698" s="17">
        <f t="shared" si="213"/>
        <v>5</v>
      </c>
      <c r="D2698" s="17">
        <f t="shared" si="214"/>
        <v>17</v>
      </c>
      <c r="E2698" s="12">
        <v>15.82307</v>
      </c>
      <c r="F2698" s="12">
        <v>11.95205</v>
      </c>
      <c r="G2698" s="12">
        <f t="shared" si="215"/>
        <v>2.777512E-2</v>
      </c>
    </row>
    <row r="2699" spans="1:7" x14ac:dyDescent="0.35">
      <c r="A2699" s="22">
        <v>45430</v>
      </c>
      <c r="B2699" s="17">
        <f t="shared" si="212"/>
        <v>2024</v>
      </c>
      <c r="C2699" s="17">
        <f t="shared" si="213"/>
        <v>5</v>
      </c>
      <c r="D2699" s="17">
        <f t="shared" si="214"/>
        <v>18</v>
      </c>
      <c r="E2699" s="12">
        <v>29.496040000000001</v>
      </c>
      <c r="F2699" s="12">
        <v>13.94051</v>
      </c>
      <c r="G2699" s="12">
        <f t="shared" si="215"/>
        <v>4.3436549999999997E-2</v>
      </c>
    </row>
    <row r="2700" spans="1:7" x14ac:dyDescent="0.35">
      <c r="A2700" s="22">
        <v>45431</v>
      </c>
      <c r="B2700" s="17">
        <f t="shared" si="212"/>
        <v>2024</v>
      </c>
      <c r="C2700" s="17">
        <f t="shared" si="213"/>
        <v>5</v>
      </c>
      <c r="D2700" s="17">
        <f t="shared" si="214"/>
        <v>19</v>
      </c>
      <c r="E2700" s="12">
        <v>27.578600000000002</v>
      </c>
      <c r="F2700" s="12">
        <v>12.45547</v>
      </c>
      <c r="G2700" s="12">
        <f t="shared" si="215"/>
        <v>4.0034069999999998E-2</v>
      </c>
    </row>
    <row r="2701" spans="1:7" x14ac:dyDescent="0.35">
      <c r="A2701" s="22">
        <v>45432</v>
      </c>
      <c r="B2701" s="17">
        <f t="shared" si="212"/>
        <v>2024</v>
      </c>
      <c r="C2701" s="17">
        <f t="shared" si="213"/>
        <v>5</v>
      </c>
      <c r="D2701" s="17">
        <f t="shared" si="214"/>
        <v>20</v>
      </c>
      <c r="E2701" s="12">
        <v>20.390550000000001</v>
      </c>
      <c r="F2701" s="12">
        <v>11.81676</v>
      </c>
      <c r="G2701" s="12">
        <f t="shared" si="215"/>
        <v>3.2207310000000003E-2</v>
      </c>
    </row>
    <row r="2702" spans="1:7" x14ac:dyDescent="0.35">
      <c r="A2702" s="22">
        <v>45433</v>
      </c>
      <c r="B2702" s="17">
        <f t="shared" si="212"/>
        <v>2024</v>
      </c>
      <c r="C2702" s="17">
        <f t="shared" si="213"/>
        <v>5</v>
      </c>
      <c r="D2702" s="17">
        <f t="shared" si="214"/>
        <v>21</v>
      </c>
      <c r="E2702" s="12">
        <v>11.18512</v>
      </c>
      <c r="F2702" s="12">
        <v>7.9130500000000001</v>
      </c>
      <c r="G2702" s="12">
        <f t="shared" si="215"/>
        <v>1.9098170000000001E-2</v>
      </c>
    </row>
    <row r="2703" spans="1:7" x14ac:dyDescent="0.35">
      <c r="A2703" s="22">
        <v>45434</v>
      </c>
      <c r="B2703" s="17">
        <f t="shared" si="212"/>
        <v>2024</v>
      </c>
      <c r="C2703" s="17">
        <f t="shared" si="213"/>
        <v>5</v>
      </c>
      <c r="D2703" s="17">
        <f t="shared" si="214"/>
        <v>22</v>
      </c>
      <c r="E2703" s="12">
        <v>27.853390000000001</v>
      </c>
      <c r="F2703" s="12">
        <v>12.617789999999999</v>
      </c>
      <c r="G2703" s="12">
        <f t="shared" si="215"/>
        <v>4.0471180000000002E-2</v>
      </c>
    </row>
    <row r="2704" spans="1:7" x14ac:dyDescent="0.35">
      <c r="A2704" s="22">
        <v>45435</v>
      </c>
      <c r="B2704" s="17">
        <f t="shared" si="212"/>
        <v>2024</v>
      </c>
      <c r="C2704" s="17">
        <f t="shared" si="213"/>
        <v>5</v>
      </c>
      <c r="D2704" s="17">
        <f t="shared" si="214"/>
        <v>23</v>
      </c>
      <c r="E2704" s="12">
        <v>17.172889999999999</v>
      </c>
      <c r="F2704" s="12">
        <v>10.15537</v>
      </c>
      <c r="G2704" s="12">
        <f t="shared" si="215"/>
        <v>2.732826E-2</v>
      </c>
    </row>
    <row r="2705" spans="1:7" x14ac:dyDescent="0.35">
      <c r="A2705" s="22">
        <v>45436</v>
      </c>
      <c r="B2705" s="17">
        <f t="shared" si="212"/>
        <v>2024</v>
      </c>
      <c r="C2705" s="17">
        <f t="shared" si="213"/>
        <v>5</v>
      </c>
      <c r="D2705" s="17">
        <f t="shared" si="214"/>
        <v>24</v>
      </c>
      <c r="E2705" s="12">
        <v>7.7674399999999997</v>
      </c>
      <c r="F2705" s="12">
        <v>8.0638799999999993</v>
      </c>
      <c r="G2705" s="12">
        <f t="shared" si="215"/>
        <v>1.5831319999999999E-2</v>
      </c>
    </row>
    <row r="2706" spans="1:7" x14ac:dyDescent="0.35">
      <c r="A2706" s="22">
        <v>45437</v>
      </c>
      <c r="B2706" s="17">
        <f t="shared" si="212"/>
        <v>2024</v>
      </c>
      <c r="C2706" s="17">
        <f t="shared" si="213"/>
        <v>5</v>
      </c>
      <c r="D2706" s="17">
        <f t="shared" si="214"/>
        <v>25</v>
      </c>
      <c r="E2706" s="12">
        <v>15.54447</v>
      </c>
      <c r="F2706" s="12">
        <v>10.51149</v>
      </c>
      <c r="G2706" s="12">
        <f t="shared" si="215"/>
        <v>2.605596E-2</v>
      </c>
    </row>
    <row r="2707" spans="1:7" x14ac:dyDescent="0.35">
      <c r="A2707" s="22">
        <v>45438</v>
      </c>
      <c r="B2707" s="17">
        <f t="shared" si="212"/>
        <v>2024</v>
      </c>
      <c r="C2707" s="17">
        <f t="shared" si="213"/>
        <v>5</v>
      </c>
      <c r="D2707" s="17">
        <f t="shared" si="214"/>
        <v>26</v>
      </c>
      <c r="E2707" s="12">
        <v>14.991199999999999</v>
      </c>
      <c r="F2707" s="12">
        <v>10.427630000000001</v>
      </c>
      <c r="G2707" s="12">
        <f t="shared" si="215"/>
        <v>2.541883E-2</v>
      </c>
    </row>
    <row r="2708" spans="1:7" x14ac:dyDescent="0.35">
      <c r="A2708" s="22">
        <v>45439</v>
      </c>
      <c r="B2708" s="17">
        <f t="shared" si="212"/>
        <v>2024</v>
      </c>
      <c r="C2708" s="17">
        <f t="shared" si="213"/>
        <v>5</v>
      </c>
      <c r="D2708" s="17">
        <f t="shared" si="214"/>
        <v>27</v>
      </c>
      <c r="E2708" s="12">
        <v>16.99493</v>
      </c>
      <c r="F2708" s="12">
        <v>12.05498</v>
      </c>
      <c r="G2708" s="12">
        <f t="shared" si="215"/>
        <v>2.9049910000000002E-2</v>
      </c>
    </row>
    <row r="2709" spans="1:7" x14ac:dyDescent="0.35">
      <c r="A2709" s="22">
        <v>45440</v>
      </c>
      <c r="B2709" s="17">
        <f t="shared" si="212"/>
        <v>2024</v>
      </c>
      <c r="C2709" s="17">
        <f t="shared" si="213"/>
        <v>5</v>
      </c>
      <c r="D2709" s="17">
        <f t="shared" si="214"/>
        <v>28</v>
      </c>
      <c r="E2709" s="12">
        <v>20.458590000000001</v>
      </c>
      <c r="F2709" s="12">
        <v>10.98362</v>
      </c>
      <c r="G2709" s="12">
        <f t="shared" si="215"/>
        <v>3.1442210000000005E-2</v>
      </c>
    </row>
    <row r="2710" spans="1:7" x14ac:dyDescent="0.35">
      <c r="A2710" s="22">
        <v>45441</v>
      </c>
      <c r="B2710" s="17">
        <f t="shared" si="212"/>
        <v>2024</v>
      </c>
      <c r="C2710" s="17">
        <f t="shared" si="213"/>
        <v>5</v>
      </c>
      <c r="D2710" s="17">
        <f t="shared" si="214"/>
        <v>29</v>
      </c>
      <c r="E2710" s="12">
        <v>16.47533</v>
      </c>
      <c r="F2710" s="12">
        <v>11.702199999999999</v>
      </c>
      <c r="G2710" s="12">
        <f t="shared" si="215"/>
        <v>2.8177529999999996E-2</v>
      </c>
    </row>
    <row r="2711" spans="1:7" x14ac:dyDescent="0.35">
      <c r="A2711" s="22">
        <v>45442</v>
      </c>
      <c r="B2711" s="17">
        <f t="shared" si="212"/>
        <v>2024</v>
      </c>
      <c r="C2711" s="17">
        <f t="shared" si="213"/>
        <v>5</v>
      </c>
      <c r="D2711" s="17">
        <f t="shared" si="214"/>
        <v>30</v>
      </c>
      <c r="E2711" s="12">
        <v>27.722919999999998</v>
      </c>
      <c r="F2711" s="12">
        <v>12.111230000000001</v>
      </c>
      <c r="G2711" s="12">
        <f t="shared" si="215"/>
        <v>3.9834149999999999E-2</v>
      </c>
    </row>
    <row r="2712" spans="1:7" x14ac:dyDescent="0.35">
      <c r="A2712" s="22">
        <v>45443</v>
      </c>
      <c r="B2712" s="17">
        <f t="shared" si="212"/>
        <v>2024</v>
      </c>
      <c r="C2712" s="17">
        <f t="shared" si="213"/>
        <v>5</v>
      </c>
      <c r="D2712" s="17">
        <f t="shared" si="214"/>
        <v>31</v>
      </c>
      <c r="E2712" s="12">
        <v>27.387070000000001</v>
      </c>
      <c r="F2712" s="12">
        <v>11.62505</v>
      </c>
      <c r="G2712" s="12">
        <f t="shared" si="215"/>
        <v>3.9012120000000004E-2</v>
      </c>
    </row>
    <row r="2713" spans="1:7" x14ac:dyDescent="0.35">
      <c r="A2713" s="22">
        <v>45444</v>
      </c>
      <c r="B2713" s="17">
        <f t="shared" si="212"/>
        <v>2024</v>
      </c>
      <c r="C2713" s="17">
        <f t="shared" si="213"/>
        <v>6</v>
      </c>
      <c r="D2713" s="17">
        <f t="shared" si="214"/>
        <v>1</v>
      </c>
      <c r="E2713" s="12">
        <v>16.05349</v>
      </c>
      <c r="F2713" s="12">
        <v>10.48935</v>
      </c>
      <c r="G2713" s="12">
        <f t="shared" si="215"/>
        <v>2.6542839999999998E-2</v>
      </c>
    </row>
    <row r="2714" spans="1:7" x14ac:dyDescent="0.35">
      <c r="A2714" s="22">
        <v>45445</v>
      </c>
      <c r="B2714" s="17">
        <f t="shared" si="212"/>
        <v>2024</v>
      </c>
      <c r="C2714" s="17">
        <f t="shared" si="213"/>
        <v>6</v>
      </c>
      <c r="D2714" s="17">
        <f t="shared" si="214"/>
        <v>2</v>
      </c>
      <c r="E2714" s="12">
        <v>15.47658</v>
      </c>
      <c r="F2714" s="12">
        <v>9.8709000000000007</v>
      </c>
      <c r="G2714" s="12">
        <f t="shared" si="215"/>
        <v>2.5347480000000002E-2</v>
      </c>
    </row>
    <row r="2715" spans="1:7" x14ac:dyDescent="0.35">
      <c r="A2715" s="22">
        <v>45446</v>
      </c>
      <c r="B2715" s="17">
        <f t="shared" si="212"/>
        <v>2024</v>
      </c>
      <c r="C2715" s="17">
        <f t="shared" si="213"/>
        <v>6</v>
      </c>
      <c r="D2715" s="17">
        <f t="shared" si="214"/>
        <v>3</v>
      </c>
      <c r="E2715" s="12">
        <v>15.45661</v>
      </c>
      <c r="F2715" s="12">
        <v>10.778650000000001</v>
      </c>
      <c r="G2715" s="12">
        <f t="shared" si="215"/>
        <v>2.623526E-2</v>
      </c>
    </row>
    <row r="2716" spans="1:7" x14ac:dyDescent="0.35">
      <c r="A2716" s="22">
        <v>45447</v>
      </c>
      <c r="B2716" s="17">
        <f t="shared" si="212"/>
        <v>2024</v>
      </c>
      <c r="C2716" s="17">
        <f t="shared" si="213"/>
        <v>6</v>
      </c>
      <c r="D2716" s="17">
        <f t="shared" si="214"/>
        <v>4</v>
      </c>
      <c r="E2716" s="12">
        <v>10.33314</v>
      </c>
      <c r="F2716" s="12">
        <v>5.2067300000000003</v>
      </c>
      <c r="G2716" s="12">
        <f t="shared" si="215"/>
        <v>1.5539870000000001E-2</v>
      </c>
    </row>
    <row r="2717" spans="1:7" x14ac:dyDescent="0.35">
      <c r="A2717" s="22">
        <v>45448</v>
      </c>
      <c r="B2717" s="17">
        <f t="shared" si="212"/>
        <v>2024</v>
      </c>
      <c r="C2717" s="17">
        <f t="shared" si="213"/>
        <v>6</v>
      </c>
      <c r="D2717" s="17">
        <f t="shared" si="214"/>
        <v>5</v>
      </c>
      <c r="E2717" s="12">
        <v>13.76906</v>
      </c>
      <c r="F2717" s="12">
        <v>9.7199899999999992</v>
      </c>
      <c r="G2717" s="12">
        <f t="shared" si="215"/>
        <v>2.3489049999999997E-2</v>
      </c>
    </row>
    <row r="2718" spans="1:7" x14ac:dyDescent="0.35">
      <c r="A2718" s="22">
        <v>45449</v>
      </c>
      <c r="B2718" s="17">
        <f t="shared" si="212"/>
        <v>2024</v>
      </c>
      <c r="C2718" s="17">
        <f t="shared" si="213"/>
        <v>6</v>
      </c>
      <c r="D2718" s="17">
        <f t="shared" si="214"/>
        <v>6</v>
      </c>
      <c r="E2718" s="12">
        <v>12.761609999999999</v>
      </c>
      <c r="F2718" s="12">
        <v>8.8944500000000009</v>
      </c>
      <c r="G2718" s="12">
        <f t="shared" si="215"/>
        <v>2.1656060000000001E-2</v>
      </c>
    </row>
    <row r="2719" spans="1:7" x14ac:dyDescent="0.35">
      <c r="A2719" s="22">
        <v>45450</v>
      </c>
      <c r="B2719" s="17">
        <f t="shared" si="212"/>
        <v>2024</v>
      </c>
      <c r="C2719" s="17">
        <f t="shared" si="213"/>
        <v>6</v>
      </c>
      <c r="D2719" s="17">
        <f t="shared" si="214"/>
        <v>7</v>
      </c>
      <c r="E2719" s="12">
        <v>15.934850000000001</v>
      </c>
      <c r="F2719" s="12">
        <v>9.6696000000000009</v>
      </c>
      <c r="G2719" s="12">
        <f t="shared" si="215"/>
        <v>2.5604450000000001E-2</v>
      </c>
    </row>
    <row r="2720" spans="1:7" x14ac:dyDescent="0.35">
      <c r="A2720" s="22">
        <v>45451</v>
      </c>
      <c r="B2720" s="17">
        <f t="shared" si="212"/>
        <v>2024</v>
      </c>
      <c r="C2720" s="17">
        <f t="shared" si="213"/>
        <v>6</v>
      </c>
      <c r="D2720" s="17">
        <f t="shared" si="214"/>
        <v>8</v>
      </c>
      <c r="E2720" s="12">
        <v>15.239890000000001</v>
      </c>
      <c r="F2720" s="12">
        <v>9.2090700000000005</v>
      </c>
      <c r="G2720" s="12">
        <f t="shared" si="215"/>
        <v>2.4448959999999999E-2</v>
      </c>
    </row>
    <row r="2721" spans="1:7" x14ac:dyDescent="0.35">
      <c r="A2721" s="22">
        <v>45452</v>
      </c>
      <c r="B2721" s="17">
        <f t="shared" si="212"/>
        <v>2024</v>
      </c>
      <c r="C2721" s="17">
        <f t="shared" si="213"/>
        <v>6</v>
      </c>
      <c r="D2721" s="17">
        <f t="shared" si="214"/>
        <v>9</v>
      </c>
      <c r="E2721" s="12">
        <v>19.438939999999999</v>
      </c>
      <c r="F2721" s="12">
        <v>9.8718299999999992</v>
      </c>
      <c r="G2721" s="12">
        <f t="shared" si="215"/>
        <v>2.9310769999999996E-2</v>
      </c>
    </row>
    <row r="2722" spans="1:7" x14ac:dyDescent="0.35">
      <c r="A2722" s="22">
        <v>45453</v>
      </c>
      <c r="B2722" s="17">
        <f t="shared" si="212"/>
        <v>2024</v>
      </c>
      <c r="C2722" s="17">
        <f t="shared" si="213"/>
        <v>6</v>
      </c>
      <c r="D2722" s="17">
        <f t="shared" si="214"/>
        <v>10</v>
      </c>
      <c r="E2722" s="12">
        <v>24.5657</v>
      </c>
      <c r="F2722" s="12">
        <v>10.97382</v>
      </c>
      <c r="G2722" s="12">
        <f t="shared" si="215"/>
        <v>3.5539519999999998E-2</v>
      </c>
    </row>
    <row r="2723" spans="1:7" x14ac:dyDescent="0.35">
      <c r="A2723" s="22">
        <v>45454</v>
      </c>
      <c r="B2723" s="17">
        <f t="shared" si="212"/>
        <v>2024</v>
      </c>
      <c r="C2723" s="17">
        <f t="shared" si="213"/>
        <v>6</v>
      </c>
      <c r="D2723" s="17">
        <f t="shared" si="214"/>
        <v>11</v>
      </c>
      <c r="E2723" s="12">
        <v>19.72587</v>
      </c>
      <c r="F2723" s="12">
        <v>10.3345</v>
      </c>
      <c r="G2723" s="12">
        <f t="shared" si="215"/>
        <v>3.0060369999999999E-2</v>
      </c>
    </row>
    <row r="2724" spans="1:7" x14ac:dyDescent="0.35">
      <c r="A2724" s="22">
        <v>45455</v>
      </c>
      <c r="B2724" s="17">
        <f t="shared" si="212"/>
        <v>2024</v>
      </c>
      <c r="C2724" s="17">
        <f t="shared" si="213"/>
        <v>6</v>
      </c>
      <c r="D2724" s="17">
        <f t="shared" si="214"/>
        <v>12</v>
      </c>
      <c r="E2724" s="12">
        <v>16.420480000000001</v>
      </c>
      <c r="F2724" s="12">
        <v>9.1851900000000004</v>
      </c>
      <c r="G2724" s="12">
        <f t="shared" si="215"/>
        <v>2.5605670000000004E-2</v>
      </c>
    </row>
    <row r="2725" spans="1:7" x14ac:dyDescent="0.35">
      <c r="A2725" s="22">
        <v>45456</v>
      </c>
      <c r="B2725" s="17">
        <f t="shared" si="212"/>
        <v>2024</v>
      </c>
      <c r="C2725" s="17">
        <f t="shared" si="213"/>
        <v>6</v>
      </c>
      <c r="D2725" s="17">
        <f t="shared" si="214"/>
        <v>13</v>
      </c>
      <c r="E2725" s="12">
        <v>15.446719999999999</v>
      </c>
      <c r="F2725" s="12">
        <v>8.6089599999999997</v>
      </c>
      <c r="G2725" s="12">
        <f t="shared" si="215"/>
        <v>2.4055679999999999E-2</v>
      </c>
    </row>
    <row r="2726" spans="1:7" x14ac:dyDescent="0.35">
      <c r="A2726" s="22">
        <v>45457</v>
      </c>
      <c r="B2726" s="17">
        <f t="shared" si="212"/>
        <v>2024</v>
      </c>
      <c r="C2726" s="17">
        <f t="shared" si="213"/>
        <v>6</v>
      </c>
      <c r="D2726" s="17">
        <f t="shared" si="214"/>
        <v>14</v>
      </c>
      <c r="E2726" s="12">
        <v>22.900929999999999</v>
      </c>
      <c r="F2726" s="12">
        <v>12.7636</v>
      </c>
      <c r="G2726" s="12">
        <f t="shared" si="215"/>
        <v>3.566453E-2</v>
      </c>
    </row>
    <row r="2727" spans="1:7" x14ac:dyDescent="0.35">
      <c r="A2727" s="22">
        <v>45458</v>
      </c>
      <c r="B2727" s="17">
        <f t="shared" si="212"/>
        <v>2024</v>
      </c>
      <c r="C2727" s="17">
        <f t="shared" si="213"/>
        <v>6</v>
      </c>
      <c r="D2727" s="17">
        <f t="shared" si="214"/>
        <v>15</v>
      </c>
      <c r="E2727" s="12">
        <v>20.347200000000001</v>
      </c>
      <c r="F2727" s="12">
        <v>11.5718</v>
      </c>
      <c r="G2727" s="12">
        <f t="shared" si="215"/>
        <v>3.1919000000000003E-2</v>
      </c>
    </row>
    <row r="2728" spans="1:7" x14ac:dyDescent="0.35">
      <c r="A2728" s="22">
        <v>45459</v>
      </c>
      <c r="B2728" s="17">
        <f t="shared" si="212"/>
        <v>2024</v>
      </c>
      <c r="C2728" s="17">
        <f t="shared" si="213"/>
        <v>6</v>
      </c>
      <c r="D2728" s="17">
        <f t="shared" si="214"/>
        <v>16</v>
      </c>
      <c r="E2728" s="12">
        <v>17.398689999999998</v>
      </c>
      <c r="F2728" s="12">
        <v>9.7381899999999995</v>
      </c>
      <c r="G2728" s="12">
        <f t="shared" si="215"/>
        <v>2.7136879999999999E-2</v>
      </c>
    </row>
    <row r="2729" spans="1:7" x14ac:dyDescent="0.35">
      <c r="A2729" s="22">
        <v>45460</v>
      </c>
      <c r="B2729" s="17">
        <f t="shared" si="212"/>
        <v>2024</v>
      </c>
      <c r="C2729" s="17">
        <f t="shared" si="213"/>
        <v>6</v>
      </c>
      <c r="D2729" s="17">
        <f t="shared" si="214"/>
        <v>17</v>
      </c>
      <c r="E2729" s="12">
        <v>20.408110000000001</v>
      </c>
      <c r="F2729" s="12">
        <v>10.42703</v>
      </c>
      <c r="G2729" s="12">
        <f t="shared" si="215"/>
        <v>3.0835140000000004E-2</v>
      </c>
    </row>
    <row r="2730" spans="1:7" x14ac:dyDescent="0.35">
      <c r="A2730" s="22">
        <v>45461</v>
      </c>
      <c r="B2730" s="17">
        <f t="shared" si="212"/>
        <v>2024</v>
      </c>
      <c r="C2730" s="17">
        <f t="shared" si="213"/>
        <v>6</v>
      </c>
      <c r="D2730" s="17">
        <f t="shared" si="214"/>
        <v>18</v>
      </c>
      <c r="E2730" s="12">
        <v>15.814590000000001</v>
      </c>
      <c r="F2730" s="12">
        <v>10.26028</v>
      </c>
      <c r="G2730" s="12">
        <f t="shared" si="215"/>
        <v>2.607487E-2</v>
      </c>
    </row>
    <row r="2731" spans="1:7" x14ac:dyDescent="0.35">
      <c r="A2731" s="22">
        <v>45462</v>
      </c>
      <c r="B2731" s="17">
        <f t="shared" si="212"/>
        <v>2024</v>
      </c>
      <c r="C2731" s="17">
        <f t="shared" si="213"/>
        <v>6</v>
      </c>
      <c r="D2731" s="17">
        <f t="shared" si="214"/>
        <v>19</v>
      </c>
      <c r="E2731" s="12">
        <v>23.00489</v>
      </c>
      <c r="F2731" s="12">
        <v>12.237590000000001</v>
      </c>
      <c r="G2731" s="12">
        <f t="shared" si="215"/>
        <v>3.524248E-2</v>
      </c>
    </row>
    <row r="2732" spans="1:7" x14ac:dyDescent="0.35">
      <c r="A2732" s="22">
        <v>45463</v>
      </c>
      <c r="B2732" s="17">
        <f t="shared" si="212"/>
        <v>2024</v>
      </c>
      <c r="C2732" s="17">
        <f t="shared" si="213"/>
        <v>6</v>
      </c>
      <c r="D2732" s="17">
        <f t="shared" si="214"/>
        <v>20</v>
      </c>
      <c r="E2732" s="12">
        <v>25.250969999999999</v>
      </c>
      <c r="F2732" s="12">
        <v>12.09243</v>
      </c>
      <c r="G2732" s="12">
        <f t="shared" si="215"/>
        <v>3.7343400000000006E-2</v>
      </c>
    </row>
    <row r="2733" spans="1:7" x14ac:dyDescent="0.35">
      <c r="A2733" s="22">
        <v>45464</v>
      </c>
      <c r="B2733" s="17">
        <f t="shared" si="212"/>
        <v>2024</v>
      </c>
      <c r="C2733" s="17">
        <f t="shared" si="213"/>
        <v>6</v>
      </c>
      <c r="D2733" s="17">
        <f t="shared" si="214"/>
        <v>21</v>
      </c>
      <c r="E2733" s="12">
        <v>27.031400000000001</v>
      </c>
      <c r="F2733" s="12">
        <v>12.88876</v>
      </c>
      <c r="G2733" s="12">
        <f t="shared" si="215"/>
        <v>3.9920160000000003E-2</v>
      </c>
    </row>
    <row r="2734" spans="1:7" x14ac:dyDescent="0.35">
      <c r="A2734" s="22">
        <v>45465</v>
      </c>
      <c r="B2734" s="17">
        <f t="shared" si="212"/>
        <v>2024</v>
      </c>
      <c r="C2734" s="17">
        <f t="shared" si="213"/>
        <v>6</v>
      </c>
      <c r="D2734" s="17">
        <f t="shared" si="214"/>
        <v>22</v>
      </c>
      <c r="E2734" s="12">
        <v>21.845980000000001</v>
      </c>
      <c r="F2734" s="12">
        <v>11.97884</v>
      </c>
      <c r="G2734" s="12">
        <f t="shared" si="215"/>
        <v>3.3824820000000005E-2</v>
      </c>
    </row>
    <row r="2735" spans="1:7" x14ac:dyDescent="0.35">
      <c r="A2735" s="22">
        <v>45466</v>
      </c>
      <c r="B2735" s="17">
        <f t="shared" si="212"/>
        <v>2024</v>
      </c>
      <c r="C2735" s="17">
        <f t="shared" si="213"/>
        <v>6</v>
      </c>
      <c r="D2735" s="17">
        <f t="shared" si="214"/>
        <v>23</v>
      </c>
      <c r="E2735" s="12">
        <v>20.027830000000002</v>
      </c>
      <c r="F2735" s="12">
        <v>11.319190000000001</v>
      </c>
      <c r="G2735" s="12">
        <f t="shared" si="215"/>
        <v>3.1347020000000003E-2</v>
      </c>
    </row>
    <row r="2736" spans="1:7" x14ac:dyDescent="0.35">
      <c r="A2736" s="22">
        <v>45467</v>
      </c>
      <c r="B2736" s="17">
        <f t="shared" si="212"/>
        <v>2024</v>
      </c>
      <c r="C2736" s="17">
        <f t="shared" si="213"/>
        <v>6</v>
      </c>
      <c r="D2736" s="17">
        <f t="shared" si="214"/>
        <v>24</v>
      </c>
      <c r="E2736" s="12">
        <v>24.358709999999999</v>
      </c>
      <c r="F2736" s="12">
        <v>12.000859999999999</v>
      </c>
      <c r="G2736" s="12">
        <f t="shared" si="215"/>
        <v>3.6359570000000001E-2</v>
      </c>
    </row>
    <row r="2737" spans="1:7" x14ac:dyDescent="0.35">
      <c r="A2737" s="22">
        <v>45468</v>
      </c>
      <c r="B2737" s="17">
        <f t="shared" si="212"/>
        <v>2024</v>
      </c>
      <c r="C2737" s="17">
        <f t="shared" si="213"/>
        <v>6</v>
      </c>
      <c r="D2737" s="17">
        <f t="shared" si="214"/>
        <v>25</v>
      </c>
      <c r="E2737" s="12">
        <v>21.914079999999998</v>
      </c>
      <c r="F2737" s="12">
        <v>11.73057</v>
      </c>
      <c r="G2737" s="12">
        <f t="shared" si="215"/>
        <v>3.3644649999999998E-2</v>
      </c>
    </row>
    <row r="2738" spans="1:7" x14ac:dyDescent="0.35">
      <c r="A2738" s="22">
        <v>45469</v>
      </c>
      <c r="B2738" s="17">
        <f t="shared" si="212"/>
        <v>2024</v>
      </c>
      <c r="C2738" s="17">
        <f t="shared" si="213"/>
        <v>6</v>
      </c>
      <c r="D2738" s="17">
        <f t="shared" si="214"/>
        <v>26</v>
      </c>
      <c r="E2738" s="12">
        <v>26.438179999999999</v>
      </c>
      <c r="F2738" s="12">
        <v>13.009119999999999</v>
      </c>
      <c r="G2738" s="12">
        <f t="shared" si="215"/>
        <v>3.9447299999999998E-2</v>
      </c>
    </row>
    <row r="2739" spans="1:7" x14ac:dyDescent="0.35">
      <c r="A2739" s="22">
        <v>45470</v>
      </c>
      <c r="B2739" s="17">
        <f t="shared" si="212"/>
        <v>2024</v>
      </c>
      <c r="C2739" s="17">
        <f t="shared" si="213"/>
        <v>6</v>
      </c>
      <c r="D2739" s="17">
        <f t="shared" si="214"/>
        <v>27</v>
      </c>
      <c r="E2739" s="12">
        <v>31.604939999999999</v>
      </c>
      <c r="F2739" s="12">
        <v>13.012560000000001</v>
      </c>
      <c r="G2739" s="12">
        <f t="shared" si="215"/>
        <v>4.4617499999999997E-2</v>
      </c>
    </row>
    <row r="2740" spans="1:7" x14ac:dyDescent="0.35">
      <c r="A2740" s="22">
        <v>45471</v>
      </c>
      <c r="B2740" s="17">
        <f t="shared" si="212"/>
        <v>2024</v>
      </c>
      <c r="C2740" s="17">
        <f t="shared" si="213"/>
        <v>6</v>
      </c>
      <c r="D2740" s="17">
        <f t="shared" si="214"/>
        <v>28</v>
      </c>
      <c r="E2740" s="12">
        <v>33.761409999999998</v>
      </c>
      <c r="F2740" s="12">
        <v>13.423920000000001</v>
      </c>
      <c r="G2740" s="12">
        <f t="shared" si="215"/>
        <v>4.7185329999999998E-2</v>
      </c>
    </row>
    <row r="2741" spans="1:7" x14ac:dyDescent="0.35">
      <c r="A2741" s="22">
        <v>45472</v>
      </c>
      <c r="B2741" s="17">
        <f t="shared" si="212"/>
        <v>2024</v>
      </c>
      <c r="C2741" s="17">
        <f t="shared" si="213"/>
        <v>6</v>
      </c>
      <c r="D2741" s="17">
        <f t="shared" si="214"/>
        <v>29</v>
      </c>
      <c r="E2741" s="12">
        <v>33.945189999999997</v>
      </c>
      <c r="F2741" s="12">
        <v>12.725899999999999</v>
      </c>
      <c r="G2741" s="12">
        <f t="shared" si="215"/>
        <v>4.6671089999999991E-2</v>
      </c>
    </row>
    <row r="2742" spans="1:7" x14ac:dyDescent="0.35">
      <c r="A2742" s="22">
        <v>45473</v>
      </c>
      <c r="B2742" s="17">
        <f t="shared" si="212"/>
        <v>2024</v>
      </c>
      <c r="C2742" s="17">
        <f t="shared" si="213"/>
        <v>6</v>
      </c>
      <c r="D2742" s="17">
        <f t="shared" si="214"/>
        <v>30</v>
      </c>
      <c r="E2742" s="12">
        <v>33.371679999999998</v>
      </c>
      <c r="F2742" s="12">
        <v>13.098190000000001</v>
      </c>
      <c r="G2742" s="12">
        <f t="shared" si="215"/>
        <v>4.6469870000000003E-2</v>
      </c>
    </row>
    <row r="2743" spans="1:7" x14ac:dyDescent="0.35">
      <c r="A2743" s="22">
        <v>45474</v>
      </c>
      <c r="B2743" s="17">
        <f t="shared" si="212"/>
        <v>2024</v>
      </c>
      <c r="C2743" s="17">
        <f t="shared" si="213"/>
        <v>7</v>
      </c>
      <c r="D2743" s="17">
        <f t="shared" si="214"/>
        <v>1</v>
      </c>
      <c r="E2743" s="12">
        <v>33.472999999999999</v>
      </c>
      <c r="F2743" s="12">
        <v>13.14396</v>
      </c>
      <c r="G2743" s="12">
        <f t="shared" si="215"/>
        <v>4.6616959999999999E-2</v>
      </c>
    </row>
    <row r="2744" spans="1:7" x14ac:dyDescent="0.35">
      <c r="A2744" s="22">
        <v>45475</v>
      </c>
      <c r="B2744" s="17">
        <f t="shared" si="212"/>
        <v>2024</v>
      </c>
      <c r="C2744" s="17">
        <f t="shared" si="213"/>
        <v>7</v>
      </c>
      <c r="D2744" s="17">
        <f t="shared" si="214"/>
        <v>2</v>
      </c>
      <c r="E2744" s="12">
        <v>33.332050000000002</v>
      </c>
      <c r="F2744" s="12">
        <v>12.90016</v>
      </c>
      <c r="G2744" s="12">
        <f t="shared" si="215"/>
        <v>4.6232210000000003E-2</v>
      </c>
    </row>
    <row r="2745" spans="1:7" x14ac:dyDescent="0.35">
      <c r="A2745" s="22">
        <v>45476</v>
      </c>
      <c r="B2745" s="17">
        <f t="shared" si="212"/>
        <v>2024</v>
      </c>
      <c r="C2745" s="17">
        <f t="shared" si="213"/>
        <v>7</v>
      </c>
      <c r="D2745" s="17">
        <f t="shared" si="214"/>
        <v>3</v>
      </c>
      <c r="E2745" s="12">
        <v>34.283340000000003</v>
      </c>
      <c r="F2745" s="12">
        <v>13.946009999999999</v>
      </c>
      <c r="G2745" s="12">
        <f t="shared" si="215"/>
        <v>4.8229350000000004E-2</v>
      </c>
    </row>
    <row r="2746" spans="1:7" x14ac:dyDescent="0.35">
      <c r="A2746" s="22">
        <v>45477</v>
      </c>
      <c r="B2746" s="17">
        <f t="shared" si="212"/>
        <v>2024</v>
      </c>
      <c r="C2746" s="17">
        <f t="shared" si="213"/>
        <v>7</v>
      </c>
      <c r="D2746" s="17">
        <f t="shared" si="214"/>
        <v>4</v>
      </c>
      <c r="E2746" s="12">
        <v>34.306260000000002</v>
      </c>
      <c r="F2746" s="12">
        <v>13.93418</v>
      </c>
      <c r="G2746" s="12">
        <f t="shared" si="215"/>
        <v>4.8240440000000002E-2</v>
      </c>
    </row>
    <row r="2747" spans="1:7" x14ac:dyDescent="0.35">
      <c r="A2747" s="22">
        <v>45478</v>
      </c>
      <c r="B2747" s="17">
        <f t="shared" si="212"/>
        <v>2024</v>
      </c>
      <c r="C2747" s="17">
        <f t="shared" si="213"/>
        <v>7</v>
      </c>
      <c r="D2747" s="17">
        <f t="shared" si="214"/>
        <v>5</v>
      </c>
      <c r="E2747" s="12">
        <v>34.197749999999999</v>
      </c>
      <c r="F2747" s="12">
        <v>13.93383</v>
      </c>
      <c r="G2747" s="12">
        <f t="shared" si="215"/>
        <v>4.813158E-2</v>
      </c>
    </row>
    <row r="2748" spans="1:7" x14ac:dyDescent="0.35">
      <c r="A2748" s="22">
        <v>45479</v>
      </c>
      <c r="B2748" s="17">
        <f t="shared" si="212"/>
        <v>2024</v>
      </c>
      <c r="C2748" s="17">
        <f t="shared" si="213"/>
        <v>7</v>
      </c>
      <c r="D2748" s="17">
        <f t="shared" si="214"/>
        <v>6</v>
      </c>
      <c r="E2748" s="12">
        <v>32.729619999999997</v>
      </c>
      <c r="F2748" s="12">
        <v>13.043240000000001</v>
      </c>
      <c r="G2748" s="12">
        <f t="shared" si="215"/>
        <v>4.5772859999999992E-2</v>
      </c>
    </row>
    <row r="2749" spans="1:7" x14ac:dyDescent="0.35">
      <c r="A2749" s="22">
        <v>45480</v>
      </c>
      <c r="B2749" s="17">
        <f t="shared" si="212"/>
        <v>2024</v>
      </c>
      <c r="C2749" s="17">
        <f t="shared" si="213"/>
        <v>7</v>
      </c>
      <c r="D2749" s="17">
        <f t="shared" si="214"/>
        <v>7</v>
      </c>
      <c r="E2749" s="12">
        <v>33.672130000000003</v>
      </c>
      <c r="F2749" s="12">
        <v>13.961460000000001</v>
      </c>
      <c r="G2749" s="12">
        <f t="shared" si="215"/>
        <v>4.7633590000000003E-2</v>
      </c>
    </row>
    <row r="2750" spans="1:7" x14ac:dyDescent="0.35">
      <c r="A2750" s="22">
        <v>45481</v>
      </c>
      <c r="B2750" s="17">
        <f t="shared" si="212"/>
        <v>2024</v>
      </c>
      <c r="C2750" s="17">
        <f t="shared" si="213"/>
        <v>7</v>
      </c>
      <c r="D2750" s="17">
        <f t="shared" si="214"/>
        <v>8</v>
      </c>
      <c r="E2750" s="12">
        <v>32.302079999999997</v>
      </c>
      <c r="F2750" s="12">
        <v>13.808680000000001</v>
      </c>
      <c r="G2750" s="12">
        <f t="shared" si="215"/>
        <v>4.6110760000000001E-2</v>
      </c>
    </row>
    <row r="2751" spans="1:7" x14ac:dyDescent="0.35">
      <c r="A2751" s="22">
        <v>45482</v>
      </c>
      <c r="B2751" s="17">
        <f t="shared" si="212"/>
        <v>2024</v>
      </c>
      <c r="C2751" s="17">
        <f t="shared" si="213"/>
        <v>7</v>
      </c>
      <c r="D2751" s="17">
        <f t="shared" si="214"/>
        <v>9</v>
      </c>
      <c r="E2751" s="12">
        <v>34.215690000000002</v>
      </c>
      <c r="F2751" s="12">
        <v>13.853899999999999</v>
      </c>
      <c r="G2751" s="12">
        <f t="shared" si="215"/>
        <v>4.8069590000000002E-2</v>
      </c>
    </row>
    <row r="2752" spans="1:7" x14ac:dyDescent="0.35">
      <c r="A2752" s="22">
        <v>45483</v>
      </c>
      <c r="B2752" s="17">
        <f t="shared" si="212"/>
        <v>2024</v>
      </c>
      <c r="C2752" s="17">
        <f t="shared" si="213"/>
        <v>7</v>
      </c>
      <c r="D2752" s="17">
        <f t="shared" si="214"/>
        <v>10</v>
      </c>
      <c r="E2752" s="12">
        <v>34.387540000000001</v>
      </c>
      <c r="F2752" s="12">
        <v>13.928509999999999</v>
      </c>
      <c r="G2752" s="12">
        <f t="shared" si="215"/>
        <v>4.8316050000000006E-2</v>
      </c>
    </row>
    <row r="2753" spans="1:7" x14ac:dyDescent="0.35">
      <c r="A2753" s="22">
        <v>45484</v>
      </c>
      <c r="B2753" s="17">
        <f t="shared" si="212"/>
        <v>2024</v>
      </c>
      <c r="C2753" s="17">
        <f t="shared" si="213"/>
        <v>7</v>
      </c>
      <c r="D2753" s="17">
        <f t="shared" si="214"/>
        <v>11</v>
      </c>
      <c r="E2753" s="12">
        <v>34.387920000000001</v>
      </c>
      <c r="F2753" s="12">
        <v>13.958869999999999</v>
      </c>
      <c r="G2753" s="12">
        <f t="shared" si="215"/>
        <v>4.8346790000000001E-2</v>
      </c>
    </row>
    <row r="2754" spans="1:7" x14ac:dyDescent="0.35">
      <c r="A2754" s="22">
        <v>45485</v>
      </c>
      <c r="B2754" s="17">
        <f t="shared" si="212"/>
        <v>2024</v>
      </c>
      <c r="C2754" s="17">
        <f t="shared" si="213"/>
        <v>7</v>
      </c>
      <c r="D2754" s="17">
        <f t="shared" si="214"/>
        <v>12</v>
      </c>
      <c r="E2754" s="12">
        <v>34.40231</v>
      </c>
      <c r="F2754" s="12">
        <v>13.53031</v>
      </c>
      <c r="G2754" s="12">
        <f t="shared" si="215"/>
        <v>4.7932620000000002E-2</v>
      </c>
    </row>
    <row r="2755" spans="1:7" x14ac:dyDescent="0.35">
      <c r="A2755" s="22">
        <v>45486</v>
      </c>
      <c r="B2755" s="17">
        <f t="shared" si="212"/>
        <v>2024</v>
      </c>
      <c r="C2755" s="17">
        <f t="shared" si="213"/>
        <v>7</v>
      </c>
      <c r="D2755" s="17">
        <f t="shared" si="214"/>
        <v>13</v>
      </c>
      <c r="E2755" s="12">
        <v>34.330939999999998</v>
      </c>
      <c r="F2755" s="12">
        <v>13.946389999999999</v>
      </c>
      <c r="G2755" s="12">
        <f t="shared" si="215"/>
        <v>4.827733E-2</v>
      </c>
    </row>
    <row r="2756" spans="1:7" x14ac:dyDescent="0.35">
      <c r="A2756" s="22">
        <v>45487</v>
      </c>
      <c r="B2756" s="17">
        <f t="shared" si="212"/>
        <v>2024</v>
      </c>
      <c r="C2756" s="17">
        <f t="shared" si="213"/>
        <v>7</v>
      </c>
      <c r="D2756" s="17">
        <f t="shared" si="214"/>
        <v>14</v>
      </c>
      <c r="E2756" s="12">
        <v>34.60201</v>
      </c>
      <c r="F2756" s="12">
        <v>13.921279999999999</v>
      </c>
      <c r="G2756" s="12">
        <f t="shared" si="215"/>
        <v>4.8523290000000004E-2</v>
      </c>
    </row>
    <row r="2757" spans="1:7" x14ac:dyDescent="0.35">
      <c r="A2757" s="22">
        <v>45488</v>
      </c>
      <c r="B2757" s="17">
        <f t="shared" si="212"/>
        <v>2024</v>
      </c>
      <c r="C2757" s="17">
        <f t="shared" si="213"/>
        <v>7</v>
      </c>
      <c r="D2757" s="17">
        <f t="shared" si="214"/>
        <v>15</v>
      </c>
      <c r="E2757" s="12">
        <v>33.990810000000003</v>
      </c>
      <c r="F2757" s="12">
        <v>13.90963</v>
      </c>
      <c r="G2757" s="12">
        <f t="shared" si="215"/>
        <v>4.7900440000000002E-2</v>
      </c>
    </row>
    <row r="2758" spans="1:7" x14ac:dyDescent="0.35">
      <c r="A2758" s="22">
        <v>45489</v>
      </c>
      <c r="B2758" s="17">
        <f t="shared" ref="B2758:B2821" si="216">YEAR(A2758)</f>
        <v>2024</v>
      </c>
      <c r="C2758" s="17">
        <f t="shared" ref="C2758:C2821" si="217">MONTH(A2758)</f>
        <v>7</v>
      </c>
      <c r="D2758" s="17">
        <f t="shared" ref="D2758:D2821" si="218">DAY(A2758)</f>
        <v>16</v>
      </c>
      <c r="E2758" s="12">
        <v>34.020589999999999</v>
      </c>
      <c r="F2758" s="12">
        <v>15.40762</v>
      </c>
      <c r="G2758" s="12">
        <f t="shared" ref="G2758:G2821" si="219">SUM(E2758:F2758)/1000</f>
        <v>4.942821E-2</v>
      </c>
    </row>
    <row r="2759" spans="1:7" x14ac:dyDescent="0.35">
      <c r="A2759" s="22">
        <v>45490</v>
      </c>
      <c r="B2759" s="17">
        <f t="shared" si="216"/>
        <v>2024</v>
      </c>
      <c r="C2759" s="17">
        <f t="shared" si="217"/>
        <v>7</v>
      </c>
      <c r="D2759" s="17">
        <f t="shared" si="218"/>
        <v>17</v>
      </c>
      <c r="E2759" s="12">
        <v>34.206499999999998</v>
      </c>
      <c r="F2759" s="12">
        <v>12.240159999999999</v>
      </c>
      <c r="G2759" s="12">
        <f t="shared" si="219"/>
        <v>4.6446659999999994E-2</v>
      </c>
    </row>
    <row r="2760" spans="1:7" x14ac:dyDescent="0.35">
      <c r="A2760" s="22">
        <v>45491</v>
      </c>
      <c r="B2760" s="17">
        <f t="shared" si="216"/>
        <v>2024</v>
      </c>
      <c r="C2760" s="17">
        <f t="shared" si="217"/>
        <v>7</v>
      </c>
      <c r="D2760" s="17">
        <f t="shared" si="218"/>
        <v>18</v>
      </c>
      <c r="E2760" s="12">
        <v>34.115929999999999</v>
      </c>
      <c r="F2760" s="12">
        <v>13.8744</v>
      </c>
      <c r="G2760" s="12">
        <f t="shared" si="219"/>
        <v>4.7990329999999998E-2</v>
      </c>
    </row>
    <row r="2761" spans="1:7" x14ac:dyDescent="0.35">
      <c r="A2761" s="22">
        <v>45492</v>
      </c>
      <c r="B2761" s="17">
        <f t="shared" si="216"/>
        <v>2024</v>
      </c>
      <c r="C2761" s="17">
        <f t="shared" si="217"/>
        <v>7</v>
      </c>
      <c r="D2761" s="17">
        <f t="shared" si="218"/>
        <v>19</v>
      </c>
      <c r="E2761" s="12">
        <v>34.121760000000002</v>
      </c>
      <c r="F2761" s="12">
        <v>13.885389999999999</v>
      </c>
      <c r="G2761" s="12">
        <f t="shared" si="219"/>
        <v>4.8007150000000005E-2</v>
      </c>
    </row>
    <row r="2762" spans="1:7" x14ac:dyDescent="0.35">
      <c r="A2762" s="22">
        <v>45493</v>
      </c>
      <c r="B2762" s="17">
        <f t="shared" si="216"/>
        <v>2024</v>
      </c>
      <c r="C2762" s="17">
        <f t="shared" si="217"/>
        <v>7</v>
      </c>
      <c r="D2762" s="17">
        <f t="shared" si="218"/>
        <v>20</v>
      </c>
      <c r="E2762" s="12">
        <v>33.662909999999997</v>
      </c>
      <c r="F2762" s="12">
        <v>13.88519</v>
      </c>
      <c r="G2762" s="12">
        <f t="shared" si="219"/>
        <v>4.7548099999999996E-2</v>
      </c>
    </row>
    <row r="2763" spans="1:7" x14ac:dyDescent="0.35">
      <c r="A2763" s="22">
        <v>45494</v>
      </c>
      <c r="B2763" s="17">
        <f t="shared" si="216"/>
        <v>2024</v>
      </c>
      <c r="C2763" s="17">
        <f t="shared" si="217"/>
        <v>7</v>
      </c>
      <c r="D2763" s="17">
        <f t="shared" si="218"/>
        <v>21</v>
      </c>
      <c r="E2763" s="12">
        <v>34.076039999999999</v>
      </c>
      <c r="F2763" s="12">
        <v>13.85196</v>
      </c>
      <c r="G2763" s="12">
        <f t="shared" si="219"/>
        <v>4.7927999999999998E-2</v>
      </c>
    </row>
    <row r="2764" spans="1:7" x14ac:dyDescent="0.35">
      <c r="A2764" s="22">
        <v>45495</v>
      </c>
      <c r="B2764" s="17">
        <f t="shared" si="216"/>
        <v>2024</v>
      </c>
      <c r="C2764" s="17">
        <f t="shared" si="217"/>
        <v>7</v>
      </c>
      <c r="D2764" s="17">
        <f t="shared" si="218"/>
        <v>22</v>
      </c>
      <c r="E2764" s="12">
        <v>34.131749999999997</v>
      </c>
      <c r="F2764" s="12">
        <v>13.905390000000001</v>
      </c>
      <c r="G2764" s="12">
        <f t="shared" si="219"/>
        <v>4.8037139999999992E-2</v>
      </c>
    </row>
    <row r="2765" spans="1:7" x14ac:dyDescent="0.35">
      <c r="A2765" s="22">
        <v>45496</v>
      </c>
      <c r="B2765" s="17">
        <f t="shared" si="216"/>
        <v>2024</v>
      </c>
      <c r="C2765" s="17">
        <f t="shared" si="217"/>
        <v>7</v>
      </c>
      <c r="D2765" s="17">
        <f t="shared" si="218"/>
        <v>23</v>
      </c>
      <c r="E2765" s="12">
        <v>34.241759999999999</v>
      </c>
      <c r="F2765" s="12">
        <v>13.929600000000001</v>
      </c>
      <c r="G2765" s="12">
        <f t="shared" si="219"/>
        <v>4.8171360000000003E-2</v>
      </c>
    </row>
    <row r="2766" spans="1:7" x14ac:dyDescent="0.35">
      <c r="A2766" s="22">
        <v>45497</v>
      </c>
      <c r="B2766" s="17">
        <f t="shared" si="216"/>
        <v>2024</v>
      </c>
      <c r="C2766" s="17">
        <f t="shared" si="217"/>
        <v>7</v>
      </c>
      <c r="D2766" s="17">
        <f t="shared" si="218"/>
        <v>24</v>
      </c>
      <c r="E2766" s="12">
        <v>34.353250000000003</v>
      </c>
      <c r="F2766" s="12">
        <v>13.920970000000001</v>
      </c>
      <c r="G2766" s="12">
        <f t="shared" si="219"/>
        <v>4.827422E-2</v>
      </c>
    </row>
    <row r="2767" spans="1:7" x14ac:dyDescent="0.35">
      <c r="A2767" s="22">
        <v>45498</v>
      </c>
      <c r="B2767" s="17">
        <f t="shared" si="216"/>
        <v>2024</v>
      </c>
      <c r="C2767" s="17">
        <f t="shared" si="217"/>
        <v>7</v>
      </c>
      <c r="D2767" s="17">
        <f t="shared" si="218"/>
        <v>25</v>
      </c>
      <c r="E2767" s="12">
        <v>34.290990000000001</v>
      </c>
      <c r="F2767" s="12">
        <v>13.92088</v>
      </c>
      <c r="G2767" s="12">
        <f t="shared" si="219"/>
        <v>4.8211870000000004E-2</v>
      </c>
    </row>
    <row r="2768" spans="1:7" x14ac:dyDescent="0.35">
      <c r="A2768" s="22">
        <v>45499</v>
      </c>
      <c r="B2768" s="17">
        <f t="shared" si="216"/>
        <v>2024</v>
      </c>
      <c r="C2768" s="17">
        <f t="shared" si="217"/>
        <v>7</v>
      </c>
      <c r="D2768" s="17">
        <f t="shared" si="218"/>
        <v>26</v>
      </c>
      <c r="E2768" s="12">
        <v>34.128579999999999</v>
      </c>
      <c r="F2768" s="12">
        <v>13.197480000000001</v>
      </c>
      <c r="G2768" s="12">
        <f t="shared" si="219"/>
        <v>4.7326059999999996E-2</v>
      </c>
    </row>
    <row r="2769" spans="1:7" x14ac:dyDescent="0.35">
      <c r="A2769" s="22">
        <v>45500</v>
      </c>
      <c r="B2769" s="17">
        <f t="shared" si="216"/>
        <v>2024</v>
      </c>
      <c r="C2769" s="17">
        <f t="shared" si="217"/>
        <v>7</v>
      </c>
      <c r="D2769" s="17">
        <f t="shared" si="218"/>
        <v>27</v>
      </c>
      <c r="E2769" s="12">
        <v>34.097619999999999</v>
      </c>
      <c r="F2769" s="12">
        <v>13.771660000000001</v>
      </c>
      <c r="G2769" s="12">
        <f t="shared" si="219"/>
        <v>4.786928E-2</v>
      </c>
    </row>
    <row r="2770" spans="1:7" x14ac:dyDescent="0.35">
      <c r="A2770" s="22">
        <v>45501</v>
      </c>
      <c r="B2770" s="17">
        <f t="shared" si="216"/>
        <v>2024</v>
      </c>
      <c r="C2770" s="17">
        <f t="shared" si="217"/>
        <v>7</v>
      </c>
      <c r="D2770" s="17">
        <f t="shared" si="218"/>
        <v>28</v>
      </c>
      <c r="E2770" s="12">
        <v>34.242440000000002</v>
      </c>
      <c r="F2770" s="12">
        <v>13.906549999999999</v>
      </c>
      <c r="G2770" s="12">
        <f t="shared" si="219"/>
        <v>4.8148989999999996E-2</v>
      </c>
    </row>
    <row r="2771" spans="1:7" x14ac:dyDescent="0.35">
      <c r="A2771" s="22">
        <v>45502</v>
      </c>
      <c r="B2771" s="17">
        <f t="shared" si="216"/>
        <v>2024</v>
      </c>
      <c r="C2771" s="17">
        <f t="shared" si="217"/>
        <v>7</v>
      </c>
      <c r="D2771" s="17">
        <f t="shared" si="218"/>
        <v>29</v>
      </c>
      <c r="E2771" s="12">
        <v>34.111510000000003</v>
      </c>
      <c r="F2771" s="12">
        <v>13.933070000000001</v>
      </c>
      <c r="G2771" s="12">
        <f t="shared" si="219"/>
        <v>4.8044580000000003E-2</v>
      </c>
    </row>
    <row r="2772" spans="1:7" x14ac:dyDescent="0.35">
      <c r="A2772" s="22">
        <v>45503</v>
      </c>
      <c r="B2772" s="17">
        <f t="shared" si="216"/>
        <v>2024</v>
      </c>
      <c r="C2772" s="17">
        <f t="shared" si="217"/>
        <v>7</v>
      </c>
      <c r="D2772" s="17">
        <f t="shared" si="218"/>
        <v>30</v>
      </c>
      <c r="E2772" s="12">
        <v>34.112160000000003</v>
      </c>
      <c r="F2772" s="12">
        <v>13.91001</v>
      </c>
      <c r="G2772" s="12">
        <f t="shared" si="219"/>
        <v>4.8022170000000003E-2</v>
      </c>
    </row>
    <row r="2773" spans="1:7" x14ac:dyDescent="0.35">
      <c r="A2773" s="22">
        <v>45504</v>
      </c>
      <c r="B2773" s="17">
        <f t="shared" si="216"/>
        <v>2024</v>
      </c>
      <c r="C2773" s="17">
        <f t="shared" si="217"/>
        <v>7</v>
      </c>
      <c r="D2773" s="17">
        <f t="shared" si="218"/>
        <v>31</v>
      </c>
      <c r="E2773" s="12">
        <v>33.870829999999998</v>
      </c>
      <c r="F2773" s="12">
        <v>13.18951</v>
      </c>
      <c r="G2773" s="12">
        <f t="shared" si="219"/>
        <v>4.7060339999999999E-2</v>
      </c>
    </row>
    <row r="2774" spans="1:7" x14ac:dyDescent="0.35">
      <c r="A2774" s="22">
        <v>45505</v>
      </c>
      <c r="B2774" s="17">
        <f t="shared" si="216"/>
        <v>2024</v>
      </c>
      <c r="C2774" s="17">
        <f t="shared" si="217"/>
        <v>8</v>
      </c>
      <c r="D2774" s="17">
        <f t="shared" si="218"/>
        <v>1</v>
      </c>
      <c r="E2774" s="12">
        <v>34.33493</v>
      </c>
      <c r="F2774" s="12">
        <v>13.90982</v>
      </c>
      <c r="G2774" s="12">
        <f t="shared" si="219"/>
        <v>4.8244749999999996E-2</v>
      </c>
    </row>
    <row r="2775" spans="1:7" x14ac:dyDescent="0.35">
      <c r="A2775" s="22">
        <v>45506</v>
      </c>
      <c r="B2775" s="17">
        <f t="shared" si="216"/>
        <v>2024</v>
      </c>
      <c r="C2775" s="17">
        <f t="shared" si="217"/>
        <v>8</v>
      </c>
      <c r="D2775" s="17">
        <f t="shared" si="218"/>
        <v>2</v>
      </c>
      <c r="E2775" s="12">
        <v>35.087000000000003</v>
      </c>
      <c r="F2775" s="12">
        <v>13.89706</v>
      </c>
      <c r="G2775" s="12">
        <f t="shared" si="219"/>
        <v>4.8984060000000003E-2</v>
      </c>
    </row>
    <row r="2776" spans="1:7" x14ac:dyDescent="0.35">
      <c r="A2776" s="22">
        <v>45507</v>
      </c>
      <c r="B2776" s="17">
        <f t="shared" si="216"/>
        <v>2024</v>
      </c>
      <c r="C2776" s="17">
        <f t="shared" si="217"/>
        <v>8</v>
      </c>
      <c r="D2776" s="17">
        <f t="shared" si="218"/>
        <v>3</v>
      </c>
      <c r="E2776" s="12">
        <v>37.621760000000002</v>
      </c>
      <c r="F2776" s="12">
        <v>13.876569999999999</v>
      </c>
      <c r="G2776" s="12">
        <f t="shared" si="219"/>
        <v>5.1498330000000002E-2</v>
      </c>
    </row>
    <row r="2777" spans="1:7" x14ac:dyDescent="0.35">
      <c r="A2777" s="22">
        <v>45508</v>
      </c>
      <c r="B2777" s="17">
        <f t="shared" si="216"/>
        <v>2024</v>
      </c>
      <c r="C2777" s="17">
        <f t="shared" si="217"/>
        <v>8</v>
      </c>
      <c r="D2777" s="17">
        <f t="shared" si="218"/>
        <v>4</v>
      </c>
      <c r="E2777" s="12">
        <v>42.407130000000002</v>
      </c>
      <c r="F2777" s="12">
        <v>13.22101</v>
      </c>
      <c r="G2777" s="12">
        <f t="shared" si="219"/>
        <v>5.562814E-2</v>
      </c>
    </row>
    <row r="2778" spans="1:7" x14ac:dyDescent="0.35">
      <c r="A2778" s="22">
        <v>45509</v>
      </c>
      <c r="B2778" s="17">
        <f t="shared" si="216"/>
        <v>2024</v>
      </c>
      <c r="C2778" s="17">
        <f t="shared" si="217"/>
        <v>8</v>
      </c>
      <c r="D2778" s="17">
        <f t="shared" si="218"/>
        <v>5</v>
      </c>
      <c r="E2778" s="12">
        <v>44.332979999999999</v>
      </c>
      <c r="F2778" s="12">
        <v>13.87978</v>
      </c>
      <c r="G2778" s="12">
        <f t="shared" si="219"/>
        <v>5.8212760000000002E-2</v>
      </c>
    </row>
    <row r="2779" spans="1:7" x14ac:dyDescent="0.35">
      <c r="A2779" s="22">
        <v>45510</v>
      </c>
      <c r="B2779" s="17">
        <f t="shared" si="216"/>
        <v>2024</v>
      </c>
      <c r="C2779" s="17">
        <f t="shared" si="217"/>
        <v>8</v>
      </c>
      <c r="D2779" s="17">
        <f t="shared" si="218"/>
        <v>6</v>
      </c>
      <c r="E2779" s="12">
        <v>50.401240000000001</v>
      </c>
      <c r="F2779" s="12">
        <v>13.87041</v>
      </c>
      <c r="G2779" s="12">
        <f t="shared" si="219"/>
        <v>6.427165E-2</v>
      </c>
    </row>
    <row r="2780" spans="1:7" x14ac:dyDescent="0.35">
      <c r="A2780" s="22">
        <v>45511</v>
      </c>
      <c r="B2780" s="17">
        <f t="shared" si="216"/>
        <v>2024</v>
      </c>
      <c r="C2780" s="17">
        <f t="shared" si="217"/>
        <v>8</v>
      </c>
      <c r="D2780" s="17">
        <f t="shared" si="218"/>
        <v>7</v>
      </c>
      <c r="E2780" s="12">
        <v>41.317799999999998</v>
      </c>
      <c r="F2780" s="12">
        <v>14.872820000000001</v>
      </c>
      <c r="G2780" s="12">
        <f t="shared" si="219"/>
        <v>5.6190619999999997E-2</v>
      </c>
    </row>
    <row r="2781" spans="1:7" x14ac:dyDescent="0.35">
      <c r="A2781" s="22">
        <v>45512</v>
      </c>
      <c r="B2781" s="17">
        <f t="shared" si="216"/>
        <v>2024</v>
      </c>
      <c r="C2781" s="17">
        <f t="shared" si="217"/>
        <v>8</v>
      </c>
      <c r="D2781" s="17">
        <f t="shared" si="218"/>
        <v>8</v>
      </c>
      <c r="E2781" s="12">
        <v>39.20046</v>
      </c>
      <c r="F2781" s="12">
        <v>15.930899999999999</v>
      </c>
      <c r="G2781" s="12">
        <f t="shared" si="219"/>
        <v>5.5131360000000004E-2</v>
      </c>
    </row>
    <row r="2782" spans="1:7" x14ac:dyDescent="0.35">
      <c r="A2782" s="22">
        <v>45513</v>
      </c>
      <c r="B2782" s="17">
        <f t="shared" si="216"/>
        <v>2024</v>
      </c>
      <c r="C2782" s="17">
        <f t="shared" si="217"/>
        <v>8</v>
      </c>
      <c r="D2782" s="17">
        <f t="shared" si="218"/>
        <v>9</v>
      </c>
      <c r="E2782" s="12">
        <v>41.334040000000002</v>
      </c>
      <c r="F2782" s="12">
        <v>15.469620000000001</v>
      </c>
      <c r="G2782" s="12">
        <f t="shared" si="219"/>
        <v>5.6803659999999999E-2</v>
      </c>
    </row>
    <row r="2783" spans="1:7" x14ac:dyDescent="0.35">
      <c r="A2783" s="22">
        <v>45514</v>
      </c>
      <c r="B2783" s="17">
        <f t="shared" si="216"/>
        <v>2024</v>
      </c>
      <c r="C2783" s="17">
        <f t="shared" si="217"/>
        <v>8</v>
      </c>
      <c r="D2783" s="17">
        <f t="shared" si="218"/>
        <v>10</v>
      </c>
      <c r="E2783" s="12">
        <v>41.710290000000001</v>
      </c>
      <c r="F2783" s="12">
        <v>14.811780000000001</v>
      </c>
      <c r="G2783" s="12">
        <f t="shared" si="219"/>
        <v>5.6522070000000001E-2</v>
      </c>
    </row>
    <row r="2784" spans="1:7" x14ac:dyDescent="0.35">
      <c r="A2784" s="22">
        <v>45515</v>
      </c>
      <c r="B2784" s="17">
        <f t="shared" si="216"/>
        <v>2024</v>
      </c>
      <c r="C2784" s="17">
        <f t="shared" si="217"/>
        <v>8</v>
      </c>
      <c r="D2784" s="17">
        <f t="shared" si="218"/>
        <v>11</v>
      </c>
      <c r="E2784" s="12">
        <v>41.583539999999999</v>
      </c>
      <c r="F2784" s="12">
        <v>15.40283</v>
      </c>
      <c r="G2784" s="12">
        <f t="shared" si="219"/>
        <v>5.6986370000000001E-2</v>
      </c>
    </row>
    <row r="2785" spans="1:7" x14ac:dyDescent="0.35">
      <c r="A2785" s="22">
        <v>45516</v>
      </c>
      <c r="B2785" s="17">
        <f t="shared" si="216"/>
        <v>2024</v>
      </c>
      <c r="C2785" s="17">
        <f t="shared" si="217"/>
        <v>8</v>
      </c>
      <c r="D2785" s="17">
        <f t="shared" si="218"/>
        <v>12</v>
      </c>
      <c r="E2785" s="12">
        <v>41.561450000000001</v>
      </c>
      <c r="F2785" s="12">
        <v>14.637219999999999</v>
      </c>
      <c r="G2785" s="12">
        <f t="shared" si="219"/>
        <v>5.6198669999999999E-2</v>
      </c>
    </row>
    <row r="2786" spans="1:7" x14ac:dyDescent="0.35">
      <c r="A2786" s="22">
        <v>45517</v>
      </c>
      <c r="B2786" s="17">
        <f t="shared" si="216"/>
        <v>2024</v>
      </c>
      <c r="C2786" s="17">
        <f t="shared" si="217"/>
        <v>8</v>
      </c>
      <c r="D2786" s="17">
        <f t="shared" si="218"/>
        <v>13</v>
      </c>
      <c r="E2786" s="12">
        <v>42.939979999999998</v>
      </c>
      <c r="F2786" s="12">
        <v>15.47358</v>
      </c>
      <c r="G2786" s="12">
        <f t="shared" si="219"/>
        <v>5.8413559999999996E-2</v>
      </c>
    </row>
    <row r="2787" spans="1:7" x14ac:dyDescent="0.35">
      <c r="A2787" s="22">
        <v>45518</v>
      </c>
      <c r="B2787" s="17">
        <f t="shared" si="216"/>
        <v>2024</v>
      </c>
      <c r="C2787" s="17">
        <f t="shared" si="217"/>
        <v>8</v>
      </c>
      <c r="D2787" s="17">
        <f t="shared" si="218"/>
        <v>14</v>
      </c>
      <c r="E2787" s="12">
        <v>43.218130000000002</v>
      </c>
      <c r="F2787" s="12">
        <v>15.49492</v>
      </c>
      <c r="G2787" s="12">
        <f t="shared" si="219"/>
        <v>5.8713050000000003E-2</v>
      </c>
    </row>
    <row r="2788" spans="1:7" x14ac:dyDescent="0.35">
      <c r="A2788" s="22">
        <v>45519</v>
      </c>
      <c r="B2788" s="17">
        <f t="shared" si="216"/>
        <v>2024</v>
      </c>
      <c r="C2788" s="17">
        <f t="shared" si="217"/>
        <v>8</v>
      </c>
      <c r="D2788" s="17">
        <f t="shared" si="218"/>
        <v>15</v>
      </c>
      <c r="E2788" s="12">
        <v>45.063189999999999</v>
      </c>
      <c r="F2788" s="12">
        <v>15.48333</v>
      </c>
      <c r="G2788" s="12">
        <f t="shared" si="219"/>
        <v>6.054652E-2</v>
      </c>
    </row>
    <row r="2789" spans="1:7" x14ac:dyDescent="0.35">
      <c r="A2789" s="22">
        <v>45520</v>
      </c>
      <c r="B2789" s="17">
        <f t="shared" si="216"/>
        <v>2024</v>
      </c>
      <c r="C2789" s="17">
        <f t="shared" si="217"/>
        <v>8</v>
      </c>
      <c r="D2789" s="17">
        <f t="shared" si="218"/>
        <v>16</v>
      </c>
      <c r="E2789" s="12">
        <v>46.200139999999998</v>
      </c>
      <c r="F2789" s="12">
        <v>15.497490000000001</v>
      </c>
      <c r="G2789" s="12">
        <f t="shared" si="219"/>
        <v>6.1697629999999996E-2</v>
      </c>
    </row>
    <row r="2790" spans="1:7" x14ac:dyDescent="0.35">
      <c r="A2790" s="22">
        <v>45521</v>
      </c>
      <c r="B2790" s="17">
        <f t="shared" si="216"/>
        <v>2024</v>
      </c>
      <c r="C2790" s="17">
        <f t="shared" si="217"/>
        <v>8</v>
      </c>
      <c r="D2790" s="17">
        <f t="shared" si="218"/>
        <v>17</v>
      </c>
      <c r="E2790" s="12">
        <v>46.245899999999999</v>
      </c>
      <c r="F2790" s="12">
        <v>15.47068</v>
      </c>
      <c r="G2790" s="12">
        <f t="shared" si="219"/>
        <v>6.171658E-2</v>
      </c>
    </row>
    <row r="2791" spans="1:7" x14ac:dyDescent="0.35">
      <c r="A2791" s="22">
        <v>45522</v>
      </c>
      <c r="B2791" s="17">
        <f t="shared" si="216"/>
        <v>2024</v>
      </c>
      <c r="C2791" s="17">
        <f t="shared" si="217"/>
        <v>8</v>
      </c>
      <c r="D2791" s="17">
        <f t="shared" si="218"/>
        <v>18</v>
      </c>
      <c r="E2791" s="12">
        <v>45.562350000000002</v>
      </c>
      <c r="F2791" s="12">
        <v>15.132339999999999</v>
      </c>
      <c r="G2791" s="12">
        <f t="shared" si="219"/>
        <v>6.0694690000000003E-2</v>
      </c>
    </row>
    <row r="2792" spans="1:7" x14ac:dyDescent="0.35">
      <c r="A2792" s="22">
        <v>45523</v>
      </c>
      <c r="B2792" s="17">
        <f t="shared" si="216"/>
        <v>2024</v>
      </c>
      <c r="C2792" s="17">
        <f t="shared" si="217"/>
        <v>8</v>
      </c>
      <c r="D2792" s="17">
        <f t="shared" si="218"/>
        <v>19</v>
      </c>
      <c r="E2792" s="12">
        <v>46.39649</v>
      </c>
      <c r="F2792" s="12">
        <v>15.44298</v>
      </c>
      <c r="G2792" s="12">
        <f t="shared" si="219"/>
        <v>6.1839470000000001E-2</v>
      </c>
    </row>
    <row r="2793" spans="1:7" x14ac:dyDescent="0.35">
      <c r="A2793" s="22">
        <v>45524</v>
      </c>
      <c r="B2793" s="17">
        <f t="shared" si="216"/>
        <v>2024</v>
      </c>
      <c r="C2793" s="17">
        <f t="shared" si="217"/>
        <v>8</v>
      </c>
      <c r="D2793" s="17">
        <f t="shared" si="218"/>
        <v>20</v>
      </c>
      <c r="E2793" s="12">
        <v>37.129669999999997</v>
      </c>
      <c r="F2793" s="12">
        <v>14.502649999999999</v>
      </c>
      <c r="G2793" s="12">
        <f t="shared" si="219"/>
        <v>5.1632319999999995E-2</v>
      </c>
    </row>
    <row r="2794" spans="1:7" x14ac:dyDescent="0.35">
      <c r="A2794" s="22">
        <v>45525</v>
      </c>
      <c r="B2794" s="17">
        <f t="shared" si="216"/>
        <v>2024</v>
      </c>
      <c r="C2794" s="17">
        <f t="shared" si="217"/>
        <v>8</v>
      </c>
      <c r="D2794" s="17">
        <f t="shared" si="218"/>
        <v>21</v>
      </c>
      <c r="E2794" s="12">
        <v>36.63156</v>
      </c>
      <c r="F2794" s="12">
        <v>15.32076</v>
      </c>
      <c r="G2794" s="12">
        <f t="shared" si="219"/>
        <v>5.1952320000000003E-2</v>
      </c>
    </row>
    <row r="2795" spans="1:7" x14ac:dyDescent="0.35">
      <c r="A2795" s="22">
        <v>45526</v>
      </c>
      <c r="B2795" s="17">
        <f t="shared" si="216"/>
        <v>2024</v>
      </c>
      <c r="C2795" s="17">
        <f t="shared" si="217"/>
        <v>8</v>
      </c>
      <c r="D2795" s="17">
        <f t="shared" si="218"/>
        <v>22</v>
      </c>
      <c r="E2795" s="12">
        <v>35.198059999999998</v>
      </c>
      <c r="F2795" s="12">
        <v>14.52999</v>
      </c>
      <c r="G2795" s="12">
        <f t="shared" si="219"/>
        <v>4.9728049999999996E-2</v>
      </c>
    </row>
    <row r="2796" spans="1:7" x14ac:dyDescent="0.35">
      <c r="A2796" s="22">
        <v>45527</v>
      </c>
      <c r="B2796" s="17">
        <f t="shared" si="216"/>
        <v>2024</v>
      </c>
      <c r="C2796" s="17">
        <f t="shared" si="217"/>
        <v>8</v>
      </c>
      <c r="D2796" s="17">
        <f t="shared" si="218"/>
        <v>23</v>
      </c>
      <c r="E2796" s="12">
        <v>33.936349999999997</v>
      </c>
      <c r="F2796" s="12">
        <v>14.50797</v>
      </c>
      <c r="G2796" s="12">
        <f t="shared" si="219"/>
        <v>4.8444319999999999E-2</v>
      </c>
    </row>
    <row r="2797" spans="1:7" x14ac:dyDescent="0.35">
      <c r="A2797" s="22">
        <v>45528</v>
      </c>
      <c r="B2797" s="17">
        <f t="shared" si="216"/>
        <v>2024</v>
      </c>
      <c r="C2797" s="17">
        <f t="shared" si="217"/>
        <v>8</v>
      </c>
      <c r="D2797" s="17">
        <f t="shared" si="218"/>
        <v>24</v>
      </c>
      <c r="E2797" s="12">
        <v>40.228870000000001</v>
      </c>
      <c r="F2797" s="12">
        <v>15.30899</v>
      </c>
      <c r="G2797" s="12">
        <f t="shared" si="219"/>
        <v>5.5537860000000001E-2</v>
      </c>
    </row>
    <row r="2798" spans="1:7" x14ac:dyDescent="0.35">
      <c r="A2798" s="22">
        <v>45529</v>
      </c>
      <c r="B2798" s="17">
        <f t="shared" si="216"/>
        <v>2024</v>
      </c>
      <c r="C2798" s="17">
        <f t="shared" si="217"/>
        <v>8</v>
      </c>
      <c r="D2798" s="17">
        <f t="shared" si="218"/>
        <v>25</v>
      </c>
      <c r="E2798" s="12">
        <v>41.95187</v>
      </c>
      <c r="F2798" s="12">
        <v>15.30889</v>
      </c>
      <c r="G2798" s="12">
        <f t="shared" si="219"/>
        <v>5.7260760000000001E-2</v>
      </c>
    </row>
    <row r="2799" spans="1:7" x14ac:dyDescent="0.35">
      <c r="A2799" s="22">
        <v>45530</v>
      </c>
      <c r="B2799" s="17">
        <f t="shared" si="216"/>
        <v>2024</v>
      </c>
      <c r="C2799" s="17">
        <f t="shared" si="217"/>
        <v>8</v>
      </c>
      <c r="D2799" s="17">
        <f t="shared" si="218"/>
        <v>26</v>
      </c>
      <c r="E2799" s="12">
        <v>39.839280000000002</v>
      </c>
      <c r="F2799" s="12">
        <v>15.30733</v>
      </c>
      <c r="G2799" s="12">
        <f t="shared" si="219"/>
        <v>5.5146610000000006E-2</v>
      </c>
    </row>
    <row r="2800" spans="1:7" x14ac:dyDescent="0.35">
      <c r="A2800" s="22">
        <v>45531</v>
      </c>
      <c r="B2800" s="17">
        <f t="shared" si="216"/>
        <v>2024</v>
      </c>
      <c r="C2800" s="17">
        <f t="shared" si="217"/>
        <v>8</v>
      </c>
      <c r="D2800" s="17">
        <f t="shared" si="218"/>
        <v>27</v>
      </c>
      <c r="E2800" s="12">
        <v>34.75873</v>
      </c>
      <c r="F2800" s="12">
        <v>14.25952</v>
      </c>
      <c r="G2800" s="12">
        <f t="shared" si="219"/>
        <v>4.9018249999999999E-2</v>
      </c>
    </row>
    <row r="2801" spans="1:7" x14ac:dyDescent="0.35">
      <c r="A2801" s="22">
        <v>45532</v>
      </c>
      <c r="B2801" s="17">
        <f t="shared" si="216"/>
        <v>2024</v>
      </c>
      <c r="C2801" s="17">
        <f t="shared" si="217"/>
        <v>8</v>
      </c>
      <c r="D2801" s="17">
        <f t="shared" si="218"/>
        <v>28</v>
      </c>
      <c r="E2801" s="12">
        <v>31.423580000000001</v>
      </c>
      <c r="F2801" s="12">
        <v>13.721360000000001</v>
      </c>
      <c r="G2801" s="12">
        <f t="shared" si="219"/>
        <v>4.5144940000000008E-2</v>
      </c>
    </row>
    <row r="2802" spans="1:7" x14ac:dyDescent="0.35">
      <c r="A2802" s="22">
        <v>45533</v>
      </c>
      <c r="B2802" s="17">
        <f t="shared" si="216"/>
        <v>2024</v>
      </c>
      <c r="C2802" s="17">
        <f t="shared" si="217"/>
        <v>8</v>
      </c>
      <c r="D2802" s="17">
        <f t="shared" si="218"/>
        <v>29</v>
      </c>
      <c r="E2802" s="12">
        <v>22.397919999999999</v>
      </c>
      <c r="F2802" s="12">
        <v>12.085940000000001</v>
      </c>
      <c r="G2802" s="12">
        <f t="shared" si="219"/>
        <v>3.4483859999999998E-2</v>
      </c>
    </row>
    <row r="2803" spans="1:7" x14ac:dyDescent="0.35">
      <c r="A2803" s="22">
        <v>45534</v>
      </c>
      <c r="B2803" s="17">
        <f t="shared" si="216"/>
        <v>2024</v>
      </c>
      <c r="C2803" s="17">
        <f t="shared" si="217"/>
        <v>8</v>
      </c>
      <c r="D2803" s="17">
        <f t="shared" si="218"/>
        <v>30</v>
      </c>
      <c r="E2803" s="12">
        <v>32.583530000000003</v>
      </c>
      <c r="F2803" s="12">
        <v>13.40183</v>
      </c>
      <c r="G2803" s="12">
        <f t="shared" si="219"/>
        <v>4.5985360000000003E-2</v>
      </c>
    </row>
    <row r="2804" spans="1:7" x14ac:dyDescent="0.35">
      <c r="A2804" s="22">
        <v>45535</v>
      </c>
      <c r="B2804" s="17">
        <f t="shared" si="216"/>
        <v>2024</v>
      </c>
      <c r="C2804" s="17">
        <f t="shared" si="217"/>
        <v>8</v>
      </c>
      <c r="D2804" s="17">
        <f t="shared" si="218"/>
        <v>31</v>
      </c>
      <c r="E2804" s="12">
        <v>32.460180000000001</v>
      </c>
      <c r="F2804" s="12">
        <v>13.218070000000001</v>
      </c>
      <c r="G2804" s="12">
        <f t="shared" si="219"/>
        <v>4.5678250000000004E-2</v>
      </c>
    </row>
    <row r="2805" spans="1:7" x14ac:dyDescent="0.35">
      <c r="A2805" s="22">
        <v>45536</v>
      </c>
      <c r="B2805" s="17">
        <f t="shared" si="216"/>
        <v>2024</v>
      </c>
      <c r="C2805" s="17">
        <f t="shared" si="217"/>
        <v>9</v>
      </c>
      <c r="D2805" s="17">
        <f t="shared" si="218"/>
        <v>1</v>
      </c>
      <c r="E2805" s="12">
        <v>30.65147</v>
      </c>
      <c r="F2805" s="12">
        <v>12.647970000000001</v>
      </c>
      <c r="G2805" s="12">
        <f t="shared" si="219"/>
        <v>4.3299440000000002E-2</v>
      </c>
    </row>
    <row r="2806" spans="1:7" x14ac:dyDescent="0.35">
      <c r="A2806" s="22">
        <v>45537</v>
      </c>
      <c r="B2806" s="17">
        <f t="shared" si="216"/>
        <v>2024</v>
      </c>
      <c r="C2806" s="17">
        <f t="shared" si="217"/>
        <v>9</v>
      </c>
      <c r="D2806" s="17">
        <f t="shared" si="218"/>
        <v>2</v>
      </c>
      <c r="E2806" s="12">
        <v>11.161440000000001</v>
      </c>
      <c r="F2806" s="12">
        <v>6.3159799999999997</v>
      </c>
      <c r="G2806" s="12">
        <f t="shared" si="219"/>
        <v>1.747742E-2</v>
      </c>
    </row>
    <row r="2807" spans="1:7" x14ac:dyDescent="0.35">
      <c r="A2807" s="22">
        <v>45538</v>
      </c>
      <c r="B2807" s="17">
        <f t="shared" si="216"/>
        <v>2024</v>
      </c>
      <c r="C2807" s="17">
        <f t="shared" si="217"/>
        <v>9</v>
      </c>
      <c r="D2807" s="17">
        <f t="shared" si="218"/>
        <v>3</v>
      </c>
      <c r="E2807" s="12">
        <v>0</v>
      </c>
      <c r="F2807" s="12">
        <v>7.3558700000000004</v>
      </c>
      <c r="G2807" s="12">
        <f t="shared" si="219"/>
        <v>7.3558700000000005E-3</v>
      </c>
    </row>
    <row r="2808" spans="1:7" x14ac:dyDescent="0.35">
      <c r="A2808" s="22">
        <v>45539</v>
      </c>
      <c r="B2808" s="17">
        <f t="shared" si="216"/>
        <v>2024</v>
      </c>
      <c r="C2808" s="17">
        <f t="shared" si="217"/>
        <v>9</v>
      </c>
      <c r="D2808" s="17">
        <f t="shared" si="218"/>
        <v>4</v>
      </c>
      <c r="E2808" s="12">
        <v>0</v>
      </c>
      <c r="F2808" s="12">
        <v>7.6540900000000001</v>
      </c>
      <c r="G2808" s="12">
        <f t="shared" si="219"/>
        <v>7.6540899999999997E-3</v>
      </c>
    </row>
    <row r="2809" spans="1:7" x14ac:dyDescent="0.35">
      <c r="A2809" s="22">
        <v>45540</v>
      </c>
      <c r="B2809" s="17">
        <f t="shared" si="216"/>
        <v>2024</v>
      </c>
      <c r="C2809" s="17">
        <f t="shared" si="217"/>
        <v>9</v>
      </c>
      <c r="D2809" s="17">
        <f t="shared" si="218"/>
        <v>5</v>
      </c>
      <c r="E2809" s="12">
        <v>0</v>
      </c>
      <c r="F2809" s="12">
        <v>8.2635500000000004</v>
      </c>
      <c r="G2809" s="12">
        <f t="shared" si="219"/>
        <v>8.2635499999999997E-3</v>
      </c>
    </row>
    <row r="2810" spans="1:7" x14ac:dyDescent="0.35">
      <c r="A2810" s="22">
        <v>45541</v>
      </c>
      <c r="B2810" s="17">
        <f t="shared" si="216"/>
        <v>2024</v>
      </c>
      <c r="C2810" s="17">
        <f t="shared" si="217"/>
        <v>9</v>
      </c>
      <c r="D2810" s="17">
        <f t="shared" si="218"/>
        <v>6</v>
      </c>
      <c r="E2810" s="12">
        <v>0</v>
      </c>
      <c r="F2810" s="12">
        <v>8.25868</v>
      </c>
      <c r="G2810" s="12">
        <f t="shared" si="219"/>
        <v>8.2586800000000009E-3</v>
      </c>
    </row>
    <row r="2811" spans="1:7" x14ac:dyDescent="0.35">
      <c r="A2811" s="22">
        <v>45542</v>
      </c>
      <c r="B2811" s="17">
        <f t="shared" si="216"/>
        <v>2024</v>
      </c>
      <c r="C2811" s="17">
        <f t="shared" si="217"/>
        <v>9</v>
      </c>
      <c r="D2811" s="17">
        <f t="shared" si="218"/>
        <v>7</v>
      </c>
      <c r="E2811" s="12">
        <v>0</v>
      </c>
      <c r="F2811" s="12">
        <v>8.6233299999999993</v>
      </c>
      <c r="G2811" s="12">
        <f t="shared" si="219"/>
        <v>8.6233299999999985E-3</v>
      </c>
    </row>
    <row r="2812" spans="1:7" x14ac:dyDescent="0.35">
      <c r="A2812" s="22">
        <v>45543</v>
      </c>
      <c r="B2812" s="17">
        <f t="shared" si="216"/>
        <v>2024</v>
      </c>
      <c r="C2812" s="17">
        <f t="shared" si="217"/>
        <v>9</v>
      </c>
      <c r="D2812" s="17">
        <f t="shared" si="218"/>
        <v>8</v>
      </c>
      <c r="E2812" s="12">
        <v>0</v>
      </c>
      <c r="F2812" s="12">
        <v>9.2325199999999992</v>
      </c>
      <c r="G2812" s="12">
        <f t="shared" si="219"/>
        <v>9.2325199999999993E-3</v>
      </c>
    </row>
    <row r="2813" spans="1:7" x14ac:dyDescent="0.35">
      <c r="A2813" s="22">
        <v>45544</v>
      </c>
      <c r="B2813" s="17">
        <f t="shared" si="216"/>
        <v>2024</v>
      </c>
      <c r="C2813" s="17">
        <f t="shared" si="217"/>
        <v>9</v>
      </c>
      <c r="D2813" s="17">
        <f t="shared" si="218"/>
        <v>9</v>
      </c>
      <c r="E2813" s="12">
        <v>0</v>
      </c>
      <c r="F2813" s="12">
        <v>8.6559399999999993</v>
      </c>
      <c r="G2813" s="12">
        <f t="shared" si="219"/>
        <v>8.6559399999999991E-3</v>
      </c>
    </row>
    <row r="2814" spans="1:7" x14ac:dyDescent="0.35">
      <c r="A2814" s="22">
        <v>45545</v>
      </c>
      <c r="B2814" s="17">
        <f t="shared" si="216"/>
        <v>2024</v>
      </c>
      <c r="C2814" s="17">
        <f t="shared" si="217"/>
        <v>9</v>
      </c>
      <c r="D2814" s="17">
        <f t="shared" si="218"/>
        <v>10</v>
      </c>
      <c r="E2814" s="12">
        <v>0</v>
      </c>
      <c r="F2814" s="12">
        <v>8.3168399999999991</v>
      </c>
      <c r="G2814" s="12">
        <f t="shared" si="219"/>
        <v>8.316839999999999E-3</v>
      </c>
    </row>
    <row r="2815" spans="1:7" x14ac:dyDescent="0.35">
      <c r="A2815" s="22">
        <v>45546</v>
      </c>
      <c r="B2815" s="17">
        <f t="shared" si="216"/>
        <v>2024</v>
      </c>
      <c r="C2815" s="17">
        <f t="shared" si="217"/>
        <v>9</v>
      </c>
      <c r="D2815" s="17">
        <f t="shared" si="218"/>
        <v>11</v>
      </c>
      <c r="E2815" s="12">
        <v>0</v>
      </c>
      <c r="F2815" s="12">
        <v>6.6821900000000003</v>
      </c>
      <c r="G2815" s="12">
        <f t="shared" si="219"/>
        <v>6.6821900000000002E-3</v>
      </c>
    </row>
    <row r="2816" spans="1:7" x14ac:dyDescent="0.35">
      <c r="A2816" s="22">
        <v>45547</v>
      </c>
      <c r="B2816" s="17">
        <f t="shared" si="216"/>
        <v>2024</v>
      </c>
      <c r="C2816" s="17">
        <f t="shared" si="217"/>
        <v>9</v>
      </c>
      <c r="D2816" s="17">
        <f t="shared" si="218"/>
        <v>12</v>
      </c>
      <c r="E2816" s="12">
        <v>0</v>
      </c>
      <c r="F2816" s="12">
        <v>6.3777799999999996</v>
      </c>
      <c r="G2816" s="12">
        <f t="shared" si="219"/>
        <v>6.3777799999999996E-3</v>
      </c>
    </row>
    <row r="2817" spans="1:7" x14ac:dyDescent="0.35">
      <c r="A2817" s="22">
        <v>45548</v>
      </c>
      <c r="B2817" s="17">
        <f t="shared" si="216"/>
        <v>2024</v>
      </c>
      <c r="C2817" s="17">
        <f t="shared" si="217"/>
        <v>9</v>
      </c>
      <c r="D2817" s="17">
        <f t="shared" si="218"/>
        <v>13</v>
      </c>
      <c r="E2817" s="12">
        <v>0</v>
      </c>
      <c r="F2817" s="12">
        <v>6.7313999999999998</v>
      </c>
      <c r="G2817" s="12">
        <f t="shared" si="219"/>
        <v>6.7314000000000002E-3</v>
      </c>
    </row>
    <row r="2818" spans="1:7" x14ac:dyDescent="0.35">
      <c r="A2818" s="22">
        <v>45549</v>
      </c>
      <c r="B2818" s="17">
        <f t="shared" si="216"/>
        <v>2024</v>
      </c>
      <c r="C2818" s="17">
        <f t="shared" si="217"/>
        <v>9</v>
      </c>
      <c r="D2818" s="17">
        <f t="shared" si="218"/>
        <v>14</v>
      </c>
      <c r="E2818" s="12">
        <v>0</v>
      </c>
      <c r="F2818" s="12">
        <v>11.214969999999999</v>
      </c>
      <c r="G2818" s="12">
        <f t="shared" si="219"/>
        <v>1.1214969999999999E-2</v>
      </c>
    </row>
    <row r="2819" spans="1:7" x14ac:dyDescent="0.35">
      <c r="A2819" s="22">
        <v>45550</v>
      </c>
      <c r="B2819" s="17">
        <f t="shared" si="216"/>
        <v>2024</v>
      </c>
      <c r="C2819" s="17">
        <f t="shared" si="217"/>
        <v>9</v>
      </c>
      <c r="D2819" s="17">
        <f t="shared" si="218"/>
        <v>15</v>
      </c>
      <c r="E2819" s="12">
        <v>0</v>
      </c>
      <c r="F2819" s="12">
        <v>8.7326700000000006</v>
      </c>
      <c r="G2819" s="12">
        <f t="shared" si="219"/>
        <v>8.7326700000000014E-3</v>
      </c>
    </row>
    <row r="2820" spans="1:7" x14ac:dyDescent="0.35">
      <c r="A2820" s="22">
        <v>45551</v>
      </c>
      <c r="B2820" s="17">
        <f t="shared" si="216"/>
        <v>2024</v>
      </c>
      <c r="C2820" s="17">
        <f t="shared" si="217"/>
        <v>9</v>
      </c>
      <c r="D2820" s="17">
        <f t="shared" si="218"/>
        <v>16</v>
      </c>
      <c r="E2820" s="12">
        <v>0</v>
      </c>
      <c r="F2820" s="12">
        <v>8.0227599999999999</v>
      </c>
      <c r="G2820" s="12">
        <f t="shared" si="219"/>
        <v>8.0227600000000003E-3</v>
      </c>
    </row>
    <row r="2821" spans="1:7" x14ac:dyDescent="0.35">
      <c r="A2821" s="22">
        <v>45552</v>
      </c>
      <c r="B2821" s="17">
        <f t="shared" si="216"/>
        <v>2024</v>
      </c>
      <c r="C2821" s="17">
        <f t="shared" si="217"/>
        <v>9</v>
      </c>
      <c r="D2821" s="17">
        <f t="shared" si="218"/>
        <v>17</v>
      </c>
      <c r="E2821" s="12">
        <v>0</v>
      </c>
      <c r="F2821" s="12">
        <v>12.907400000000001</v>
      </c>
      <c r="G2821" s="12">
        <f t="shared" si="219"/>
        <v>1.2907400000000001E-2</v>
      </c>
    </row>
    <row r="2822" spans="1:7" x14ac:dyDescent="0.35">
      <c r="A2822" s="22">
        <v>45553</v>
      </c>
      <c r="B2822" s="17">
        <f t="shared" ref="B2822:B2885" si="220">YEAR(A2822)</f>
        <v>2024</v>
      </c>
      <c r="C2822" s="17">
        <f t="shared" ref="C2822:C2885" si="221">MONTH(A2822)</f>
        <v>9</v>
      </c>
      <c r="D2822" s="17">
        <f t="shared" ref="D2822:D2885" si="222">DAY(A2822)</f>
        <v>18</v>
      </c>
      <c r="E2822" s="12">
        <v>29.040220000000001</v>
      </c>
      <c r="F2822" s="12">
        <v>13.12875</v>
      </c>
      <c r="G2822" s="12">
        <f t="shared" ref="G2822:G2885" si="223">SUM(E2822:F2822)/1000</f>
        <v>4.216897E-2</v>
      </c>
    </row>
    <row r="2823" spans="1:7" x14ac:dyDescent="0.35">
      <c r="A2823" s="22">
        <v>45554</v>
      </c>
      <c r="B2823" s="17">
        <f t="shared" si="220"/>
        <v>2024</v>
      </c>
      <c r="C2823" s="17">
        <f t="shared" si="221"/>
        <v>9</v>
      </c>
      <c r="D2823" s="17">
        <f t="shared" si="222"/>
        <v>19</v>
      </c>
      <c r="E2823" s="12">
        <v>31.556560000000001</v>
      </c>
      <c r="F2823" s="12">
        <v>12.938179999999999</v>
      </c>
      <c r="G2823" s="12">
        <f t="shared" si="223"/>
        <v>4.4494739999999998E-2</v>
      </c>
    </row>
    <row r="2824" spans="1:7" x14ac:dyDescent="0.35">
      <c r="A2824" s="22">
        <v>45555</v>
      </c>
      <c r="B2824" s="17">
        <f t="shared" si="220"/>
        <v>2024</v>
      </c>
      <c r="C2824" s="17">
        <f t="shared" si="221"/>
        <v>9</v>
      </c>
      <c r="D2824" s="17">
        <f t="shared" si="222"/>
        <v>20</v>
      </c>
      <c r="E2824" s="12">
        <v>23.682259999999999</v>
      </c>
      <c r="F2824" s="12">
        <v>13.11046</v>
      </c>
      <c r="G2824" s="12">
        <f t="shared" si="223"/>
        <v>3.6792720000000001E-2</v>
      </c>
    </row>
    <row r="2825" spans="1:7" x14ac:dyDescent="0.35">
      <c r="A2825" s="22">
        <v>45556</v>
      </c>
      <c r="B2825" s="17">
        <f t="shared" si="220"/>
        <v>2024</v>
      </c>
      <c r="C2825" s="17">
        <f t="shared" si="221"/>
        <v>9</v>
      </c>
      <c r="D2825" s="17">
        <f t="shared" si="222"/>
        <v>21</v>
      </c>
      <c r="E2825" s="12">
        <v>19.212779999999999</v>
      </c>
      <c r="F2825" s="12">
        <v>9.8696999999999999</v>
      </c>
      <c r="G2825" s="12">
        <f t="shared" si="223"/>
        <v>2.9082479999999997E-2</v>
      </c>
    </row>
    <row r="2826" spans="1:7" x14ac:dyDescent="0.35">
      <c r="A2826" s="22">
        <v>45557</v>
      </c>
      <c r="B2826" s="17">
        <f t="shared" si="220"/>
        <v>2024</v>
      </c>
      <c r="C2826" s="17">
        <f t="shared" si="221"/>
        <v>9</v>
      </c>
      <c r="D2826" s="17">
        <f t="shared" si="222"/>
        <v>22</v>
      </c>
      <c r="E2826" s="12">
        <v>18.737629999999999</v>
      </c>
      <c r="F2826" s="12">
        <v>10.05078</v>
      </c>
      <c r="G2826" s="12">
        <f t="shared" si="223"/>
        <v>2.878841E-2</v>
      </c>
    </row>
    <row r="2827" spans="1:7" x14ac:dyDescent="0.35">
      <c r="A2827" s="22">
        <v>45558</v>
      </c>
      <c r="B2827" s="17">
        <f t="shared" si="220"/>
        <v>2024</v>
      </c>
      <c r="C2827" s="17">
        <f t="shared" si="221"/>
        <v>9</v>
      </c>
      <c r="D2827" s="17">
        <f t="shared" si="222"/>
        <v>23</v>
      </c>
      <c r="E2827" s="12">
        <v>20.263839999999998</v>
      </c>
      <c r="F2827" s="12">
        <v>0</v>
      </c>
      <c r="G2827" s="12">
        <f t="shared" si="223"/>
        <v>2.0263839999999998E-2</v>
      </c>
    </row>
    <row r="2828" spans="1:7" x14ac:dyDescent="0.35">
      <c r="A2828" s="22">
        <v>45559</v>
      </c>
      <c r="B2828" s="17">
        <f t="shared" si="220"/>
        <v>2024</v>
      </c>
      <c r="C2828" s="17">
        <f t="shared" si="221"/>
        <v>9</v>
      </c>
      <c r="D2828" s="17">
        <f t="shared" si="222"/>
        <v>24</v>
      </c>
      <c r="E2828" s="12">
        <v>23.659269999999999</v>
      </c>
      <c r="F2828" s="12">
        <v>0</v>
      </c>
      <c r="G2828" s="12">
        <f t="shared" si="223"/>
        <v>2.365927E-2</v>
      </c>
    </row>
    <row r="2829" spans="1:7" x14ac:dyDescent="0.35">
      <c r="A2829" s="22">
        <v>45561</v>
      </c>
      <c r="B2829" s="17">
        <f t="shared" si="220"/>
        <v>2024</v>
      </c>
      <c r="C2829" s="17">
        <f t="shared" si="221"/>
        <v>9</v>
      </c>
      <c r="D2829" s="17">
        <f t="shared" si="222"/>
        <v>26</v>
      </c>
      <c r="E2829" s="12">
        <v>8.3220799999999997</v>
      </c>
      <c r="F2829" s="12">
        <v>0</v>
      </c>
      <c r="G2829" s="12">
        <f t="shared" si="223"/>
        <v>8.3220799999999991E-3</v>
      </c>
    </row>
    <row r="2830" spans="1:7" x14ac:dyDescent="0.35">
      <c r="A2830" s="22">
        <v>45562</v>
      </c>
      <c r="B2830" s="17">
        <f t="shared" si="220"/>
        <v>2024</v>
      </c>
      <c r="C2830" s="17">
        <f t="shared" si="221"/>
        <v>9</v>
      </c>
      <c r="D2830" s="17">
        <f t="shared" si="222"/>
        <v>27</v>
      </c>
      <c r="E2830" s="12">
        <v>10.52613</v>
      </c>
      <c r="F2830" s="12">
        <v>6.4921499999999996</v>
      </c>
      <c r="G2830" s="12">
        <f t="shared" si="223"/>
        <v>1.701828E-2</v>
      </c>
    </row>
    <row r="2831" spans="1:7" x14ac:dyDescent="0.35">
      <c r="A2831" s="22">
        <v>45563</v>
      </c>
      <c r="B2831" s="17">
        <f t="shared" si="220"/>
        <v>2024</v>
      </c>
      <c r="C2831" s="17">
        <f t="shared" si="221"/>
        <v>9</v>
      </c>
      <c r="D2831" s="17">
        <f t="shared" si="222"/>
        <v>28</v>
      </c>
      <c r="E2831" s="12">
        <v>11.87176</v>
      </c>
      <c r="F2831" s="12">
        <v>8.6568900000000006</v>
      </c>
      <c r="G2831" s="12">
        <f t="shared" si="223"/>
        <v>2.0528649999999999E-2</v>
      </c>
    </row>
    <row r="2832" spans="1:7" x14ac:dyDescent="0.35">
      <c r="A2832" s="22">
        <v>45564</v>
      </c>
      <c r="B2832" s="17">
        <f t="shared" si="220"/>
        <v>2024</v>
      </c>
      <c r="C2832" s="17">
        <f t="shared" si="221"/>
        <v>9</v>
      </c>
      <c r="D2832" s="17">
        <f t="shared" si="222"/>
        <v>29</v>
      </c>
      <c r="E2832" s="12">
        <v>14.138949999999999</v>
      </c>
      <c r="F2832" s="12">
        <v>8.5017700000000005</v>
      </c>
      <c r="G2832" s="12">
        <f t="shared" si="223"/>
        <v>2.2640720000000003E-2</v>
      </c>
    </row>
    <row r="2833" spans="1:7" x14ac:dyDescent="0.35">
      <c r="A2833" s="22">
        <v>45565</v>
      </c>
      <c r="B2833" s="17">
        <f t="shared" si="220"/>
        <v>2024</v>
      </c>
      <c r="C2833" s="17">
        <f t="shared" si="221"/>
        <v>9</v>
      </c>
      <c r="D2833" s="17">
        <f t="shared" si="222"/>
        <v>30</v>
      </c>
      <c r="E2833" s="12">
        <v>10.62579</v>
      </c>
      <c r="F2833" s="12">
        <v>7.7087000000000003</v>
      </c>
      <c r="G2833" s="12">
        <f t="shared" si="223"/>
        <v>1.8334490000000002E-2</v>
      </c>
    </row>
    <row r="2834" spans="1:7" x14ac:dyDescent="0.35">
      <c r="A2834" s="22">
        <v>45566</v>
      </c>
      <c r="B2834" s="17">
        <f t="shared" si="220"/>
        <v>2024</v>
      </c>
      <c r="C2834" s="17">
        <f t="shared" si="221"/>
        <v>10</v>
      </c>
      <c r="D2834" s="17">
        <f t="shared" si="222"/>
        <v>1</v>
      </c>
      <c r="E2834" s="12">
        <v>19.756920000000001</v>
      </c>
      <c r="F2834" s="12">
        <v>4.9199999999999999E-3</v>
      </c>
      <c r="G2834" s="12">
        <f t="shared" si="223"/>
        <v>1.9761839999999999E-2</v>
      </c>
    </row>
    <row r="2835" spans="1:7" x14ac:dyDescent="0.35">
      <c r="A2835" s="22">
        <v>45567</v>
      </c>
      <c r="B2835" s="17">
        <f t="shared" si="220"/>
        <v>2024</v>
      </c>
      <c r="C2835" s="17">
        <f t="shared" si="221"/>
        <v>10</v>
      </c>
      <c r="D2835" s="17">
        <f t="shared" si="222"/>
        <v>2</v>
      </c>
      <c r="E2835" s="12">
        <v>15.91245</v>
      </c>
      <c r="F2835" s="12">
        <v>1.47E-3</v>
      </c>
      <c r="G2835" s="12">
        <f t="shared" si="223"/>
        <v>1.5913919999999998E-2</v>
      </c>
    </row>
    <row r="2836" spans="1:7" x14ac:dyDescent="0.35">
      <c r="A2836" s="22">
        <v>45568</v>
      </c>
      <c r="B2836" s="17">
        <f t="shared" si="220"/>
        <v>2024</v>
      </c>
      <c r="C2836" s="17">
        <f t="shared" si="221"/>
        <v>10</v>
      </c>
      <c r="D2836" s="17">
        <f t="shared" si="222"/>
        <v>3</v>
      </c>
      <c r="E2836" s="12">
        <v>11.925840000000001</v>
      </c>
      <c r="F2836" s="12">
        <v>0</v>
      </c>
      <c r="G2836" s="12">
        <f t="shared" si="223"/>
        <v>1.192584E-2</v>
      </c>
    </row>
    <row r="2837" spans="1:7" x14ac:dyDescent="0.35">
      <c r="A2837" s="22">
        <v>45569</v>
      </c>
      <c r="B2837" s="17">
        <f t="shared" si="220"/>
        <v>2024</v>
      </c>
      <c r="C2837" s="17">
        <f t="shared" si="221"/>
        <v>10</v>
      </c>
      <c r="D2837" s="17">
        <f t="shared" si="222"/>
        <v>4</v>
      </c>
      <c r="E2837" s="12">
        <v>16.092780000000001</v>
      </c>
      <c r="F2837" s="12">
        <v>0</v>
      </c>
      <c r="G2837" s="12">
        <f t="shared" si="223"/>
        <v>1.6092780000000001E-2</v>
      </c>
    </row>
    <row r="2838" spans="1:7" x14ac:dyDescent="0.35">
      <c r="A2838" s="22">
        <v>45570</v>
      </c>
      <c r="B2838" s="17">
        <f t="shared" si="220"/>
        <v>2024</v>
      </c>
      <c r="C2838" s="17">
        <f t="shared" si="221"/>
        <v>10</v>
      </c>
      <c r="D2838" s="17">
        <f t="shared" si="222"/>
        <v>5</v>
      </c>
      <c r="E2838" s="12">
        <v>16.947749999999999</v>
      </c>
      <c r="F2838" s="12">
        <v>0</v>
      </c>
      <c r="G2838" s="12">
        <f t="shared" si="223"/>
        <v>1.6947749999999998E-2</v>
      </c>
    </row>
    <row r="2839" spans="1:7" x14ac:dyDescent="0.35">
      <c r="A2839" s="22">
        <v>45571</v>
      </c>
      <c r="B2839" s="17">
        <f t="shared" si="220"/>
        <v>2024</v>
      </c>
      <c r="C2839" s="17">
        <f t="shared" si="221"/>
        <v>10</v>
      </c>
      <c r="D2839" s="17">
        <f t="shared" si="222"/>
        <v>6</v>
      </c>
      <c r="E2839" s="12">
        <v>12.329280000000001</v>
      </c>
      <c r="F2839" s="12">
        <v>0</v>
      </c>
      <c r="G2839" s="12">
        <f t="shared" si="223"/>
        <v>1.2329280000000001E-2</v>
      </c>
    </row>
    <row r="2840" spans="1:7" x14ac:dyDescent="0.35">
      <c r="A2840" s="22">
        <v>45572</v>
      </c>
      <c r="B2840" s="17">
        <f t="shared" si="220"/>
        <v>2024</v>
      </c>
      <c r="C2840" s="17">
        <f t="shared" si="221"/>
        <v>10</v>
      </c>
      <c r="D2840" s="17">
        <f t="shared" si="222"/>
        <v>7</v>
      </c>
      <c r="E2840" s="12">
        <v>10.62331</v>
      </c>
      <c r="F2840" s="12">
        <v>0</v>
      </c>
      <c r="G2840" s="12">
        <f t="shared" si="223"/>
        <v>1.062331E-2</v>
      </c>
    </row>
    <row r="2841" spans="1:7" x14ac:dyDescent="0.35">
      <c r="A2841" s="22">
        <v>45573</v>
      </c>
      <c r="B2841" s="17">
        <f t="shared" si="220"/>
        <v>2024</v>
      </c>
      <c r="C2841" s="17">
        <f t="shared" si="221"/>
        <v>10</v>
      </c>
      <c r="D2841" s="17">
        <f t="shared" si="222"/>
        <v>8</v>
      </c>
      <c r="E2841" s="12">
        <v>7.0366099999999996</v>
      </c>
      <c r="F2841" s="12">
        <v>0</v>
      </c>
      <c r="G2841" s="12">
        <f t="shared" si="223"/>
        <v>7.0366099999999996E-3</v>
      </c>
    </row>
    <row r="2842" spans="1:7" x14ac:dyDescent="0.35">
      <c r="A2842" s="22">
        <v>45574</v>
      </c>
      <c r="B2842" s="17">
        <f t="shared" si="220"/>
        <v>2024</v>
      </c>
      <c r="C2842" s="17">
        <f t="shared" si="221"/>
        <v>10</v>
      </c>
      <c r="D2842" s="17">
        <f t="shared" si="222"/>
        <v>9</v>
      </c>
      <c r="E2842" s="12">
        <v>9.0029299999999992</v>
      </c>
      <c r="F2842" s="12">
        <v>0</v>
      </c>
      <c r="G2842" s="12">
        <f t="shared" si="223"/>
        <v>9.0029299999999993E-3</v>
      </c>
    </row>
    <row r="2843" spans="1:7" x14ac:dyDescent="0.35">
      <c r="A2843" s="22">
        <v>45575</v>
      </c>
      <c r="B2843" s="17">
        <f t="shared" si="220"/>
        <v>2024</v>
      </c>
      <c r="C2843" s="17">
        <f t="shared" si="221"/>
        <v>10</v>
      </c>
      <c r="D2843" s="17">
        <f t="shared" si="222"/>
        <v>10</v>
      </c>
      <c r="E2843" s="12">
        <v>7.26661</v>
      </c>
      <c r="F2843" s="12">
        <v>0</v>
      </c>
      <c r="G2843" s="12">
        <f t="shared" si="223"/>
        <v>7.2666099999999997E-3</v>
      </c>
    </row>
    <row r="2844" spans="1:7" x14ac:dyDescent="0.35">
      <c r="A2844" s="22">
        <v>45576</v>
      </c>
      <c r="B2844" s="17">
        <f t="shared" si="220"/>
        <v>2024</v>
      </c>
      <c r="C2844" s="17">
        <f t="shared" si="221"/>
        <v>10</v>
      </c>
      <c r="D2844" s="17">
        <f t="shared" si="222"/>
        <v>11</v>
      </c>
      <c r="E2844" s="12">
        <v>7.7099799999999998</v>
      </c>
      <c r="F2844" s="12">
        <v>0</v>
      </c>
      <c r="G2844" s="12">
        <f t="shared" si="223"/>
        <v>7.70998E-3</v>
      </c>
    </row>
    <row r="2845" spans="1:7" x14ac:dyDescent="0.35">
      <c r="A2845" s="22">
        <v>45577</v>
      </c>
      <c r="B2845" s="17">
        <f t="shared" si="220"/>
        <v>2024</v>
      </c>
      <c r="C2845" s="17">
        <f t="shared" si="221"/>
        <v>10</v>
      </c>
      <c r="D2845" s="17">
        <f t="shared" si="222"/>
        <v>12</v>
      </c>
      <c r="E2845" s="12">
        <v>7.8881100000000002</v>
      </c>
      <c r="F2845" s="12">
        <v>0</v>
      </c>
      <c r="G2845" s="12">
        <f t="shared" si="223"/>
        <v>7.8881100000000003E-3</v>
      </c>
    </row>
    <row r="2846" spans="1:7" x14ac:dyDescent="0.35">
      <c r="A2846" s="22">
        <v>45578</v>
      </c>
      <c r="B2846" s="17">
        <f t="shared" si="220"/>
        <v>2024</v>
      </c>
      <c r="C2846" s="17">
        <f t="shared" si="221"/>
        <v>10</v>
      </c>
      <c r="D2846" s="17">
        <f t="shared" si="222"/>
        <v>13</v>
      </c>
      <c r="E2846" s="12">
        <v>7.1536200000000001</v>
      </c>
      <c r="F2846" s="12">
        <v>0</v>
      </c>
      <c r="G2846" s="12">
        <f t="shared" si="223"/>
        <v>7.1536200000000003E-3</v>
      </c>
    </row>
    <row r="2847" spans="1:7" x14ac:dyDescent="0.35">
      <c r="A2847" s="22">
        <v>45579</v>
      </c>
      <c r="B2847" s="17">
        <f t="shared" si="220"/>
        <v>2024</v>
      </c>
      <c r="C2847" s="17">
        <f t="shared" si="221"/>
        <v>10</v>
      </c>
      <c r="D2847" s="17">
        <f t="shared" si="222"/>
        <v>14</v>
      </c>
      <c r="E2847" s="12">
        <v>10.430770000000001</v>
      </c>
      <c r="F2847" s="12">
        <v>1.58E-3</v>
      </c>
      <c r="G2847" s="12">
        <f t="shared" si="223"/>
        <v>1.0432350000000002E-2</v>
      </c>
    </row>
    <row r="2848" spans="1:7" x14ac:dyDescent="0.35">
      <c r="A2848" s="22">
        <v>45580</v>
      </c>
      <c r="B2848" s="17">
        <f t="shared" si="220"/>
        <v>2024</v>
      </c>
      <c r="C2848" s="17">
        <f t="shared" si="221"/>
        <v>10</v>
      </c>
      <c r="D2848" s="17">
        <f t="shared" si="222"/>
        <v>15</v>
      </c>
      <c r="E2848" s="12">
        <v>9.9812999999999992</v>
      </c>
      <c r="F2848" s="12">
        <v>0</v>
      </c>
      <c r="G2848" s="12">
        <f t="shared" si="223"/>
        <v>9.9812999999999985E-3</v>
      </c>
    </row>
    <row r="2849" spans="1:7" x14ac:dyDescent="0.35">
      <c r="A2849" s="22">
        <v>45581</v>
      </c>
      <c r="B2849" s="17">
        <f t="shared" si="220"/>
        <v>2024</v>
      </c>
      <c r="C2849" s="17">
        <f t="shared" si="221"/>
        <v>10</v>
      </c>
      <c r="D2849" s="17">
        <f t="shared" si="222"/>
        <v>16</v>
      </c>
      <c r="E2849" s="12">
        <v>8.6223799999999997</v>
      </c>
      <c r="F2849" s="12">
        <v>0</v>
      </c>
      <c r="G2849" s="12">
        <f t="shared" si="223"/>
        <v>8.6223799999999989E-3</v>
      </c>
    </row>
    <row r="2850" spans="1:7" x14ac:dyDescent="0.35">
      <c r="A2850" s="22">
        <v>45582</v>
      </c>
      <c r="B2850" s="17">
        <f t="shared" si="220"/>
        <v>2024</v>
      </c>
      <c r="C2850" s="17">
        <f t="shared" si="221"/>
        <v>10</v>
      </c>
      <c r="D2850" s="17">
        <f t="shared" si="222"/>
        <v>17</v>
      </c>
      <c r="E2850" s="12">
        <v>7.5071599999999998</v>
      </c>
      <c r="F2850" s="12">
        <v>0</v>
      </c>
      <c r="G2850" s="12">
        <f t="shared" si="223"/>
        <v>7.5071599999999997E-3</v>
      </c>
    </row>
    <row r="2851" spans="1:7" x14ac:dyDescent="0.35">
      <c r="A2851" s="22">
        <v>45583</v>
      </c>
      <c r="B2851" s="17">
        <f t="shared" si="220"/>
        <v>2024</v>
      </c>
      <c r="C2851" s="17">
        <f t="shared" si="221"/>
        <v>10</v>
      </c>
      <c r="D2851" s="17">
        <f t="shared" si="222"/>
        <v>18</v>
      </c>
      <c r="E2851" s="12">
        <v>6.7895399999999997</v>
      </c>
      <c r="F2851" s="12">
        <v>0.11701</v>
      </c>
      <c r="G2851" s="12">
        <f t="shared" si="223"/>
        <v>6.9065499999999991E-3</v>
      </c>
    </row>
    <row r="2852" spans="1:7" x14ac:dyDescent="0.35">
      <c r="A2852" s="22">
        <v>45584</v>
      </c>
      <c r="B2852" s="17">
        <f t="shared" si="220"/>
        <v>2024</v>
      </c>
      <c r="C2852" s="17">
        <f t="shared" si="221"/>
        <v>10</v>
      </c>
      <c r="D2852" s="17">
        <f t="shared" si="222"/>
        <v>19</v>
      </c>
      <c r="E2852" s="12">
        <v>6.4434699999999996</v>
      </c>
      <c r="F2852" s="12">
        <v>0.11706</v>
      </c>
      <c r="G2852" s="12">
        <f t="shared" si="223"/>
        <v>6.5605300000000002E-3</v>
      </c>
    </row>
    <row r="2853" spans="1:7" x14ac:dyDescent="0.35">
      <c r="A2853" s="22">
        <v>45585</v>
      </c>
      <c r="B2853" s="17">
        <f t="shared" si="220"/>
        <v>2024</v>
      </c>
      <c r="C2853" s="17">
        <f t="shared" si="221"/>
        <v>10</v>
      </c>
      <c r="D2853" s="17">
        <f t="shared" si="222"/>
        <v>20</v>
      </c>
      <c r="E2853" s="12">
        <v>6.8842400000000001</v>
      </c>
      <c r="F2853" s="12">
        <v>0</v>
      </c>
      <c r="G2853" s="12">
        <f t="shared" si="223"/>
        <v>6.8842399999999998E-3</v>
      </c>
    </row>
    <row r="2854" spans="1:7" x14ac:dyDescent="0.35">
      <c r="A2854" s="22">
        <v>45586</v>
      </c>
      <c r="B2854" s="17">
        <f t="shared" si="220"/>
        <v>2024</v>
      </c>
      <c r="C2854" s="17">
        <f t="shared" si="221"/>
        <v>10</v>
      </c>
      <c r="D2854" s="17">
        <f t="shared" si="222"/>
        <v>21</v>
      </c>
      <c r="E2854" s="12">
        <v>5.3663400000000001</v>
      </c>
      <c r="F2854" s="12">
        <v>1.0000000000000001E-5</v>
      </c>
      <c r="G2854" s="12">
        <f t="shared" si="223"/>
        <v>5.3663499999999998E-3</v>
      </c>
    </row>
    <row r="2855" spans="1:7" x14ac:dyDescent="0.35">
      <c r="A2855" s="22">
        <v>45587</v>
      </c>
      <c r="B2855" s="17">
        <f t="shared" si="220"/>
        <v>2024</v>
      </c>
      <c r="C2855" s="17">
        <f t="shared" si="221"/>
        <v>10</v>
      </c>
      <c r="D2855" s="17">
        <f t="shared" si="222"/>
        <v>22</v>
      </c>
      <c r="E2855" s="12">
        <v>4.0105199999999996</v>
      </c>
      <c r="F2855" s="12">
        <v>1.0000000000000001E-5</v>
      </c>
      <c r="G2855" s="12">
        <f t="shared" si="223"/>
        <v>4.0105299999999991E-3</v>
      </c>
    </row>
    <row r="2856" spans="1:7" x14ac:dyDescent="0.35">
      <c r="A2856" s="22">
        <v>45588</v>
      </c>
      <c r="B2856" s="17">
        <f t="shared" si="220"/>
        <v>2024</v>
      </c>
      <c r="C2856" s="17">
        <f t="shared" si="221"/>
        <v>10</v>
      </c>
      <c r="D2856" s="17">
        <f t="shared" si="222"/>
        <v>23</v>
      </c>
      <c r="E2856" s="12">
        <v>3.1089099999999998</v>
      </c>
      <c r="F2856" s="12">
        <v>0</v>
      </c>
      <c r="G2856" s="12">
        <f t="shared" si="223"/>
        <v>3.1089099999999999E-3</v>
      </c>
    </row>
    <row r="2857" spans="1:7" x14ac:dyDescent="0.35">
      <c r="A2857" s="22">
        <v>45589</v>
      </c>
      <c r="B2857" s="17">
        <f t="shared" si="220"/>
        <v>2024</v>
      </c>
      <c r="C2857" s="17">
        <f t="shared" si="221"/>
        <v>10</v>
      </c>
      <c r="D2857" s="17">
        <f t="shared" si="222"/>
        <v>24</v>
      </c>
      <c r="E2857" s="12">
        <v>5.1914899999999999</v>
      </c>
      <c r="F2857" s="12">
        <v>0</v>
      </c>
      <c r="G2857" s="12">
        <f t="shared" si="223"/>
        <v>5.19149E-3</v>
      </c>
    </row>
    <row r="2858" spans="1:7" x14ac:dyDescent="0.35">
      <c r="A2858" s="22">
        <v>45590</v>
      </c>
      <c r="B2858" s="17">
        <f t="shared" si="220"/>
        <v>2024</v>
      </c>
      <c r="C2858" s="17">
        <f t="shared" si="221"/>
        <v>10</v>
      </c>
      <c r="D2858" s="17">
        <f t="shared" si="222"/>
        <v>25</v>
      </c>
      <c r="E2858" s="12">
        <v>0</v>
      </c>
      <c r="F2858" s="12">
        <v>0.84016999999999997</v>
      </c>
      <c r="G2858" s="12">
        <f t="shared" si="223"/>
        <v>8.4017E-4</v>
      </c>
    </row>
    <row r="2859" spans="1:7" x14ac:dyDescent="0.35">
      <c r="A2859" s="22">
        <v>45591</v>
      </c>
      <c r="B2859" s="17">
        <f t="shared" si="220"/>
        <v>2024</v>
      </c>
      <c r="C2859" s="17">
        <f t="shared" si="221"/>
        <v>10</v>
      </c>
      <c r="D2859" s="17">
        <f t="shared" si="222"/>
        <v>26</v>
      </c>
      <c r="E2859" s="12">
        <v>0</v>
      </c>
      <c r="F2859" s="12">
        <v>0</v>
      </c>
      <c r="G2859" s="12">
        <f t="shared" si="223"/>
        <v>0</v>
      </c>
    </row>
    <row r="2860" spans="1:7" x14ac:dyDescent="0.35">
      <c r="A2860" s="22">
        <v>45592</v>
      </c>
      <c r="B2860" s="17">
        <f t="shared" si="220"/>
        <v>2024</v>
      </c>
      <c r="C2860" s="17">
        <f t="shared" si="221"/>
        <v>10</v>
      </c>
      <c r="D2860" s="17">
        <f t="shared" si="222"/>
        <v>27</v>
      </c>
      <c r="E2860" s="12">
        <v>0</v>
      </c>
      <c r="F2860" s="12">
        <v>0</v>
      </c>
      <c r="G2860" s="12">
        <f t="shared" si="223"/>
        <v>0</v>
      </c>
    </row>
    <row r="2861" spans="1:7" x14ac:dyDescent="0.35">
      <c r="A2861" s="22">
        <v>45593</v>
      </c>
      <c r="B2861" s="17">
        <f t="shared" si="220"/>
        <v>2024</v>
      </c>
      <c r="C2861" s="17">
        <f t="shared" si="221"/>
        <v>10</v>
      </c>
      <c r="D2861" s="17">
        <f t="shared" si="222"/>
        <v>28</v>
      </c>
      <c r="E2861" s="12">
        <v>0</v>
      </c>
      <c r="F2861" s="12">
        <v>0</v>
      </c>
      <c r="G2861" s="12">
        <f t="shared" si="223"/>
        <v>0</v>
      </c>
    </row>
    <row r="2862" spans="1:7" x14ac:dyDescent="0.35">
      <c r="A2862" s="22">
        <v>45594</v>
      </c>
      <c r="B2862" s="17">
        <f t="shared" si="220"/>
        <v>2024</v>
      </c>
      <c r="C2862" s="17">
        <f t="shared" si="221"/>
        <v>10</v>
      </c>
      <c r="D2862" s="17">
        <f t="shared" si="222"/>
        <v>29</v>
      </c>
      <c r="E2862" s="12">
        <v>0</v>
      </c>
      <c r="F2862" s="12">
        <v>0</v>
      </c>
      <c r="G2862" s="12">
        <f t="shared" si="223"/>
        <v>0</v>
      </c>
    </row>
    <row r="2863" spans="1:7" x14ac:dyDescent="0.35">
      <c r="A2863" s="22">
        <v>45595</v>
      </c>
      <c r="B2863" s="17">
        <f t="shared" si="220"/>
        <v>2024</v>
      </c>
      <c r="C2863" s="17">
        <f t="shared" si="221"/>
        <v>10</v>
      </c>
      <c r="D2863" s="17">
        <f t="shared" si="222"/>
        <v>30</v>
      </c>
      <c r="E2863" s="12">
        <v>1.4726999999999999</v>
      </c>
      <c r="F2863" s="12">
        <v>0</v>
      </c>
      <c r="G2863" s="12">
        <f t="shared" si="223"/>
        <v>1.4727E-3</v>
      </c>
    </row>
    <row r="2864" spans="1:7" x14ac:dyDescent="0.35">
      <c r="A2864" s="22">
        <v>45596</v>
      </c>
      <c r="B2864" s="17">
        <f t="shared" si="220"/>
        <v>2024</v>
      </c>
      <c r="C2864" s="17">
        <f t="shared" si="221"/>
        <v>10</v>
      </c>
      <c r="D2864" s="17">
        <f t="shared" si="222"/>
        <v>31</v>
      </c>
      <c r="E2864" s="12">
        <v>1.2934099999999999</v>
      </c>
      <c r="F2864" s="12">
        <v>0</v>
      </c>
      <c r="G2864" s="12">
        <f t="shared" si="223"/>
        <v>1.29341E-3</v>
      </c>
    </row>
    <row r="2865" spans="1:7" x14ac:dyDescent="0.35">
      <c r="A2865" s="22">
        <v>45597</v>
      </c>
      <c r="B2865" s="17">
        <f t="shared" si="220"/>
        <v>2024</v>
      </c>
      <c r="C2865" s="17">
        <f t="shared" si="221"/>
        <v>11</v>
      </c>
      <c r="D2865" s="17">
        <f t="shared" si="222"/>
        <v>1</v>
      </c>
      <c r="E2865" s="12">
        <v>0</v>
      </c>
      <c r="F2865" s="12">
        <v>0</v>
      </c>
      <c r="G2865" s="12">
        <f t="shared" si="223"/>
        <v>0</v>
      </c>
    </row>
    <row r="2866" spans="1:7" x14ac:dyDescent="0.35">
      <c r="A2866" s="22">
        <v>45598</v>
      </c>
      <c r="B2866" s="17">
        <f t="shared" si="220"/>
        <v>2024</v>
      </c>
      <c r="C2866" s="17">
        <f t="shared" si="221"/>
        <v>11</v>
      </c>
      <c r="D2866" s="17">
        <f t="shared" si="222"/>
        <v>2</v>
      </c>
      <c r="E2866" s="12">
        <v>0</v>
      </c>
      <c r="F2866" s="12">
        <v>0</v>
      </c>
      <c r="G2866" s="12">
        <f t="shared" si="223"/>
        <v>0</v>
      </c>
    </row>
    <row r="2867" spans="1:7" x14ac:dyDescent="0.35">
      <c r="A2867" s="22">
        <v>45599</v>
      </c>
      <c r="B2867" s="17">
        <f t="shared" si="220"/>
        <v>2024</v>
      </c>
      <c r="C2867" s="17">
        <f t="shared" si="221"/>
        <v>11</v>
      </c>
      <c r="D2867" s="17">
        <f t="shared" si="222"/>
        <v>3</v>
      </c>
      <c r="E2867" s="12">
        <v>0</v>
      </c>
      <c r="F2867" s="12">
        <v>0</v>
      </c>
      <c r="G2867" s="12">
        <f t="shared" si="223"/>
        <v>0</v>
      </c>
    </row>
    <row r="2868" spans="1:7" x14ac:dyDescent="0.35">
      <c r="A2868" s="22">
        <v>45600</v>
      </c>
      <c r="B2868" s="17">
        <f t="shared" si="220"/>
        <v>2024</v>
      </c>
      <c r="C2868" s="17">
        <f t="shared" si="221"/>
        <v>11</v>
      </c>
      <c r="D2868" s="17">
        <f t="shared" si="222"/>
        <v>4</v>
      </c>
      <c r="E2868" s="12">
        <v>0</v>
      </c>
      <c r="F2868" s="12">
        <v>0</v>
      </c>
      <c r="G2868" s="12">
        <f t="shared" si="223"/>
        <v>0</v>
      </c>
    </row>
    <row r="2869" spans="1:7" x14ac:dyDescent="0.35">
      <c r="A2869" s="22">
        <v>45601</v>
      </c>
      <c r="B2869" s="17">
        <f t="shared" si="220"/>
        <v>2024</v>
      </c>
      <c r="C2869" s="17">
        <f t="shared" si="221"/>
        <v>11</v>
      </c>
      <c r="D2869" s="17">
        <f t="shared" si="222"/>
        <v>5</v>
      </c>
      <c r="E2869" s="12">
        <v>0</v>
      </c>
      <c r="F2869" s="12">
        <v>0</v>
      </c>
      <c r="G2869" s="12">
        <f t="shared" si="223"/>
        <v>0</v>
      </c>
    </row>
    <row r="2870" spans="1:7" x14ac:dyDescent="0.35">
      <c r="A2870" s="22">
        <v>45602</v>
      </c>
      <c r="B2870" s="17">
        <f t="shared" si="220"/>
        <v>2024</v>
      </c>
      <c r="C2870" s="17">
        <f t="shared" si="221"/>
        <v>11</v>
      </c>
      <c r="D2870" s="17">
        <f t="shared" si="222"/>
        <v>6</v>
      </c>
      <c r="E2870" s="12">
        <v>0</v>
      </c>
      <c r="F2870" s="12">
        <v>0</v>
      </c>
      <c r="G2870" s="12">
        <f t="shared" si="223"/>
        <v>0</v>
      </c>
    </row>
    <row r="2871" spans="1:7" x14ac:dyDescent="0.35">
      <c r="A2871" s="22">
        <v>45603</v>
      </c>
      <c r="B2871" s="17">
        <f t="shared" si="220"/>
        <v>2024</v>
      </c>
      <c r="C2871" s="17">
        <f t="shared" si="221"/>
        <v>11</v>
      </c>
      <c r="D2871" s="17">
        <f t="shared" si="222"/>
        <v>7</v>
      </c>
      <c r="E2871" s="12">
        <v>0</v>
      </c>
      <c r="F2871" s="12">
        <v>0</v>
      </c>
      <c r="G2871" s="12">
        <f t="shared" si="223"/>
        <v>0</v>
      </c>
    </row>
    <row r="2872" spans="1:7" x14ac:dyDescent="0.35">
      <c r="A2872" s="22">
        <v>45604</v>
      </c>
      <c r="B2872" s="17">
        <f t="shared" si="220"/>
        <v>2024</v>
      </c>
      <c r="C2872" s="17">
        <f t="shared" si="221"/>
        <v>11</v>
      </c>
      <c r="D2872" s="17">
        <f t="shared" si="222"/>
        <v>8</v>
      </c>
      <c r="E2872" s="12">
        <v>0</v>
      </c>
      <c r="F2872" s="12">
        <v>0</v>
      </c>
      <c r="G2872" s="12">
        <f t="shared" si="223"/>
        <v>0</v>
      </c>
    </row>
    <row r="2873" spans="1:7" x14ac:dyDescent="0.35">
      <c r="A2873" s="22">
        <v>45605</v>
      </c>
      <c r="B2873" s="17">
        <f t="shared" si="220"/>
        <v>2024</v>
      </c>
      <c r="C2873" s="17">
        <f t="shared" si="221"/>
        <v>11</v>
      </c>
      <c r="D2873" s="17">
        <f t="shared" si="222"/>
        <v>9</v>
      </c>
      <c r="E2873" s="12">
        <v>0</v>
      </c>
      <c r="F2873" s="12">
        <v>0</v>
      </c>
      <c r="G2873" s="12">
        <f t="shared" si="223"/>
        <v>0</v>
      </c>
    </row>
    <row r="2874" spans="1:7" x14ac:dyDescent="0.35">
      <c r="A2874" s="22">
        <v>45606</v>
      </c>
      <c r="B2874" s="17">
        <f t="shared" si="220"/>
        <v>2024</v>
      </c>
      <c r="C2874" s="17">
        <f t="shared" si="221"/>
        <v>11</v>
      </c>
      <c r="D2874" s="17">
        <f t="shared" si="222"/>
        <v>10</v>
      </c>
      <c r="E2874" s="12">
        <v>0</v>
      </c>
      <c r="F2874" s="12">
        <v>0</v>
      </c>
      <c r="G2874" s="12">
        <f t="shared" si="223"/>
        <v>0</v>
      </c>
    </row>
    <row r="2875" spans="1:7" x14ac:dyDescent="0.35">
      <c r="A2875" s="22">
        <v>45607</v>
      </c>
      <c r="B2875" s="17">
        <f t="shared" si="220"/>
        <v>2024</v>
      </c>
      <c r="C2875" s="17">
        <f t="shared" si="221"/>
        <v>11</v>
      </c>
      <c r="D2875" s="17">
        <f t="shared" si="222"/>
        <v>11</v>
      </c>
      <c r="E2875" s="12">
        <v>0</v>
      </c>
      <c r="F2875" s="12">
        <v>0</v>
      </c>
      <c r="G2875" s="12">
        <f t="shared" si="223"/>
        <v>0</v>
      </c>
    </row>
    <row r="2876" spans="1:7" x14ac:dyDescent="0.35">
      <c r="A2876" s="22">
        <v>45608</v>
      </c>
      <c r="B2876" s="17">
        <f t="shared" si="220"/>
        <v>2024</v>
      </c>
      <c r="C2876" s="17">
        <f t="shared" si="221"/>
        <v>11</v>
      </c>
      <c r="D2876" s="17">
        <f t="shared" si="222"/>
        <v>12</v>
      </c>
      <c r="E2876" s="12">
        <v>0</v>
      </c>
      <c r="F2876" s="12">
        <v>0</v>
      </c>
      <c r="G2876" s="12">
        <f t="shared" si="223"/>
        <v>0</v>
      </c>
    </row>
    <row r="2877" spans="1:7" x14ac:dyDescent="0.35">
      <c r="A2877" s="22">
        <v>45609</v>
      </c>
      <c r="B2877" s="17">
        <f t="shared" si="220"/>
        <v>2024</v>
      </c>
      <c r="C2877" s="17">
        <f t="shared" si="221"/>
        <v>11</v>
      </c>
      <c r="D2877" s="17">
        <f t="shared" si="222"/>
        <v>13</v>
      </c>
      <c r="E2877" s="12">
        <v>0</v>
      </c>
      <c r="F2877" s="12">
        <v>0</v>
      </c>
      <c r="G2877" s="12">
        <f t="shared" si="223"/>
        <v>0</v>
      </c>
    </row>
    <row r="2878" spans="1:7" x14ac:dyDescent="0.35">
      <c r="A2878" s="22">
        <v>45610</v>
      </c>
      <c r="B2878" s="17">
        <f t="shared" si="220"/>
        <v>2024</v>
      </c>
      <c r="C2878" s="17">
        <f t="shared" si="221"/>
        <v>11</v>
      </c>
      <c r="D2878" s="17">
        <f t="shared" si="222"/>
        <v>14</v>
      </c>
      <c r="E2878" s="12">
        <v>0</v>
      </c>
      <c r="F2878" s="12">
        <v>0</v>
      </c>
      <c r="G2878" s="12">
        <f t="shared" si="223"/>
        <v>0</v>
      </c>
    </row>
    <row r="2879" spans="1:7" x14ac:dyDescent="0.35">
      <c r="A2879" s="22">
        <v>45611</v>
      </c>
      <c r="B2879" s="17">
        <f t="shared" si="220"/>
        <v>2024</v>
      </c>
      <c r="C2879" s="17">
        <f t="shared" si="221"/>
        <v>11</v>
      </c>
      <c r="D2879" s="17">
        <f t="shared" si="222"/>
        <v>15</v>
      </c>
      <c r="E2879" s="12">
        <v>0</v>
      </c>
      <c r="F2879" s="12">
        <v>0</v>
      </c>
      <c r="G2879" s="12">
        <f t="shared" si="223"/>
        <v>0</v>
      </c>
    </row>
    <row r="2880" spans="1:7" x14ac:dyDescent="0.35">
      <c r="A2880" s="22">
        <v>45612</v>
      </c>
      <c r="B2880" s="17">
        <f t="shared" si="220"/>
        <v>2024</v>
      </c>
      <c r="C2880" s="17">
        <f t="shared" si="221"/>
        <v>11</v>
      </c>
      <c r="D2880" s="17">
        <f t="shared" si="222"/>
        <v>16</v>
      </c>
      <c r="E2880" s="12">
        <v>0</v>
      </c>
      <c r="F2880" s="12">
        <v>0</v>
      </c>
      <c r="G2880" s="12">
        <f t="shared" si="223"/>
        <v>0</v>
      </c>
    </row>
    <row r="2881" spans="1:7" x14ac:dyDescent="0.35">
      <c r="A2881" s="22">
        <v>45613</v>
      </c>
      <c r="B2881" s="17">
        <f t="shared" si="220"/>
        <v>2024</v>
      </c>
      <c r="C2881" s="17">
        <f t="shared" si="221"/>
        <v>11</v>
      </c>
      <c r="D2881" s="17">
        <f t="shared" si="222"/>
        <v>17</v>
      </c>
      <c r="E2881" s="12">
        <v>0</v>
      </c>
      <c r="F2881" s="12">
        <v>0</v>
      </c>
      <c r="G2881" s="12">
        <f t="shared" si="223"/>
        <v>0</v>
      </c>
    </row>
    <row r="2882" spans="1:7" x14ac:dyDescent="0.35">
      <c r="A2882" s="22">
        <v>45614</v>
      </c>
      <c r="B2882" s="17">
        <f t="shared" si="220"/>
        <v>2024</v>
      </c>
      <c r="C2882" s="17">
        <f t="shared" si="221"/>
        <v>11</v>
      </c>
      <c r="D2882" s="17">
        <f t="shared" si="222"/>
        <v>18</v>
      </c>
      <c r="E2882" s="12">
        <v>0</v>
      </c>
      <c r="F2882" s="12">
        <v>0</v>
      </c>
      <c r="G2882" s="12">
        <f t="shared" si="223"/>
        <v>0</v>
      </c>
    </row>
    <row r="2883" spans="1:7" x14ac:dyDescent="0.35">
      <c r="A2883" s="22">
        <v>45615</v>
      </c>
      <c r="B2883" s="17">
        <f t="shared" si="220"/>
        <v>2024</v>
      </c>
      <c r="C2883" s="17">
        <f t="shared" si="221"/>
        <v>11</v>
      </c>
      <c r="D2883" s="17">
        <f t="shared" si="222"/>
        <v>19</v>
      </c>
      <c r="E2883" s="12">
        <v>0</v>
      </c>
      <c r="F2883" s="12">
        <v>0</v>
      </c>
      <c r="G2883" s="12">
        <f t="shared" si="223"/>
        <v>0</v>
      </c>
    </row>
    <row r="2884" spans="1:7" x14ac:dyDescent="0.35">
      <c r="A2884" s="22">
        <v>45616</v>
      </c>
      <c r="B2884" s="17">
        <f t="shared" si="220"/>
        <v>2024</v>
      </c>
      <c r="C2884" s="17">
        <f t="shared" si="221"/>
        <v>11</v>
      </c>
      <c r="D2884" s="17">
        <f t="shared" si="222"/>
        <v>20</v>
      </c>
      <c r="E2884" s="12">
        <v>0</v>
      </c>
      <c r="F2884" s="12">
        <v>0</v>
      </c>
      <c r="G2884" s="12">
        <f t="shared" si="223"/>
        <v>0</v>
      </c>
    </row>
    <row r="2885" spans="1:7" x14ac:dyDescent="0.35">
      <c r="A2885" s="22">
        <v>45617</v>
      </c>
      <c r="B2885" s="17">
        <f t="shared" si="220"/>
        <v>2024</v>
      </c>
      <c r="C2885" s="17">
        <f t="shared" si="221"/>
        <v>11</v>
      </c>
      <c r="D2885" s="17">
        <f t="shared" si="222"/>
        <v>21</v>
      </c>
      <c r="E2885" s="12">
        <v>0</v>
      </c>
      <c r="F2885" s="12">
        <v>0</v>
      </c>
      <c r="G2885" s="12">
        <f t="shared" si="223"/>
        <v>0</v>
      </c>
    </row>
    <row r="2886" spans="1:7" x14ac:dyDescent="0.35">
      <c r="A2886" s="22">
        <v>45618</v>
      </c>
      <c r="B2886" s="17">
        <f t="shared" ref="B2886:B2949" si="224">YEAR(A2886)</f>
        <v>2024</v>
      </c>
      <c r="C2886" s="17">
        <f t="shared" ref="C2886:C2949" si="225">MONTH(A2886)</f>
        <v>11</v>
      </c>
      <c r="D2886" s="17">
        <f t="shared" ref="D2886:D2949" si="226">DAY(A2886)</f>
        <v>22</v>
      </c>
      <c r="E2886" s="12">
        <v>0</v>
      </c>
      <c r="F2886" s="12">
        <v>0</v>
      </c>
      <c r="G2886" s="12">
        <f t="shared" ref="G2886:G2949" si="227">SUM(E2886:F2886)/1000</f>
        <v>0</v>
      </c>
    </row>
    <row r="2887" spans="1:7" x14ac:dyDescent="0.35">
      <c r="A2887" s="22">
        <v>45619</v>
      </c>
      <c r="B2887" s="17">
        <f t="shared" si="224"/>
        <v>2024</v>
      </c>
      <c r="C2887" s="17">
        <f t="shared" si="225"/>
        <v>11</v>
      </c>
      <c r="D2887" s="17">
        <f t="shared" si="226"/>
        <v>23</v>
      </c>
      <c r="E2887" s="12">
        <v>0.86480000000000001</v>
      </c>
      <c r="F2887" s="12">
        <v>0</v>
      </c>
      <c r="G2887" s="12">
        <f t="shared" si="227"/>
        <v>8.6479999999999999E-4</v>
      </c>
    </row>
    <row r="2888" spans="1:7" x14ac:dyDescent="0.35">
      <c r="A2888" s="22">
        <v>45620</v>
      </c>
      <c r="B2888" s="17">
        <f t="shared" si="224"/>
        <v>2024</v>
      </c>
      <c r="C2888" s="17">
        <f t="shared" si="225"/>
        <v>11</v>
      </c>
      <c r="D2888" s="17">
        <f t="shared" si="226"/>
        <v>24</v>
      </c>
      <c r="E2888" s="12">
        <v>1.6409899999999999</v>
      </c>
      <c r="F2888" s="12">
        <v>0</v>
      </c>
      <c r="G2888" s="12">
        <f t="shared" si="227"/>
        <v>1.6409899999999999E-3</v>
      </c>
    </row>
    <row r="2889" spans="1:7" x14ac:dyDescent="0.35">
      <c r="A2889" s="22">
        <v>45621</v>
      </c>
      <c r="B2889" s="17">
        <f t="shared" si="224"/>
        <v>2024</v>
      </c>
      <c r="C2889" s="17">
        <f t="shared" si="225"/>
        <v>11</v>
      </c>
      <c r="D2889" s="17">
        <f t="shared" si="226"/>
        <v>25</v>
      </c>
      <c r="E2889" s="12">
        <v>0.87280000000000002</v>
      </c>
      <c r="F2889" s="12">
        <v>0</v>
      </c>
      <c r="G2889" s="12">
        <f t="shared" si="227"/>
        <v>8.7280000000000007E-4</v>
      </c>
    </row>
    <row r="2890" spans="1:7" x14ac:dyDescent="0.35">
      <c r="A2890" s="22">
        <v>45622</v>
      </c>
      <c r="B2890" s="17">
        <f t="shared" si="224"/>
        <v>2024</v>
      </c>
      <c r="C2890" s="17">
        <f t="shared" si="225"/>
        <v>11</v>
      </c>
      <c r="D2890" s="17">
        <f t="shared" si="226"/>
        <v>26</v>
      </c>
      <c r="E2890" s="12">
        <v>0.56901000000000002</v>
      </c>
      <c r="F2890" s="12">
        <v>0</v>
      </c>
      <c r="G2890" s="12">
        <f t="shared" si="227"/>
        <v>5.6901E-4</v>
      </c>
    </row>
    <row r="2891" spans="1:7" x14ac:dyDescent="0.35">
      <c r="A2891" s="22">
        <v>45623</v>
      </c>
      <c r="B2891" s="17">
        <f t="shared" si="224"/>
        <v>2024</v>
      </c>
      <c r="C2891" s="17">
        <f t="shared" si="225"/>
        <v>11</v>
      </c>
      <c r="D2891" s="17">
        <f t="shared" si="226"/>
        <v>27</v>
      </c>
      <c r="E2891" s="12">
        <v>0</v>
      </c>
      <c r="F2891" s="12">
        <v>0</v>
      </c>
      <c r="G2891" s="12">
        <f t="shared" si="227"/>
        <v>0</v>
      </c>
    </row>
    <row r="2892" spans="1:7" x14ac:dyDescent="0.35">
      <c r="A2892" s="22">
        <v>45624</v>
      </c>
      <c r="B2892" s="17">
        <f t="shared" si="224"/>
        <v>2024</v>
      </c>
      <c r="C2892" s="17">
        <f t="shared" si="225"/>
        <v>11</v>
      </c>
      <c r="D2892" s="17">
        <f t="shared" si="226"/>
        <v>28</v>
      </c>
      <c r="E2892" s="12">
        <v>0</v>
      </c>
      <c r="F2892" s="12">
        <v>0</v>
      </c>
      <c r="G2892" s="12">
        <f t="shared" si="227"/>
        <v>0</v>
      </c>
    </row>
    <row r="2893" spans="1:7" x14ac:dyDescent="0.35">
      <c r="A2893" s="22">
        <v>45625</v>
      </c>
      <c r="B2893" s="17">
        <f t="shared" si="224"/>
        <v>2024</v>
      </c>
      <c r="C2893" s="17">
        <f t="shared" si="225"/>
        <v>11</v>
      </c>
      <c r="D2893" s="17">
        <f t="shared" si="226"/>
        <v>29</v>
      </c>
      <c r="E2893" s="12">
        <v>0</v>
      </c>
      <c r="F2893" s="12">
        <v>0</v>
      </c>
      <c r="G2893" s="12">
        <f t="shared" si="227"/>
        <v>0</v>
      </c>
    </row>
    <row r="2894" spans="1:7" x14ac:dyDescent="0.35">
      <c r="A2894" s="22">
        <v>45626</v>
      </c>
      <c r="B2894" s="17">
        <f t="shared" si="224"/>
        <v>2024</v>
      </c>
      <c r="C2894" s="17">
        <f t="shared" si="225"/>
        <v>11</v>
      </c>
      <c r="D2894" s="17">
        <f t="shared" si="226"/>
        <v>30</v>
      </c>
      <c r="E2894" s="12">
        <v>4.1305500000000004</v>
      </c>
      <c r="F2894" s="12">
        <v>0</v>
      </c>
      <c r="G2894" s="12">
        <f t="shared" si="227"/>
        <v>4.1305500000000002E-3</v>
      </c>
    </row>
    <row r="2895" spans="1:7" x14ac:dyDescent="0.35">
      <c r="A2895" s="22">
        <v>45627</v>
      </c>
      <c r="B2895" s="17">
        <f t="shared" si="224"/>
        <v>2024</v>
      </c>
      <c r="C2895" s="17">
        <f t="shared" si="225"/>
        <v>12</v>
      </c>
      <c r="D2895" s="17">
        <f t="shared" si="226"/>
        <v>1</v>
      </c>
      <c r="E2895" s="12">
        <v>3.8792900000000001</v>
      </c>
      <c r="F2895" s="12">
        <v>0</v>
      </c>
      <c r="G2895" s="12">
        <f t="shared" si="227"/>
        <v>3.8792900000000001E-3</v>
      </c>
    </row>
    <row r="2896" spans="1:7" x14ac:dyDescent="0.35">
      <c r="A2896" s="22">
        <v>45628</v>
      </c>
      <c r="B2896" s="17">
        <f t="shared" si="224"/>
        <v>2024</v>
      </c>
      <c r="C2896" s="17">
        <f t="shared" si="225"/>
        <v>12</v>
      </c>
      <c r="D2896" s="17">
        <f t="shared" si="226"/>
        <v>2</v>
      </c>
      <c r="E2896" s="12">
        <v>0</v>
      </c>
      <c r="F2896" s="12">
        <v>0</v>
      </c>
      <c r="G2896" s="12">
        <f t="shared" si="227"/>
        <v>0</v>
      </c>
    </row>
    <row r="2897" spans="1:7" x14ac:dyDescent="0.35">
      <c r="A2897" s="22">
        <v>45629</v>
      </c>
      <c r="B2897" s="17">
        <f t="shared" si="224"/>
        <v>2024</v>
      </c>
      <c r="C2897" s="17">
        <f t="shared" si="225"/>
        <v>12</v>
      </c>
      <c r="D2897" s="17">
        <f t="shared" si="226"/>
        <v>3</v>
      </c>
      <c r="E2897" s="12">
        <v>0</v>
      </c>
      <c r="F2897" s="12">
        <v>0</v>
      </c>
      <c r="G2897" s="12">
        <f t="shared" si="227"/>
        <v>0</v>
      </c>
    </row>
    <row r="2898" spans="1:7" x14ac:dyDescent="0.35">
      <c r="A2898" s="22">
        <v>45630</v>
      </c>
      <c r="B2898" s="17">
        <f t="shared" si="224"/>
        <v>2024</v>
      </c>
      <c r="C2898" s="17">
        <f t="shared" si="225"/>
        <v>12</v>
      </c>
      <c r="D2898" s="17">
        <f t="shared" si="226"/>
        <v>4</v>
      </c>
      <c r="E2898" s="12">
        <v>0</v>
      </c>
      <c r="F2898" s="12">
        <v>0</v>
      </c>
      <c r="G2898" s="12">
        <f t="shared" si="227"/>
        <v>0</v>
      </c>
    </row>
    <row r="2899" spans="1:7" x14ac:dyDescent="0.35">
      <c r="A2899" s="22">
        <v>45631</v>
      </c>
      <c r="B2899" s="17">
        <f t="shared" si="224"/>
        <v>2024</v>
      </c>
      <c r="C2899" s="17">
        <f t="shared" si="225"/>
        <v>12</v>
      </c>
      <c r="D2899" s="17">
        <f t="shared" si="226"/>
        <v>5</v>
      </c>
      <c r="E2899" s="12">
        <v>0</v>
      </c>
      <c r="F2899" s="12">
        <v>0</v>
      </c>
      <c r="G2899" s="12">
        <f t="shared" si="227"/>
        <v>0</v>
      </c>
    </row>
    <row r="2900" spans="1:7" x14ac:dyDescent="0.35">
      <c r="A2900" s="22">
        <v>45632</v>
      </c>
      <c r="B2900" s="17">
        <f t="shared" si="224"/>
        <v>2024</v>
      </c>
      <c r="C2900" s="17">
        <f t="shared" si="225"/>
        <v>12</v>
      </c>
      <c r="D2900" s="17">
        <f t="shared" si="226"/>
        <v>6</v>
      </c>
      <c r="E2900" s="12">
        <v>0</v>
      </c>
      <c r="F2900" s="12">
        <v>0</v>
      </c>
      <c r="G2900" s="12">
        <f t="shared" si="227"/>
        <v>0</v>
      </c>
    </row>
    <row r="2901" spans="1:7" x14ac:dyDescent="0.35">
      <c r="A2901" s="22">
        <v>45633</v>
      </c>
      <c r="B2901" s="17">
        <f t="shared" si="224"/>
        <v>2024</v>
      </c>
      <c r="C2901" s="17">
        <f t="shared" si="225"/>
        <v>12</v>
      </c>
      <c r="D2901" s="17">
        <f t="shared" si="226"/>
        <v>7</v>
      </c>
      <c r="E2901" s="12">
        <v>0</v>
      </c>
      <c r="F2901" s="12">
        <v>0</v>
      </c>
      <c r="G2901" s="12">
        <f t="shared" si="227"/>
        <v>0</v>
      </c>
    </row>
    <row r="2902" spans="1:7" x14ac:dyDescent="0.35">
      <c r="A2902" s="22">
        <v>45634</v>
      </c>
      <c r="B2902" s="17">
        <f t="shared" si="224"/>
        <v>2024</v>
      </c>
      <c r="C2902" s="17">
        <f t="shared" si="225"/>
        <v>12</v>
      </c>
      <c r="D2902" s="17">
        <f t="shared" si="226"/>
        <v>8</v>
      </c>
      <c r="E2902" s="12">
        <v>0</v>
      </c>
      <c r="F2902" s="12">
        <v>0</v>
      </c>
      <c r="G2902" s="12">
        <f t="shared" si="227"/>
        <v>0</v>
      </c>
    </row>
    <row r="2903" spans="1:7" x14ac:dyDescent="0.35">
      <c r="A2903" s="22">
        <v>45635</v>
      </c>
      <c r="B2903" s="17">
        <f t="shared" si="224"/>
        <v>2024</v>
      </c>
      <c r="C2903" s="17">
        <f t="shared" si="225"/>
        <v>12</v>
      </c>
      <c r="D2903" s="17">
        <f t="shared" si="226"/>
        <v>9</v>
      </c>
      <c r="E2903" s="12">
        <v>0</v>
      </c>
      <c r="F2903" s="12">
        <v>0</v>
      </c>
      <c r="G2903" s="12">
        <f t="shared" si="227"/>
        <v>0</v>
      </c>
    </row>
    <row r="2904" spans="1:7" x14ac:dyDescent="0.35">
      <c r="A2904" s="22">
        <v>45636</v>
      </c>
      <c r="B2904" s="17">
        <f t="shared" si="224"/>
        <v>2024</v>
      </c>
      <c r="C2904" s="17">
        <f t="shared" si="225"/>
        <v>12</v>
      </c>
      <c r="D2904" s="17">
        <f t="shared" si="226"/>
        <v>10</v>
      </c>
      <c r="E2904" s="12">
        <v>0</v>
      </c>
      <c r="F2904" s="12">
        <v>0</v>
      </c>
      <c r="G2904" s="12">
        <f t="shared" si="227"/>
        <v>0</v>
      </c>
    </row>
    <row r="2905" spans="1:7" x14ac:dyDescent="0.35">
      <c r="A2905" s="22">
        <v>45637</v>
      </c>
      <c r="B2905" s="17">
        <f t="shared" si="224"/>
        <v>2024</v>
      </c>
      <c r="C2905" s="17">
        <f t="shared" si="225"/>
        <v>12</v>
      </c>
      <c r="D2905" s="17">
        <f t="shared" si="226"/>
        <v>11</v>
      </c>
      <c r="E2905" s="12">
        <v>0</v>
      </c>
      <c r="F2905" s="12">
        <v>0</v>
      </c>
      <c r="G2905" s="12">
        <f t="shared" si="227"/>
        <v>0</v>
      </c>
    </row>
    <row r="2906" spans="1:7" x14ac:dyDescent="0.35">
      <c r="A2906" s="22">
        <v>45638</v>
      </c>
      <c r="B2906" s="17">
        <f t="shared" si="224"/>
        <v>2024</v>
      </c>
      <c r="C2906" s="17">
        <f t="shared" si="225"/>
        <v>12</v>
      </c>
      <c r="D2906" s="17">
        <f t="shared" si="226"/>
        <v>12</v>
      </c>
      <c r="E2906" s="12">
        <v>0</v>
      </c>
      <c r="F2906" s="12">
        <v>0</v>
      </c>
      <c r="G2906" s="12">
        <f t="shared" si="227"/>
        <v>0</v>
      </c>
    </row>
    <row r="2907" spans="1:7" x14ac:dyDescent="0.35">
      <c r="A2907" s="22">
        <v>45639</v>
      </c>
      <c r="B2907" s="17">
        <f t="shared" si="224"/>
        <v>2024</v>
      </c>
      <c r="C2907" s="17">
        <f t="shared" si="225"/>
        <v>12</v>
      </c>
      <c r="D2907" s="17">
        <f t="shared" si="226"/>
        <v>13</v>
      </c>
      <c r="E2907" s="12">
        <v>0</v>
      </c>
      <c r="F2907" s="12">
        <v>0</v>
      </c>
      <c r="G2907" s="12">
        <f t="shared" si="227"/>
        <v>0</v>
      </c>
    </row>
    <row r="2908" spans="1:7" x14ac:dyDescent="0.35">
      <c r="A2908" s="22">
        <v>45640</v>
      </c>
      <c r="B2908" s="17">
        <f t="shared" si="224"/>
        <v>2024</v>
      </c>
      <c r="C2908" s="17">
        <f t="shared" si="225"/>
        <v>12</v>
      </c>
      <c r="D2908" s="17">
        <f t="shared" si="226"/>
        <v>14</v>
      </c>
      <c r="E2908" s="12">
        <v>3.79834</v>
      </c>
      <c r="F2908" s="12">
        <v>0</v>
      </c>
      <c r="G2908" s="12">
        <f t="shared" si="227"/>
        <v>3.7983399999999999E-3</v>
      </c>
    </row>
    <row r="2909" spans="1:7" x14ac:dyDescent="0.35">
      <c r="A2909" s="22">
        <v>45641</v>
      </c>
      <c r="B2909" s="17">
        <f t="shared" si="224"/>
        <v>2024</v>
      </c>
      <c r="C2909" s="17">
        <f t="shared" si="225"/>
        <v>12</v>
      </c>
      <c r="D2909" s="17">
        <f t="shared" si="226"/>
        <v>15</v>
      </c>
      <c r="E2909" s="12">
        <v>5.0100300000000004</v>
      </c>
      <c r="F2909" s="12">
        <v>0</v>
      </c>
      <c r="G2909" s="12">
        <f t="shared" si="227"/>
        <v>5.0100300000000004E-3</v>
      </c>
    </row>
    <row r="2910" spans="1:7" x14ac:dyDescent="0.35">
      <c r="A2910" s="22">
        <v>45642</v>
      </c>
      <c r="B2910" s="17">
        <f t="shared" si="224"/>
        <v>2024</v>
      </c>
      <c r="C2910" s="17">
        <f t="shared" si="225"/>
        <v>12</v>
      </c>
      <c r="D2910" s="17">
        <f t="shared" si="226"/>
        <v>16</v>
      </c>
      <c r="E2910" s="12">
        <v>3.5054500000000002</v>
      </c>
      <c r="F2910" s="12">
        <v>1.0000000000000001E-5</v>
      </c>
      <c r="G2910" s="12">
        <f t="shared" si="227"/>
        <v>3.5054600000000002E-3</v>
      </c>
    </row>
    <row r="2911" spans="1:7" x14ac:dyDescent="0.35">
      <c r="A2911" s="22">
        <v>45643</v>
      </c>
      <c r="B2911" s="17">
        <f t="shared" si="224"/>
        <v>2024</v>
      </c>
      <c r="C2911" s="17">
        <f t="shared" si="225"/>
        <v>12</v>
      </c>
      <c r="D2911" s="17">
        <f t="shared" si="226"/>
        <v>17</v>
      </c>
      <c r="E2911" s="12">
        <v>2.61605</v>
      </c>
      <c r="F2911" s="12">
        <v>0</v>
      </c>
      <c r="G2911" s="12">
        <f t="shared" si="227"/>
        <v>2.61605E-3</v>
      </c>
    </row>
    <row r="2912" spans="1:7" x14ac:dyDescent="0.35">
      <c r="A2912" s="22">
        <v>45644</v>
      </c>
      <c r="B2912" s="17">
        <f t="shared" si="224"/>
        <v>2024</v>
      </c>
      <c r="C2912" s="17">
        <f t="shared" si="225"/>
        <v>12</v>
      </c>
      <c r="D2912" s="17">
        <f t="shared" si="226"/>
        <v>18</v>
      </c>
      <c r="E2912" s="12">
        <v>6.32355</v>
      </c>
      <c r="F2912" s="12">
        <v>0</v>
      </c>
      <c r="G2912" s="12">
        <f t="shared" si="227"/>
        <v>6.3235499999999998E-3</v>
      </c>
    </row>
    <row r="2913" spans="1:7" x14ac:dyDescent="0.35">
      <c r="A2913" s="22">
        <v>45645</v>
      </c>
      <c r="B2913" s="17">
        <f t="shared" si="224"/>
        <v>2024</v>
      </c>
      <c r="C2913" s="17">
        <f t="shared" si="225"/>
        <v>12</v>
      </c>
      <c r="D2913" s="17">
        <f t="shared" si="226"/>
        <v>19</v>
      </c>
      <c r="E2913" s="12">
        <v>4.47614</v>
      </c>
      <c r="F2913" s="12">
        <v>0</v>
      </c>
      <c r="G2913" s="12">
        <f t="shared" si="227"/>
        <v>4.47614E-3</v>
      </c>
    </row>
    <row r="2914" spans="1:7" x14ac:dyDescent="0.35">
      <c r="A2914" s="22">
        <v>45646</v>
      </c>
      <c r="B2914" s="17">
        <f t="shared" si="224"/>
        <v>2024</v>
      </c>
      <c r="C2914" s="17">
        <f t="shared" si="225"/>
        <v>12</v>
      </c>
      <c r="D2914" s="17">
        <f t="shared" si="226"/>
        <v>20</v>
      </c>
      <c r="E2914" s="12">
        <v>3.8105500000000001</v>
      </c>
      <c r="F2914" s="12">
        <v>0</v>
      </c>
      <c r="G2914" s="12">
        <f t="shared" si="227"/>
        <v>3.8105500000000002E-3</v>
      </c>
    </row>
    <row r="2915" spans="1:7" x14ac:dyDescent="0.35">
      <c r="A2915" s="22">
        <v>45647</v>
      </c>
      <c r="B2915" s="17">
        <f t="shared" si="224"/>
        <v>2024</v>
      </c>
      <c r="C2915" s="17">
        <f t="shared" si="225"/>
        <v>12</v>
      </c>
      <c r="D2915" s="17">
        <f t="shared" si="226"/>
        <v>21</v>
      </c>
      <c r="E2915" s="12">
        <v>0.73804000000000003</v>
      </c>
      <c r="F2915" s="12">
        <v>0</v>
      </c>
      <c r="G2915" s="12">
        <f t="shared" si="227"/>
        <v>7.3804000000000003E-4</v>
      </c>
    </row>
    <row r="2916" spans="1:7" x14ac:dyDescent="0.35">
      <c r="A2916" s="22">
        <v>45648</v>
      </c>
      <c r="B2916" s="17">
        <f t="shared" si="224"/>
        <v>2024</v>
      </c>
      <c r="C2916" s="17">
        <f t="shared" si="225"/>
        <v>12</v>
      </c>
      <c r="D2916" s="17">
        <f t="shared" si="226"/>
        <v>22</v>
      </c>
      <c r="E2916" s="12">
        <v>0.46414</v>
      </c>
      <c r="F2916" s="12">
        <v>0</v>
      </c>
      <c r="G2916" s="12">
        <f t="shared" si="227"/>
        <v>4.6413999999999998E-4</v>
      </c>
    </row>
    <row r="2917" spans="1:7" x14ac:dyDescent="0.35">
      <c r="A2917" s="22">
        <v>45649</v>
      </c>
      <c r="B2917" s="17">
        <f t="shared" si="224"/>
        <v>2024</v>
      </c>
      <c r="C2917" s="17">
        <f t="shared" si="225"/>
        <v>12</v>
      </c>
      <c r="D2917" s="17">
        <f t="shared" si="226"/>
        <v>23</v>
      </c>
      <c r="E2917" s="12">
        <v>0</v>
      </c>
      <c r="F2917" s="12">
        <v>0</v>
      </c>
      <c r="G2917" s="12">
        <f t="shared" si="227"/>
        <v>0</v>
      </c>
    </row>
    <row r="2918" spans="1:7" x14ac:dyDescent="0.35">
      <c r="A2918" s="22">
        <v>45650</v>
      </c>
      <c r="B2918" s="17">
        <f t="shared" si="224"/>
        <v>2024</v>
      </c>
      <c r="C2918" s="17">
        <f t="shared" si="225"/>
        <v>12</v>
      </c>
      <c r="D2918" s="17">
        <f t="shared" si="226"/>
        <v>24</v>
      </c>
      <c r="E2918" s="12">
        <v>0</v>
      </c>
      <c r="F2918" s="12">
        <v>0</v>
      </c>
      <c r="G2918" s="12">
        <f t="shared" si="227"/>
        <v>0</v>
      </c>
    </row>
    <row r="2919" spans="1:7" x14ac:dyDescent="0.35">
      <c r="A2919" s="22">
        <v>45651</v>
      </c>
      <c r="B2919" s="17">
        <f t="shared" si="224"/>
        <v>2024</v>
      </c>
      <c r="C2919" s="17">
        <f t="shared" si="225"/>
        <v>12</v>
      </c>
      <c r="D2919" s="17">
        <f t="shared" si="226"/>
        <v>25</v>
      </c>
      <c r="E2919" s="12">
        <v>0</v>
      </c>
      <c r="F2919" s="12">
        <v>0</v>
      </c>
      <c r="G2919" s="12">
        <f t="shared" si="227"/>
        <v>0</v>
      </c>
    </row>
    <row r="2920" spans="1:7" x14ac:dyDescent="0.35">
      <c r="A2920" s="22">
        <v>45652</v>
      </c>
      <c r="B2920" s="17">
        <f t="shared" si="224"/>
        <v>2024</v>
      </c>
      <c r="C2920" s="17">
        <f t="shared" si="225"/>
        <v>12</v>
      </c>
      <c r="D2920" s="17">
        <f t="shared" si="226"/>
        <v>26</v>
      </c>
      <c r="E2920" s="12">
        <v>0</v>
      </c>
      <c r="F2920" s="12">
        <v>0</v>
      </c>
      <c r="G2920" s="12">
        <f t="shared" si="227"/>
        <v>0</v>
      </c>
    </row>
    <row r="2921" spans="1:7" x14ac:dyDescent="0.35">
      <c r="A2921" s="22">
        <v>45653</v>
      </c>
      <c r="B2921" s="17">
        <f t="shared" si="224"/>
        <v>2024</v>
      </c>
      <c r="C2921" s="17">
        <f t="shared" si="225"/>
        <v>12</v>
      </c>
      <c r="D2921" s="17">
        <f t="shared" si="226"/>
        <v>27</v>
      </c>
      <c r="E2921" s="12">
        <v>0</v>
      </c>
      <c r="F2921" s="12">
        <v>0</v>
      </c>
      <c r="G2921" s="12">
        <f t="shared" si="227"/>
        <v>0</v>
      </c>
    </row>
    <row r="2922" spans="1:7" x14ac:dyDescent="0.35">
      <c r="A2922" s="22">
        <v>45654</v>
      </c>
      <c r="B2922" s="17">
        <f t="shared" si="224"/>
        <v>2024</v>
      </c>
      <c r="C2922" s="17">
        <f t="shared" si="225"/>
        <v>12</v>
      </c>
      <c r="D2922" s="17">
        <f t="shared" si="226"/>
        <v>28</v>
      </c>
      <c r="E2922" s="12">
        <v>0</v>
      </c>
      <c r="F2922" s="12">
        <v>0</v>
      </c>
      <c r="G2922" s="12">
        <f t="shared" si="227"/>
        <v>0</v>
      </c>
    </row>
    <row r="2923" spans="1:7" x14ac:dyDescent="0.35">
      <c r="A2923" s="22">
        <v>45655</v>
      </c>
      <c r="B2923" s="17">
        <f t="shared" si="224"/>
        <v>2024</v>
      </c>
      <c r="C2923" s="17">
        <f t="shared" si="225"/>
        <v>12</v>
      </c>
      <c r="D2923" s="17">
        <f t="shared" si="226"/>
        <v>29</v>
      </c>
      <c r="E2923" s="12">
        <v>0</v>
      </c>
      <c r="F2923" s="12">
        <v>0</v>
      </c>
      <c r="G2923" s="12">
        <f t="shared" si="227"/>
        <v>0</v>
      </c>
    </row>
    <row r="2924" spans="1:7" x14ac:dyDescent="0.35">
      <c r="A2924" s="22">
        <v>45656</v>
      </c>
      <c r="B2924" s="17">
        <f t="shared" si="224"/>
        <v>2024</v>
      </c>
      <c r="C2924" s="17">
        <f t="shared" si="225"/>
        <v>12</v>
      </c>
      <c r="D2924" s="17">
        <f t="shared" si="226"/>
        <v>30</v>
      </c>
      <c r="E2924" s="12">
        <v>0</v>
      </c>
      <c r="F2924" s="12">
        <v>0</v>
      </c>
      <c r="G2924" s="12">
        <f t="shared" si="227"/>
        <v>0</v>
      </c>
    </row>
    <row r="2925" spans="1:7" x14ac:dyDescent="0.35">
      <c r="A2925" s="22">
        <v>45657</v>
      </c>
      <c r="B2925" s="17">
        <f t="shared" si="224"/>
        <v>2024</v>
      </c>
      <c r="C2925" s="17">
        <f t="shared" si="225"/>
        <v>12</v>
      </c>
      <c r="D2925" s="17">
        <f t="shared" si="226"/>
        <v>31</v>
      </c>
      <c r="E2925" s="12">
        <v>0</v>
      </c>
      <c r="F2925" s="12">
        <v>0</v>
      </c>
      <c r="G2925" s="12">
        <f t="shared" si="227"/>
        <v>0</v>
      </c>
    </row>
    <row r="2926" spans="1:7" x14ac:dyDescent="0.35">
      <c r="A2926" s="22">
        <v>45658</v>
      </c>
      <c r="B2926" s="17">
        <f t="shared" si="224"/>
        <v>2025</v>
      </c>
      <c r="C2926" s="17">
        <f t="shared" si="225"/>
        <v>1</v>
      </c>
      <c r="D2926" s="17">
        <f t="shared" si="226"/>
        <v>1</v>
      </c>
      <c r="E2926" s="12">
        <v>0</v>
      </c>
      <c r="F2926" s="12">
        <v>0</v>
      </c>
      <c r="G2926" s="12">
        <f t="shared" si="227"/>
        <v>0</v>
      </c>
    </row>
    <row r="2927" spans="1:7" x14ac:dyDescent="0.35">
      <c r="A2927" s="22">
        <v>45659</v>
      </c>
      <c r="B2927" s="17">
        <f t="shared" si="224"/>
        <v>2025</v>
      </c>
      <c r="C2927" s="17">
        <f t="shared" si="225"/>
        <v>1</v>
      </c>
      <c r="D2927" s="17">
        <f t="shared" si="226"/>
        <v>2</v>
      </c>
      <c r="E2927" s="12">
        <v>0</v>
      </c>
      <c r="F2927" s="12">
        <v>0</v>
      </c>
      <c r="G2927" s="12">
        <f t="shared" si="227"/>
        <v>0</v>
      </c>
    </row>
    <row r="2928" spans="1:7" x14ac:dyDescent="0.35">
      <c r="A2928" s="22">
        <v>45660</v>
      </c>
      <c r="B2928" s="17">
        <f t="shared" si="224"/>
        <v>2025</v>
      </c>
      <c r="C2928" s="17">
        <f t="shared" si="225"/>
        <v>1</v>
      </c>
      <c r="D2928" s="17">
        <f t="shared" si="226"/>
        <v>3</v>
      </c>
      <c r="E2928" s="12">
        <v>0</v>
      </c>
      <c r="F2928" s="12">
        <v>0</v>
      </c>
      <c r="G2928" s="12">
        <f t="shared" si="227"/>
        <v>0</v>
      </c>
    </row>
    <row r="2929" spans="1:7" x14ac:dyDescent="0.35">
      <c r="A2929" s="22">
        <v>45661</v>
      </c>
      <c r="B2929" s="17">
        <f t="shared" si="224"/>
        <v>2025</v>
      </c>
      <c r="C2929" s="17">
        <f t="shared" si="225"/>
        <v>1</v>
      </c>
      <c r="D2929" s="17">
        <f t="shared" si="226"/>
        <v>4</v>
      </c>
      <c r="E2929" s="12">
        <v>0</v>
      </c>
      <c r="F2929" s="12">
        <v>0</v>
      </c>
      <c r="G2929" s="12">
        <f t="shared" si="227"/>
        <v>0</v>
      </c>
    </row>
    <row r="2930" spans="1:7" x14ac:dyDescent="0.35">
      <c r="A2930" s="22">
        <v>45662</v>
      </c>
      <c r="B2930" s="17">
        <f t="shared" si="224"/>
        <v>2025</v>
      </c>
      <c r="C2930" s="17">
        <f t="shared" si="225"/>
        <v>1</v>
      </c>
      <c r="D2930" s="17">
        <f t="shared" si="226"/>
        <v>5</v>
      </c>
      <c r="E2930" s="12">
        <v>0</v>
      </c>
      <c r="F2930" s="12">
        <v>0</v>
      </c>
      <c r="G2930" s="12">
        <f t="shared" si="227"/>
        <v>0</v>
      </c>
    </row>
    <row r="2931" spans="1:7" x14ac:dyDescent="0.35">
      <c r="A2931" s="22">
        <v>45663</v>
      </c>
      <c r="B2931" s="17">
        <f t="shared" si="224"/>
        <v>2025</v>
      </c>
      <c r="C2931" s="17">
        <f t="shared" si="225"/>
        <v>1</v>
      </c>
      <c r="D2931" s="17">
        <f t="shared" si="226"/>
        <v>6</v>
      </c>
      <c r="E2931" s="12">
        <v>0</v>
      </c>
      <c r="F2931" s="12">
        <v>0</v>
      </c>
      <c r="G2931" s="12">
        <f t="shared" si="227"/>
        <v>0</v>
      </c>
    </row>
    <row r="2932" spans="1:7" x14ac:dyDescent="0.35">
      <c r="A2932" s="22">
        <v>45664</v>
      </c>
      <c r="B2932" s="17">
        <f t="shared" si="224"/>
        <v>2025</v>
      </c>
      <c r="C2932" s="17">
        <f t="shared" si="225"/>
        <v>1</v>
      </c>
      <c r="D2932" s="17">
        <f t="shared" si="226"/>
        <v>7</v>
      </c>
      <c r="E2932" s="12">
        <v>0</v>
      </c>
      <c r="F2932" s="12">
        <v>0</v>
      </c>
      <c r="G2932" s="12">
        <f t="shared" si="227"/>
        <v>0</v>
      </c>
    </row>
    <row r="2933" spans="1:7" x14ac:dyDescent="0.35">
      <c r="A2933" s="22">
        <v>45665</v>
      </c>
      <c r="B2933" s="17">
        <f t="shared" si="224"/>
        <v>2025</v>
      </c>
      <c r="C2933" s="17">
        <f t="shared" si="225"/>
        <v>1</v>
      </c>
      <c r="D2933" s="17">
        <f t="shared" si="226"/>
        <v>8</v>
      </c>
      <c r="E2933" s="12">
        <v>0</v>
      </c>
      <c r="F2933" s="12">
        <v>0</v>
      </c>
      <c r="G2933" s="12">
        <f t="shared" si="227"/>
        <v>0</v>
      </c>
    </row>
    <row r="2934" spans="1:7" x14ac:dyDescent="0.35">
      <c r="A2934" s="22">
        <v>45666</v>
      </c>
      <c r="B2934" s="17">
        <f t="shared" si="224"/>
        <v>2025</v>
      </c>
      <c r="C2934" s="17">
        <f t="shared" si="225"/>
        <v>1</v>
      </c>
      <c r="D2934" s="17">
        <f t="shared" si="226"/>
        <v>9</v>
      </c>
      <c r="E2934" s="12">
        <v>0</v>
      </c>
      <c r="F2934" s="12">
        <v>0</v>
      </c>
      <c r="G2934" s="12">
        <f t="shared" si="227"/>
        <v>0</v>
      </c>
    </row>
    <row r="2935" spans="1:7" x14ac:dyDescent="0.35">
      <c r="A2935" s="22">
        <v>45667</v>
      </c>
      <c r="B2935" s="17">
        <f t="shared" si="224"/>
        <v>2025</v>
      </c>
      <c r="C2935" s="17">
        <f t="shared" si="225"/>
        <v>1</v>
      </c>
      <c r="D2935" s="17">
        <f t="shared" si="226"/>
        <v>10</v>
      </c>
      <c r="E2935" s="12">
        <v>0</v>
      </c>
      <c r="F2935" s="12">
        <v>0</v>
      </c>
      <c r="G2935" s="12">
        <f t="shared" si="227"/>
        <v>0</v>
      </c>
    </row>
    <row r="2936" spans="1:7" x14ac:dyDescent="0.35">
      <c r="A2936" s="22">
        <v>45668</v>
      </c>
      <c r="B2936" s="17">
        <f t="shared" si="224"/>
        <v>2025</v>
      </c>
      <c r="C2936" s="17">
        <f t="shared" si="225"/>
        <v>1</v>
      </c>
      <c r="D2936" s="17">
        <f t="shared" si="226"/>
        <v>11</v>
      </c>
      <c r="E2936" s="12">
        <v>0</v>
      </c>
      <c r="F2936" s="12">
        <v>0</v>
      </c>
      <c r="G2936" s="12">
        <f t="shared" si="227"/>
        <v>0</v>
      </c>
    </row>
    <row r="2937" spans="1:7" x14ac:dyDescent="0.35">
      <c r="A2937" s="22">
        <v>45669</v>
      </c>
      <c r="B2937" s="17">
        <f t="shared" si="224"/>
        <v>2025</v>
      </c>
      <c r="C2937" s="17">
        <f t="shared" si="225"/>
        <v>1</v>
      </c>
      <c r="D2937" s="17">
        <f t="shared" si="226"/>
        <v>12</v>
      </c>
      <c r="E2937" s="12">
        <v>0</v>
      </c>
      <c r="F2937" s="12">
        <v>0</v>
      </c>
      <c r="G2937" s="12">
        <f t="shared" si="227"/>
        <v>0</v>
      </c>
    </row>
    <row r="2938" spans="1:7" x14ac:dyDescent="0.35">
      <c r="A2938" s="22">
        <v>45670</v>
      </c>
      <c r="B2938" s="17">
        <f t="shared" si="224"/>
        <v>2025</v>
      </c>
      <c r="C2938" s="17">
        <f t="shared" si="225"/>
        <v>1</v>
      </c>
      <c r="D2938" s="17">
        <f t="shared" si="226"/>
        <v>13</v>
      </c>
      <c r="E2938" s="12">
        <v>0</v>
      </c>
      <c r="F2938" s="12">
        <v>0</v>
      </c>
      <c r="G2938" s="12">
        <f t="shared" si="227"/>
        <v>0</v>
      </c>
    </row>
    <row r="2939" spans="1:7" x14ac:dyDescent="0.35">
      <c r="A2939" s="22">
        <v>45671</v>
      </c>
      <c r="B2939" s="17">
        <f t="shared" si="224"/>
        <v>2025</v>
      </c>
      <c r="C2939" s="17">
        <f t="shared" si="225"/>
        <v>1</v>
      </c>
      <c r="D2939" s="17">
        <f t="shared" si="226"/>
        <v>14</v>
      </c>
      <c r="E2939" s="12">
        <v>0</v>
      </c>
      <c r="F2939" s="12">
        <v>0</v>
      </c>
      <c r="G2939" s="12">
        <f t="shared" si="227"/>
        <v>0</v>
      </c>
    </row>
    <row r="2940" spans="1:7" x14ac:dyDescent="0.35">
      <c r="A2940" s="22">
        <v>45672</v>
      </c>
      <c r="B2940" s="17">
        <f t="shared" si="224"/>
        <v>2025</v>
      </c>
      <c r="C2940" s="17">
        <f t="shared" si="225"/>
        <v>1</v>
      </c>
      <c r="D2940" s="17">
        <f t="shared" si="226"/>
        <v>15</v>
      </c>
      <c r="E2940" s="12">
        <v>0</v>
      </c>
      <c r="F2940" s="12">
        <v>0</v>
      </c>
      <c r="G2940" s="12">
        <f t="shared" si="227"/>
        <v>0</v>
      </c>
    </row>
    <row r="2941" spans="1:7" x14ac:dyDescent="0.35">
      <c r="A2941" s="22">
        <v>45673</v>
      </c>
      <c r="B2941" s="17">
        <f t="shared" si="224"/>
        <v>2025</v>
      </c>
      <c r="C2941" s="17">
        <f t="shared" si="225"/>
        <v>1</v>
      </c>
      <c r="D2941" s="17">
        <f t="shared" si="226"/>
        <v>16</v>
      </c>
      <c r="E2941" s="12">
        <v>0</v>
      </c>
      <c r="F2941" s="12">
        <v>0</v>
      </c>
      <c r="G2941" s="12">
        <f t="shared" si="227"/>
        <v>0</v>
      </c>
    </row>
    <row r="2942" spans="1:7" x14ac:dyDescent="0.35">
      <c r="A2942" s="22">
        <v>45674</v>
      </c>
      <c r="B2942" s="17">
        <f t="shared" si="224"/>
        <v>2025</v>
      </c>
      <c r="C2942" s="17">
        <f t="shared" si="225"/>
        <v>1</v>
      </c>
      <c r="D2942" s="17">
        <f t="shared" si="226"/>
        <v>17</v>
      </c>
      <c r="E2942" s="12">
        <v>0</v>
      </c>
      <c r="F2942" s="12">
        <v>0</v>
      </c>
      <c r="G2942" s="12">
        <f t="shared" si="227"/>
        <v>0</v>
      </c>
    </row>
    <row r="2943" spans="1:7" x14ac:dyDescent="0.35">
      <c r="A2943" s="22">
        <v>45675</v>
      </c>
      <c r="B2943" s="17">
        <f t="shared" si="224"/>
        <v>2025</v>
      </c>
      <c r="C2943" s="17">
        <f t="shared" si="225"/>
        <v>1</v>
      </c>
      <c r="D2943" s="17">
        <f t="shared" si="226"/>
        <v>18</v>
      </c>
      <c r="E2943" s="12">
        <v>0</v>
      </c>
      <c r="F2943" s="12">
        <v>0</v>
      </c>
      <c r="G2943" s="12">
        <f t="shared" si="227"/>
        <v>0</v>
      </c>
    </row>
    <row r="2944" spans="1:7" x14ac:dyDescent="0.35">
      <c r="A2944" s="22">
        <v>45676</v>
      </c>
      <c r="B2944" s="17">
        <f t="shared" si="224"/>
        <v>2025</v>
      </c>
      <c r="C2944" s="17">
        <f t="shared" si="225"/>
        <v>1</v>
      </c>
      <c r="D2944" s="17">
        <f t="shared" si="226"/>
        <v>19</v>
      </c>
      <c r="E2944" s="12">
        <v>0</v>
      </c>
      <c r="F2944" s="12">
        <v>0</v>
      </c>
      <c r="G2944" s="12">
        <f t="shared" si="227"/>
        <v>0</v>
      </c>
    </row>
    <row r="2945" spans="1:7" x14ac:dyDescent="0.35">
      <c r="A2945" s="22">
        <v>45677</v>
      </c>
      <c r="B2945" s="17">
        <f t="shared" si="224"/>
        <v>2025</v>
      </c>
      <c r="C2945" s="17">
        <f t="shared" si="225"/>
        <v>1</v>
      </c>
      <c r="D2945" s="17">
        <f t="shared" si="226"/>
        <v>20</v>
      </c>
      <c r="E2945" s="12">
        <v>0</v>
      </c>
      <c r="F2945" s="12">
        <v>0</v>
      </c>
      <c r="G2945" s="12">
        <f t="shared" si="227"/>
        <v>0</v>
      </c>
    </row>
    <row r="2946" spans="1:7" x14ac:dyDescent="0.35">
      <c r="A2946" s="22">
        <v>45678</v>
      </c>
      <c r="B2946" s="17">
        <f t="shared" si="224"/>
        <v>2025</v>
      </c>
      <c r="C2946" s="17">
        <f t="shared" si="225"/>
        <v>1</v>
      </c>
      <c r="D2946" s="17">
        <f t="shared" si="226"/>
        <v>21</v>
      </c>
      <c r="E2946" s="12">
        <v>0</v>
      </c>
      <c r="F2946" s="12">
        <v>0</v>
      </c>
      <c r="G2946" s="12">
        <f t="shared" si="227"/>
        <v>0</v>
      </c>
    </row>
    <row r="2947" spans="1:7" x14ac:dyDescent="0.35">
      <c r="A2947" s="22">
        <v>45679</v>
      </c>
      <c r="B2947" s="17">
        <f t="shared" si="224"/>
        <v>2025</v>
      </c>
      <c r="C2947" s="17">
        <f t="shared" si="225"/>
        <v>1</v>
      </c>
      <c r="D2947" s="17">
        <f t="shared" si="226"/>
        <v>22</v>
      </c>
      <c r="E2947" s="12">
        <v>0</v>
      </c>
      <c r="F2947" s="12">
        <v>0</v>
      </c>
      <c r="G2947" s="12">
        <f t="shared" si="227"/>
        <v>0</v>
      </c>
    </row>
    <row r="2948" spans="1:7" x14ac:dyDescent="0.35">
      <c r="A2948" s="22">
        <v>45680</v>
      </c>
      <c r="B2948" s="17">
        <f t="shared" si="224"/>
        <v>2025</v>
      </c>
      <c r="C2948" s="17">
        <f t="shared" si="225"/>
        <v>1</v>
      </c>
      <c r="D2948" s="17">
        <f t="shared" si="226"/>
        <v>23</v>
      </c>
      <c r="E2948" s="12">
        <v>0</v>
      </c>
      <c r="F2948" s="12">
        <v>0</v>
      </c>
      <c r="G2948" s="12">
        <f t="shared" si="227"/>
        <v>0</v>
      </c>
    </row>
    <row r="2949" spans="1:7" x14ac:dyDescent="0.35">
      <c r="A2949" s="22">
        <v>45681</v>
      </c>
      <c r="B2949" s="17">
        <f t="shared" si="224"/>
        <v>2025</v>
      </c>
      <c r="C2949" s="17">
        <f t="shared" si="225"/>
        <v>1</v>
      </c>
      <c r="D2949" s="17">
        <f t="shared" si="226"/>
        <v>24</v>
      </c>
      <c r="E2949" s="12">
        <v>0</v>
      </c>
      <c r="F2949" s="12">
        <v>0</v>
      </c>
      <c r="G2949" s="12">
        <f t="shared" si="227"/>
        <v>0</v>
      </c>
    </row>
    <row r="2950" spans="1:7" x14ac:dyDescent="0.35">
      <c r="A2950" s="22">
        <v>45682</v>
      </c>
      <c r="B2950" s="17">
        <f t="shared" ref="B2950:B2952" si="228">YEAR(A2950)</f>
        <v>2025</v>
      </c>
      <c r="C2950" s="17">
        <f t="shared" ref="C2950:C2952" si="229">MONTH(A2950)</f>
        <v>1</v>
      </c>
      <c r="D2950" s="17">
        <f t="shared" ref="D2950:D2952" si="230">DAY(A2950)</f>
        <v>25</v>
      </c>
      <c r="E2950" s="12">
        <v>0</v>
      </c>
      <c r="F2950" s="12">
        <v>0</v>
      </c>
      <c r="G2950" s="12">
        <f t="shared" ref="G2950:G2952" si="231">SUM(E2950:F2950)/1000</f>
        <v>0</v>
      </c>
    </row>
    <row r="2951" spans="1:7" x14ac:dyDescent="0.35">
      <c r="A2951" s="22">
        <v>45683</v>
      </c>
      <c r="B2951" s="17">
        <f t="shared" si="228"/>
        <v>2025</v>
      </c>
      <c r="C2951" s="17">
        <f t="shared" si="229"/>
        <v>1</v>
      </c>
      <c r="D2951" s="17">
        <f t="shared" si="230"/>
        <v>26</v>
      </c>
      <c r="E2951" s="12">
        <v>0</v>
      </c>
      <c r="F2951" s="12">
        <v>0</v>
      </c>
      <c r="G2951" s="12">
        <f t="shared" si="231"/>
        <v>0</v>
      </c>
    </row>
    <row r="2952" spans="1:7" x14ac:dyDescent="0.35">
      <c r="A2952" s="22">
        <v>45684</v>
      </c>
      <c r="B2952" s="17">
        <f t="shared" si="228"/>
        <v>2025</v>
      </c>
      <c r="C2952" s="17">
        <f t="shared" si="229"/>
        <v>1</v>
      </c>
      <c r="D2952" s="17">
        <f t="shared" si="230"/>
        <v>27</v>
      </c>
      <c r="E2952" s="12">
        <v>0</v>
      </c>
      <c r="F2952" s="12">
        <v>0</v>
      </c>
      <c r="G2952" s="12">
        <f t="shared" si="231"/>
        <v>0</v>
      </c>
    </row>
    <row r="2953" spans="1:7" x14ac:dyDescent="0.35">
      <c r="A2953" s="22"/>
    </row>
  </sheetData>
  <mergeCells count="3">
    <mergeCell ref="I3:T3"/>
    <mergeCell ref="V3:Z3"/>
    <mergeCell ref="I1:AF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2D00-B390-4EBA-9292-F223FAD0D0B8}">
  <dimension ref="B1:J7"/>
  <sheetViews>
    <sheetView zoomScaleNormal="100" workbookViewId="0">
      <selection activeCell="B2" sqref="B2:H7"/>
    </sheetView>
  </sheetViews>
  <sheetFormatPr defaultColWidth="8.58203125" defaultRowHeight="14.5" x14ac:dyDescent="0.35"/>
  <cols>
    <col min="1" max="1" width="8.58203125" style="12"/>
    <col min="2" max="2" width="37.08203125" style="12" customWidth="1"/>
    <col min="3" max="3" width="9.83203125" style="12" bestFit="1" customWidth="1"/>
    <col min="4" max="4" width="8.08203125" style="12" bestFit="1" customWidth="1"/>
    <col min="5" max="5" width="9.58203125" style="12" bestFit="1" customWidth="1"/>
    <col min="6" max="6" width="9.25" style="12" bestFit="1" customWidth="1"/>
    <col min="7" max="7" width="7.83203125" style="12" bestFit="1" customWidth="1"/>
    <col min="8" max="8" width="9" style="12" bestFit="1" customWidth="1"/>
    <col min="9" max="9" width="9.83203125" style="12" customWidth="1"/>
    <col min="10" max="10" width="31.08203125" style="12" bestFit="1" customWidth="1"/>
    <col min="11" max="16384" width="8.58203125" style="12"/>
  </cols>
  <sheetData>
    <row r="1" spans="2:10" ht="28" customHeight="1" x14ac:dyDescent="0.35">
      <c r="B1" s="38" t="s">
        <v>2432</v>
      </c>
      <c r="C1" s="39"/>
      <c r="D1" s="39"/>
      <c r="E1" s="39"/>
      <c r="F1" s="39"/>
      <c r="G1" s="39"/>
      <c r="H1" s="39"/>
      <c r="I1" s="39"/>
      <c r="J1" s="39"/>
    </row>
    <row r="2" spans="2:10" x14ac:dyDescent="0.35">
      <c r="B2" s="44" t="s">
        <v>2332</v>
      </c>
      <c r="C2" s="45" t="s">
        <v>2333</v>
      </c>
      <c r="D2" s="45" t="s">
        <v>2334</v>
      </c>
      <c r="E2" s="45" t="s">
        <v>2335</v>
      </c>
      <c r="F2" s="45" t="s">
        <v>2336</v>
      </c>
      <c r="G2" s="45" t="s">
        <v>2337</v>
      </c>
      <c r="H2" s="45" t="s">
        <v>2338</v>
      </c>
      <c r="I2" s="28"/>
      <c r="J2" s="28"/>
    </row>
    <row r="3" spans="2:10" x14ac:dyDescent="0.35">
      <c r="B3" s="46" t="s">
        <v>2384</v>
      </c>
      <c r="C3" s="47">
        <v>-0.95355618726257996</v>
      </c>
      <c r="D3" s="47">
        <v>-1.9715784173880899</v>
      </c>
      <c r="E3" s="47">
        <v>-2.2437714462493998</v>
      </c>
      <c r="F3" s="47">
        <v>-3.4975275237188601</v>
      </c>
      <c r="G3" s="47">
        <v>-3.1054314322419798</v>
      </c>
      <c r="H3" s="47">
        <v>-1.28156157472309</v>
      </c>
      <c r="J3" s="13"/>
    </row>
    <row r="4" spans="2:10" x14ac:dyDescent="0.35">
      <c r="B4" s="46" t="s">
        <v>2385</v>
      </c>
      <c r="C4" s="48">
        <v>1.7924605473150801</v>
      </c>
      <c r="D4" s="48">
        <v>0.43028379020684299</v>
      </c>
      <c r="E4" s="48">
        <v>-0.91185615013364996</v>
      </c>
      <c r="F4" s="48">
        <v>-1.93407137104348</v>
      </c>
      <c r="G4" s="48">
        <v>-1.47930270277236</v>
      </c>
      <c r="H4" s="48">
        <v>-2.5272154807519701E-3</v>
      </c>
      <c r="J4" s="13"/>
    </row>
    <row r="5" spans="2:10" x14ac:dyDescent="0.35">
      <c r="B5" s="44" t="s">
        <v>2339</v>
      </c>
      <c r="C5" s="44">
        <v>5.3170000000000002</v>
      </c>
      <c r="D5" s="44">
        <v>5.3170000000000002</v>
      </c>
      <c r="E5" s="44">
        <v>5.3170000000000002</v>
      </c>
      <c r="F5" s="44">
        <v>5.3170000000000002</v>
      </c>
      <c r="G5" s="44">
        <v>5.3170000000000002</v>
      </c>
      <c r="H5" s="44">
        <v>5.3170000000000002</v>
      </c>
    </row>
    <row r="6" spans="2:10" x14ac:dyDescent="0.35">
      <c r="B6" s="44" t="s">
        <v>2339</v>
      </c>
      <c r="C6" s="44">
        <v>-1.94</v>
      </c>
      <c r="D6" s="44">
        <v>-1.94</v>
      </c>
      <c r="E6" s="44">
        <v>-1.94</v>
      </c>
      <c r="F6" s="44">
        <v>-1.94</v>
      </c>
      <c r="G6" s="44">
        <v>-1.94</v>
      </c>
      <c r="H6" s="44">
        <v>-1.94</v>
      </c>
    </row>
    <row r="7" spans="2:10" x14ac:dyDescent="0.35">
      <c r="B7" s="44"/>
      <c r="C7" s="44"/>
      <c r="D7" s="44"/>
      <c r="E7" s="44"/>
      <c r="F7" s="44"/>
      <c r="G7" s="44"/>
      <c r="H7" s="44"/>
    </row>
  </sheetData>
  <mergeCells count="1">
    <mergeCell ref="B1: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80A2-8103-41D7-8C08-47866470E2F8}">
  <dimension ref="A1:L13"/>
  <sheetViews>
    <sheetView topLeftCell="A2" zoomScaleNormal="100" workbookViewId="0">
      <selection activeCell="B7" sqref="B7"/>
    </sheetView>
  </sheetViews>
  <sheetFormatPr defaultColWidth="8.58203125" defaultRowHeight="14.5" x14ac:dyDescent="0.35"/>
  <cols>
    <col min="1" max="1" width="8.58203125" style="31"/>
    <col min="2" max="2" width="13.08203125" style="31" bestFit="1" customWidth="1"/>
    <col min="3" max="5" width="8.58203125" style="31"/>
    <col min="6" max="7" width="16.25" style="31" bestFit="1" customWidth="1"/>
    <col min="8" max="8" width="14.75" style="31" customWidth="1"/>
    <col min="9" max="16384" width="8.58203125" style="31"/>
  </cols>
  <sheetData>
    <row r="1" spans="1:12" x14ac:dyDescent="0.35">
      <c r="A1" s="38" t="s">
        <v>2433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35">
      <c r="A2" s="42" t="s">
        <v>2360</v>
      </c>
      <c r="B2" s="42" t="s">
        <v>2362</v>
      </c>
      <c r="C2" s="42" t="s">
        <v>2361</v>
      </c>
      <c r="D2" s="42"/>
      <c r="E2" s="42" t="s">
        <v>2347</v>
      </c>
      <c r="F2" s="42" t="s">
        <v>2362</v>
      </c>
      <c r="G2" s="42" t="s">
        <v>2361</v>
      </c>
      <c r="H2" s="42"/>
      <c r="I2" s="42"/>
      <c r="J2" s="42"/>
      <c r="K2" s="42"/>
      <c r="L2" s="42"/>
    </row>
    <row r="3" spans="1:12" x14ac:dyDescent="0.35">
      <c r="A3" s="43" t="s">
        <v>2346</v>
      </c>
      <c r="B3" s="42">
        <v>3640.8527176087327</v>
      </c>
      <c r="C3" s="42">
        <v>1209.635937589301</v>
      </c>
      <c r="D3" s="42"/>
      <c r="E3" s="43" t="s">
        <v>2346</v>
      </c>
      <c r="F3" s="42">
        <f t="shared" ref="F3:F11" si="0">B3/1000</f>
        <v>3.6408527176087326</v>
      </c>
      <c r="G3" s="42">
        <f t="shared" ref="G3:G11" si="1">C3/1000</f>
        <v>1.2096359375893009</v>
      </c>
      <c r="H3" s="42"/>
      <c r="I3" s="42"/>
      <c r="J3" s="42"/>
      <c r="K3" s="42"/>
      <c r="L3" s="42"/>
    </row>
    <row r="4" spans="1:12" x14ac:dyDescent="0.35">
      <c r="A4" s="43" t="s">
        <v>2309</v>
      </c>
      <c r="B4" s="42">
        <v>1887.695033434303</v>
      </c>
      <c r="C4" s="42">
        <v>586.44339029547916</v>
      </c>
      <c r="D4" s="42"/>
      <c r="E4" s="43" t="s">
        <v>2309</v>
      </c>
      <c r="F4" s="42">
        <f t="shared" si="0"/>
        <v>1.887695033434303</v>
      </c>
      <c r="G4" s="42">
        <f t="shared" si="1"/>
        <v>0.58644339029547921</v>
      </c>
      <c r="H4" s="42"/>
      <c r="I4" s="42"/>
      <c r="J4" s="42"/>
      <c r="K4" s="42"/>
      <c r="L4" s="42"/>
    </row>
    <row r="5" spans="1:12" x14ac:dyDescent="0.35">
      <c r="A5" s="43" t="s">
        <v>13</v>
      </c>
      <c r="B5" s="42">
        <v>253.75778704920842</v>
      </c>
      <c r="C5" s="42">
        <v>169.17185803280563</v>
      </c>
      <c r="D5" s="42"/>
      <c r="E5" s="43" t="s">
        <v>13</v>
      </c>
      <c r="F5" s="42">
        <f t="shared" si="0"/>
        <v>0.25375778704920843</v>
      </c>
      <c r="G5" s="42">
        <f t="shared" si="1"/>
        <v>0.16917185803280563</v>
      </c>
      <c r="H5" s="42"/>
      <c r="I5" s="42"/>
      <c r="J5" s="42"/>
      <c r="K5" s="42"/>
      <c r="L5" s="42"/>
    </row>
    <row r="6" spans="1:12" x14ac:dyDescent="0.35">
      <c r="A6" s="43" t="s">
        <v>2313</v>
      </c>
      <c r="B6" s="42">
        <v>466.47996799451334</v>
      </c>
      <c r="C6" s="42">
        <v>0</v>
      </c>
      <c r="D6" s="42"/>
      <c r="E6" s="43" t="s">
        <v>2313</v>
      </c>
      <c r="F6" s="42">
        <f t="shared" si="0"/>
        <v>0.46647996799451336</v>
      </c>
      <c r="G6" s="42">
        <f t="shared" si="1"/>
        <v>0</v>
      </c>
      <c r="H6" s="42"/>
      <c r="I6" s="42"/>
      <c r="J6" s="42"/>
      <c r="K6" s="42"/>
      <c r="L6" s="42"/>
    </row>
    <row r="7" spans="1:12" x14ac:dyDescent="0.35">
      <c r="A7" s="43" t="s">
        <v>2314</v>
      </c>
      <c r="B7" s="42">
        <v>91.672858204263591</v>
      </c>
      <c r="C7" s="42">
        <v>0</v>
      </c>
      <c r="D7" s="42"/>
      <c r="E7" s="43" t="s">
        <v>2314</v>
      </c>
      <c r="F7" s="42">
        <f t="shared" si="0"/>
        <v>9.1672858204263588E-2</v>
      </c>
      <c r="G7" s="42">
        <f t="shared" si="1"/>
        <v>0</v>
      </c>
      <c r="H7" s="42"/>
      <c r="I7" s="42"/>
      <c r="J7" s="42"/>
      <c r="K7" s="42"/>
      <c r="L7" s="42"/>
    </row>
    <row r="8" spans="1:12" x14ac:dyDescent="0.35">
      <c r="A8" s="43" t="s">
        <v>2311</v>
      </c>
      <c r="B8" s="42">
        <v>202.89192432988511</v>
      </c>
      <c r="C8" s="42">
        <v>0</v>
      </c>
      <c r="D8" s="42"/>
      <c r="E8" s="43" t="s">
        <v>2311</v>
      </c>
      <c r="F8" s="42">
        <f t="shared" si="0"/>
        <v>0.20289192432988512</v>
      </c>
      <c r="G8" s="42">
        <f t="shared" si="1"/>
        <v>0</v>
      </c>
      <c r="H8" s="42"/>
      <c r="I8" s="42"/>
      <c r="J8" s="42"/>
      <c r="K8" s="42"/>
      <c r="L8" s="42"/>
    </row>
    <row r="9" spans="1:12" x14ac:dyDescent="0.35">
      <c r="A9" s="43" t="s">
        <v>2318</v>
      </c>
      <c r="B9" s="42">
        <v>99.445619249014115</v>
      </c>
      <c r="C9" s="42">
        <v>0</v>
      </c>
      <c r="D9" s="42"/>
      <c r="E9" s="43" t="s">
        <v>2318</v>
      </c>
      <c r="F9" s="42">
        <f t="shared" si="0"/>
        <v>9.9445619249014114E-2</v>
      </c>
      <c r="G9" s="42">
        <f t="shared" si="1"/>
        <v>0</v>
      </c>
      <c r="H9" s="42"/>
      <c r="I9" s="42"/>
      <c r="J9" s="42"/>
      <c r="K9" s="42"/>
      <c r="L9" s="42"/>
    </row>
    <row r="10" spans="1:12" x14ac:dyDescent="0.35">
      <c r="A10" s="43" t="s">
        <v>2312</v>
      </c>
      <c r="B10" s="42">
        <v>99.445619249014115</v>
      </c>
      <c r="C10" s="42">
        <v>0</v>
      </c>
      <c r="D10" s="42"/>
      <c r="E10" s="43" t="s">
        <v>2312</v>
      </c>
      <c r="F10" s="42">
        <f t="shared" si="0"/>
        <v>9.9445619249014114E-2</v>
      </c>
      <c r="G10" s="42">
        <f t="shared" si="1"/>
        <v>0</v>
      </c>
      <c r="H10" s="42"/>
      <c r="I10" s="42"/>
      <c r="J10" s="42"/>
      <c r="K10" s="42"/>
      <c r="L10" s="42"/>
    </row>
    <row r="11" spans="1:12" x14ac:dyDescent="0.35">
      <c r="A11" s="43" t="s">
        <v>2310</v>
      </c>
      <c r="B11" s="42">
        <v>342.23009658798651</v>
      </c>
      <c r="C11" s="42">
        <v>281.81974052694744</v>
      </c>
      <c r="D11" s="42"/>
      <c r="E11" s="43" t="s">
        <v>2310</v>
      </c>
      <c r="F11" s="42">
        <f t="shared" si="0"/>
        <v>0.34223009658798653</v>
      </c>
      <c r="G11" s="42">
        <f t="shared" si="1"/>
        <v>0.28181974052694742</v>
      </c>
      <c r="H11" s="42"/>
      <c r="I11" s="42"/>
      <c r="J11" s="42"/>
      <c r="K11" s="42"/>
      <c r="L11" s="42"/>
    </row>
    <row r="13" spans="1:12" x14ac:dyDescent="0.35">
      <c r="A13" s="33"/>
      <c r="E13" s="33"/>
    </row>
  </sheetData>
  <autoFilter ref="E2:G13" xr:uid="{C1D1C105-B8D2-4B99-8151-6D434E172E20}"/>
  <mergeCells count="1">
    <mergeCell ref="A1:L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3EF6-9458-4651-81B0-8470265B7C03}">
  <dimension ref="A1:L6"/>
  <sheetViews>
    <sheetView workbookViewId="0">
      <selection activeCell="D5" sqref="D5"/>
    </sheetView>
  </sheetViews>
  <sheetFormatPr defaultRowHeight="14" x14ac:dyDescent="0.3"/>
  <cols>
    <col min="1" max="1" width="11.83203125" bestFit="1" customWidth="1"/>
  </cols>
  <sheetData>
    <row r="1" spans="1:12" x14ac:dyDescent="0.3">
      <c r="A1" s="38" t="s">
        <v>2434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3">
      <c r="A2" t="s">
        <v>2347</v>
      </c>
      <c r="B2">
        <v>2025</v>
      </c>
      <c r="C2">
        <v>2026</v>
      </c>
      <c r="D2">
        <v>2027</v>
      </c>
      <c r="E2">
        <v>2028</v>
      </c>
    </row>
    <row r="3" spans="1:12" x14ac:dyDescent="0.3">
      <c r="A3" t="s">
        <v>2345</v>
      </c>
      <c r="B3">
        <f>B6-(B4+B5)</f>
        <v>17</v>
      </c>
      <c r="C3">
        <f t="shared" ref="C3:E3" si="0">C6-(C4+C5)</f>
        <v>37</v>
      </c>
      <c r="D3">
        <f t="shared" si="0"/>
        <v>23</v>
      </c>
      <c r="E3">
        <f t="shared" si="0"/>
        <v>2</v>
      </c>
    </row>
    <row r="4" spans="1:12" x14ac:dyDescent="0.3">
      <c r="A4" t="s">
        <v>2346</v>
      </c>
      <c r="B4">
        <v>28</v>
      </c>
      <c r="C4">
        <v>18</v>
      </c>
      <c r="D4">
        <v>30</v>
      </c>
      <c r="E4">
        <v>23</v>
      </c>
    </row>
    <row r="5" spans="1:12" x14ac:dyDescent="0.3">
      <c r="A5" t="s">
        <v>2309</v>
      </c>
      <c r="B5">
        <v>0</v>
      </c>
      <c r="C5">
        <v>10</v>
      </c>
      <c r="D5">
        <v>27</v>
      </c>
      <c r="E5">
        <v>13</v>
      </c>
    </row>
    <row r="6" spans="1:12" x14ac:dyDescent="0.3">
      <c r="A6" t="s">
        <v>16</v>
      </c>
      <c r="B6">
        <v>45</v>
      </c>
      <c r="C6">
        <v>65</v>
      </c>
      <c r="D6">
        <v>80</v>
      </c>
      <c r="E6">
        <v>38</v>
      </c>
    </row>
  </sheetData>
  <mergeCells count="1">
    <mergeCell ref="A1:L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58a67f-860c-42e7-8d9a-5dcd7271bbbf">
      <Terms xmlns="http://schemas.microsoft.com/office/infopath/2007/PartnerControls"/>
    </lcf76f155ced4ddcb4097134ff3c332f>
    <TaxCatchAll xmlns="9b04f8ca-3219-4297-b738-f3937c120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F37798E58564D8951EF8ADDC55C64" ma:contentTypeVersion="5" ma:contentTypeDescription="Create a new document." ma:contentTypeScope="" ma:versionID="5e370a77c92fddb7ed6639c96ead87cd">
  <xsd:schema xmlns:xsd="http://www.w3.org/2001/XMLSchema" xmlns:xs="http://www.w3.org/2001/XMLSchema" xmlns:p="http://schemas.microsoft.com/office/2006/metadata/properties" xmlns:ns2="631ab094-b658-40eb-b09a-e81eb4609a21" xmlns:ns3="39801251-e03a-4e20-805c-75b062d5d8c6" xmlns:ns4="ec58a67f-860c-42e7-8d9a-5dcd7271bbbf" xmlns:ns5="9b04f8ca-3219-4297-b738-f3937c120e90" targetNamespace="http://schemas.microsoft.com/office/2006/metadata/properties" ma:root="true" ma:fieldsID="0d942e9b3a1ad2792a9d73bcc44eb7d0" ns2:_="" ns3:_="" ns4:_="" ns5:_="">
    <xsd:import namespace="631ab094-b658-40eb-b09a-e81eb4609a21"/>
    <xsd:import namespace="39801251-e03a-4e20-805c-75b062d5d8c6"/>
    <xsd:import namespace="ec58a67f-860c-42e7-8d9a-5dcd7271bbbf"/>
    <xsd:import namespace="9b04f8ca-3219-4297-b738-f3937c12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a67f-860c-42e7-8d9a-5dcd7271bb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4f8ca-3219-4297-b738-f3937c120e9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a338c1b-4a19-48ba-9ca0-3f87939c657f}" ma:internalName="TaxCatchAll" ma:showField="CatchAllData" ma:web="9b04f8ca-3219-4297-b738-f3937c120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6CFC4-65E5-4C93-B835-A44B7C1671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3F746-DDC8-4B79-89E2-3BEB29B1D7B7}">
  <ds:schemaRefs>
    <ds:schemaRef ds:uri="9b04f8ca-3219-4297-b738-f3937c120e90"/>
    <ds:schemaRef ds:uri="http://schemas.microsoft.com/office/2006/documentManagement/types"/>
    <ds:schemaRef ds:uri="ec58a67f-860c-42e7-8d9a-5dcd7271bbbf"/>
    <ds:schemaRef ds:uri="http://www.w3.org/XML/1998/namespace"/>
    <ds:schemaRef ds:uri="http://purl.org/dc/elements/1.1/"/>
    <ds:schemaRef ds:uri="http://purl.org/dc/terms/"/>
    <ds:schemaRef ds:uri="39801251-e03a-4e20-805c-75b062d5d8c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1ab094-b658-40eb-b09a-e81eb4609a2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B84AD2-79C4-409B-8A23-EDA7C523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ec58a67f-860c-42e7-8d9a-5dcd7271bbbf"/>
    <ds:schemaRef ds:uri="9b04f8ca-3219-4297-b738-f3937c120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Key stats</vt:lpstr>
      <vt:lpstr>Table 1 </vt:lpstr>
      <vt:lpstr>Table 2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Healy</dc:creator>
  <cp:lastModifiedBy>Karen Healy</cp:lastModifiedBy>
  <dcterms:created xsi:type="dcterms:W3CDTF">2025-01-23T13:05:44Z</dcterms:created>
  <dcterms:modified xsi:type="dcterms:W3CDTF">2025-04-15T09:48:10Z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4219f1-4f00-48e0-b310-032f85269d6d_Enabled">
    <vt:lpwstr>true</vt:lpwstr>
  </property>
  <property fmtid="{D5CDD505-2E9C-101B-9397-08002B2CF9AE}" pid="3" name="MSIP_Label_6b4219f1-4f00-48e0-b310-032f85269d6d_SetDate">
    <vt:lpwstr>2025-01-23T16:17:29Z</vt:lpwstr>
  </property>
  <property fmtid="{D5CDD505-2E9C-101B-9397-08002B2CF9AE}" pid="4" name="MSIP_Label_6b4219f1-4f00-48e0-b310-032f85269d6d_Method">
    <vt:lpwstr>Standard</vt:lpwstr>
  </property>
  <property fmtid="{D5CDD505-2E9C-101B-9397-08002B2CF9AE}" pid="5" name="MSIP_Label_6b4219f1-4f00-48e0-b310-032f85269d6d_Name">
    <vt:lpwstr>Official</vt:lpwstr>
  </property>
  <property fmtid="{D5CDD505-2E9C-101B-9397-08002B2CF9AE}" pid="6" name="MSIP_Label_6b4219f1-4f00-48e0-b310-032f85269d6d_SiteId">
    <vt:lpwstr>b5d83618-97ea-48ec-b0be-8d4a7d678322</vt:lpwstr>
  </property>
  <property fmtid="{D5CDD505-2E9C-101B-9397-08002B2CF9AE}" pid="7" name="MSIP_Label_6b4219f1-4f00-48e0-b310-032f85269d6d_ActionId">
    <vt:lpwstr>ec7a562a-88c0-45be-aeba-cacd53866fff</vt:lpwstr>
  </property>
  <property fmtid="{D5CDD505-2E9C-101B-9397-08002B2CF9AE}" pid="8" name="MSIP_Label_6b4219f1-4f00-48e0-b310-032f85269d6d_ContentBits">
    <vt:lpwstr>0</vt:lpwstr>
  </property>
  <property fmtid="{D5CDD505-2E9C-101B-9397-08002B2CF9AE}" pid="9" name="ContentTypeId">
    <vt:lpwstr>0x010100DD3F37798E58564D8951EF8ADDC55C64</vt:lpwstr>
  </property>
  <property fmtid="{D5CDD505-2E9C-101B-9397-08002B2CF9AE}" pid="10" name="MediaServiceImageTags">
    <vt:lpwstr/>
  </property>
</Properties>
</file>